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60" windowWidth="19875" windowHeight="7410" tabRatio="890" firstSheet="17" activeTab="30"/>
  </bookViews>
  <sheets>
    <sheet name="JAN 1" sheetId="136" r:id="rId1"/>
    <sheet name="JAN 2" sheetId="137" r:id="rId2"/>
    <sheet name="JAN 3" sheetId="138" r:id="rId3"/>
    <sheet name="JAN 4" sheetId="139" r:id="rId4"/>
    <sheet name="JAN 5" sheetId="140" r:id="rId5"/>
    <sheet name="JAN 6" sheetId="142" r:id="rId6"/>
    <sheet name="JAN 7" sheetId="143" r:id="rId7"/>
    <sheet name="JAN 8" sheetId="144" r:id="rId8"/>
    <sheet name="JAN 9" sheetId="145" r:id="rId9"/>
    <sheet name="JAN 10" sheetId="146" r:id="rId10"/>
    <sheet name="JAN 11" sheetId="147" r:id="rId11"/>
    <sheet name="JAN 12" sheetId="148" r:id="rId12"/>
    <sheet name="JAN 13" sheetId="149" r:id="rId13"/>
    <sheet name="JAN 14" sheetId="150" r:id="rId14"/>
    <sheet name="JAN 15" sheetId="151" r:id="rId15"/>
    <sheet name="JAN 16" sheetId="152" r:id="rId16"/>
    <sheet name="JAN 17" sheetId="153" r:id="rId17"/>
    <sheet name="JAN 18" sheetId="154" r:id="rId18"/>
    <sheet name="JAN 19" sheetId="155" r:id="rId19"/>
    <sheet name="JAN 20" sheetId="156" r:id="rId20"/>
    <sheet name="JAN 21" sheetId="157" r:id="rId21"/>
    <sheet name="JAN 22" sheetId="158" r:id="rId22"/>
    <sheet name="JAN 23" sheetId="159" r:id="rId23"/>
    <sheet name="JAN 24" sheetId="160" r:id="rId24"/>
    <sheet name="JAN 25" sheetId="161" r:id="rId25"/>
    <sheet name="JAN 26" sheetId="162" r:id="rId26"/>
    <sheet name="JAN 27" sheetId="163" r:id="rId27"/>
    <sheet name="JAN 28" sheetId="164" r:id="rId28"/>
    <sheet name="JAN 29" sheetId="165" r:id="rId29"/>
    <sheet name="JAN 30" sheetId="166" r:id="rId30"/>
    <sheet name="JAN 31" sheetId="167" r:id="rId31"/>
    <sheet name="FEB 1" sheetId="168" state="hidden" r:id="rId32"/>
  </sheets>
  <definedNames>
    <definedName name="_2pm___10pm" localSheetId="31">#REF!</definedName>
    <definedName name="_2pm___10pm" localSheetId="9">#REF!</definedName>
    <definedName name="_2pm___10pm" localSheetId="10">#REF!</definedName>
    <definedName name="_2pm___10pm" localSheetId="11">#REF!</definedName>
    <definedName name="_2pm___10pm" localSheetId="12">#REF!</definedName>
    <definedName name="_2pm___10pm" localSheetId="13">#REF!</definedName>
    <definedName name="_2pm___10pm" localSheetId="14">#REF!</definedName>
    <definedName name="_2pm___10pm" localSheetId="15">#REF!</definedName>
    <definedName name="_2pm___10pm" localSheetId="16">#REF!</definedName>
    <definedName name="_2pm___10pm" localSheetId="17">#REF!</definedName>
    <definedName name="_2pm___10pm" localSheetId="18">#REF!</definedName>
    <definedName name="_2pm___10pm" localSheetId="1">#REF!</definedName>
    <definedName name="_2pm___10pm" localSheetId="19">#REF!</definedName>
    <definedName name="_2pm___10pm" localSheetId="20">#REF!</definedName>
    <definedName name="_2pm___10pm" localSheetId="21">#REF!</definedName>
    <definedName name="_2pm___10pm" localSheetId="22">#REF!</definedName>
    <definedName name="_2pm___10pm" localSheetId="23">#REF!</definedName>
    <definedName name="_2pm___10pm" localSheetId="24">#REF!</definedName>
    <definedName name="_2pm___10pm" localSheetId="25">#REF!</definedName>
    <definedName name="_2pm___10pm" localSheetId="26">#REF!</definedName>
    <definedName name="_2pm___10pm" localSheetId="27">#REF!</definedName>
    <definedName name="_2pm___10pm" localSheetId="28">#REF!</definedName>
    <definedName name="_2pm___10pm" localSheetId="2">#REF!</definedName>
    <definedName name="_2pm___10pm" localSheetId="29">#REF!</definedName>
    <definedName name="_2pm___10pm" localSheetId="30">#REF!</definedName>
    <definedName name="_2pm___10pm" localSheetId="3">#REF!</definedName>
    <definedName name="_2pm___10pm" localSheetId="4">#REF!</definedName>
    <definedName name="_2pm___10pm" localSheetId="5">#REF!</definedName>
    <definedName name="_2pm___10pm" localSheetId="6">#REF!</definedName>
    <definedName name="_2pm___10pm" localSheetId="7">#REF!</definedName>
    <definedName name="_2pm___10pm" localSheetId="8">#REF!</definedName>
    <definedName name="_2pm___10pm">#REF!</definedName>
    <definedName name="R._MALLARI___R._REGENCIA" localSheetId="31">#REF!</definedName>
    <definedName name="R._MALLARI___R._REGENCIA" localSheetId="9">#REF!</definedName>
    <definedName name="R._MALLARI___R._REGENCIA" localSheetId="10">#REF!</definedName>
    <definedName name="R._MALLARI___R._REGENCIA" localSheetId="11">#REF!</definedName>
    <definedName name="R._MALLARI___R._REGENCIA" localSheetId="12">#REF!</definedName>
    <definedName name="R._MALLARI___R._REGENCIA" localSheetId="13">#REF!</definedName>
    <definedName name="R._MALLARI___R._REGENCIA" localSheetId="14">#REF!</definedName>
    <definedName name="R._MALLARI___R._REGENCIA" localSheetId="15">#REF!</definedName>
    <definedName name="R._MALLARI___R._REGENCIA" localSheetId="16">#REF!</definedName>
    <definedName name="R._MALLARI___R._REGENCIA" localSheetId="17">#REF!</definedName>
    <definedName name="R._MALLARI___R._REGENCIA" localSheetId="18">#REF!</definedName>
    <definedName name="R._MALLARI___R._REGENCIA" localSheetId="1">#REF!</definedName>
    <definedName name="R._MALLARI___R._REGENCIA" localSheetId="19">#REF!</definedName>
    <definedName name="R._MALLARI___R._REGENCIA" localSheetId="20">#REF!</definedName>
    <definedName name="R._MALLARI___R._REGENCIA" localSheetId="21">#REF!</definedName>
    <definedName name="R._MALLARI___R._REGENCIA" localSheetId="22">#REF!</definedName>
    <definedName name="R._MALLARI___R._REGENCIA" localSheetId="23">#REF!</definedName>
    <definedName name="R._MALLARI___R._REGENCIA" localSheetId="24">#REF!</definedName>
    <definedName name="R._MALLARI___R._REGENCIA" localSheetId="25">#REF!</definedName>
    <definedName name="R._MALLARI___R._REGENCIA" localSheetId="26">#REF!</definedName>
    <definedName name="R._MALLARI___R._REGENCIA" localSheetId="27">#REF!</definedName>
    <definedName name="R._MALLARI___R._REGENCIA" localSheetId="28">#REF!</definedName>
    <definedName name="R._MALLARI___R._REGENCIA" localSheetId="2">#REF!</definedName>
    <definedName name="R._MALLARI___R._REGENCIA" localSheetId="29">#REF!</definedName>
    <definedName name="R._MALLARI___R._REGENCIA" localSheetId="30">#REF!</definedName>
    <definedName name="R._MALLARI___R._REGENCIA" localSheetId="3">#REF!</definedName>
    <definedName name="R._MALLARI___R._REGENCIA" localSheetId="4">#REF!</definedName>
    <definedName name="R._MALLARI___R._REGENCIA" localSheetId="5">#REF!</definedName>
    <definedName name="R._MALLARI___R._REGENCIA" localSheetId="6">#REF!</definedName>
    <definedName name="R._MALLARI___R._REGENCIA" localSheetId="7">#REF!</definedName>
    <definedName name="R._MALLARI___R._REGENCIA" localSheetId="8">#REF!</definedName>
    <definedName name="R._MALLARI___R._REGENCIA">#REF!</definedName>
  </definedNames>
  <calcPr calcId="145621"/>
</workbook>
</file>

<file path=xl/calcChain.xml><?xml version="1.0" encoding="utf-8"?>
<calcChain xmlns="http://schemas.openxmlformats.org/spreadsheetml/2006/main">
  <c r="AH24" i="167" l="1"/>
  <c r="AP10" i="167" l="1"/>
  <c r="AG10" i="167"/>
  <c r="Q10" i="167"/>
  <c r="AR35" i="168"/>
  <c r="P35" i="168"/>
  <c r="AQ34" i="168"/>
  <c r="AH34" i="168"/>
  <c r="V34" i="168"/>
  <c r="S34" i="168"/>
  <c r="R34" i="168"/>
  <c r="T34" i="168" s="1"/>
  <c r="J34" i="168"/>
  <c r="I34" i="168" s="1"/>
  <c r="G34" i="168"/>
  <c r="E34" i="168"/>
  <c r="AQ33" i="168"/>
  <c r="AH33" i="168"/>
  <c r="V33" i="168"/>
  <c r="R33" i="168"/>
  <c r="T33" i="168" s="1"/>
  <c r="AI33" i="168" s="1"/>
  <c r="K33" i="168"/>
  <c r="J33" i="168"/>
  <c r="I33" i="168"/>
  <c r="G33" i="168"/>
  <c r="E33" i="168"/>
  <c r="AW32" i="168"/>
  <c r="AQ32" i="168"/>
  <c r="AH32" i="168"/>
  <c r="V32" i="168"/>
  <c r="R32" i="168"/>
  <c r="T32" i="168" s="1"/>
  <c r="J32" i="168"/>
  <c r="I32" i="168" s="1"/>
  <c r="G32" i="168"/>
  <c r="E32" i="168"/>
  <c r="AQ31" i="168"/>
  <c r="AH31" i="168"/>
  <c r="V31" i="168"/>
  <c r="R31" i="168"/>
  <c r="T31" i="168" s="1"/>
  <c r="J31" i="168"/>
  <c r="I31" i="168" s="1"/>
  <c r="G31" i="168"/>
  <c r="E31" i="168"/>
  <c r="AQ30" i="168"/>
  <c r="AH30" i="168"/>
  <c r="V30" i="168"/>
  <c r="R30" i="168"/>
  <c r="T30" i="168" s="1"/>
  <c r="J30" i="168"/>
  <c r="I30" i="168" s="1"/>
  <c r="G30" i="168"/>
  <c r="E30" i="168"/>
  <c r="AQ29" i="168"/>
  <c r="AH29" i="168"/>
  <c r="V29" i="168"/>
  <c r="R29" i="168"/>
  <c r="T29" i="168" s="1"/>
  <c r="J29" i="168"/>
  <c r="I29" i="168" s="1"/>
  <c r="G29" i="168"/>
  <c r="E29" i="168"/>
  <c r="AQ28" i="168"/>
  <c r="AH28" i="168"/>
  <c r="V28" i="168"/>
  <c r="R28" i="168"/>
  <c r="T28" i="168" s="1"/>
  <c r="J28" i="168"/>
  <c r="I28" i="168" s="1"/>
  <c r="G28" i="168"/>
  <c r="E28" i="168"/>
  <c r="AQ27" i="168"/>
  <c r="AH27" i="168"/>
  <c r="V27" i="168"/>
  <c r="R27" i="168"/>
  <c r="T27" i="168" s="1"/>
  <c r="J27" i="168"/>
  <c r="I27" i="168" s="1"/>
  <c r="G27" i="168"/>
  <c r="E27" i="168"/>
  <c r="AQ26" i="168"/>
  <c r="AH26" i="168"/>
  <c r="V26" i="168"/>
  <c r="R26" i="168"/>
  <c r="T26" i="168" s="1"/>
  <c r="J26" i="168"/>
  <c r="I26" i="168" s="1"/>
  <c r="G26" i="168"/>
  <c r="E26" i="168"/>
  <c r="AQ25" i="168"/>
  <c r="AH25" i="168"/>
  <c r="V25" i="168"/>
  <c r="R25" i="168"/>
  <c r="T25" i="168" s="1"/>
  <c r="J25" i="168"/>
  <c r="I25" i="168" s="1"/>
  <c r="G25" i="168"/>
  <c r="E25" i="168"/>
  <c r="AQ24" i="168"/>
  <c r="AH24" i="168"/>
  <c r="V24" i="168"/>
  <c r="R24" i="168"/>
  <c r="T24" i="168" s="1"/>
  <c r="J24" i="168"/>
  <c r="I24" i="168" s="1"/>
  <c r="G24" i="168"/>
  <c r="E24" i="168"/>
  <c r="AQ23" i="168"/>
  <c r="AH23" i="168"/>
  <c r="V23" i="168"/>
  <c r="R23" i="168"/>
  <c r="T23" i="168" s="1"/>
  <c r="J23" i="168"/>
  <c r="I23" i="168" s="1"/>
  <c r="G23" i="168"/>
  <c r="E23" i="168"/>
  <c r="AQ22" i="168"/>
  <c r="AH22" i="168"/>
  <c r="V22" i="168"/>
  <c r="R22" i="168"/>
  <c r="T22" i="168" s="1"/>
  <c r="J22" i="168"/>
  <c r="I22" i="168" s="1"/>
  <c r="G22" i="168"/>
  <c r="E22" i="168"/>
  <c r="AQ21" i="168"/>
  <c r="AH21" i="168"/>
  <c r="V21" i="168"/>
  <c r="R21" i="168"/>
  <c r="T21" i="168" s="1"/>
  <c r="J21" i="168"/>
  <c r="I21" i="168" s="1"/>
  <c r="G21" i="168"/>
  <c r="E21" i="168"/>
  <c r="AQ20" i="168"/>
  <c r="AH20" i="168"/>
  <c r="V20" i="168"/>
  <c r="R20" i="168"/>
  <c r="T20" i="168" s="1"/>
  <c r="J20" i="168"/>
  <c r="I20" i="168" s="1"/>
  <c r="G20" i="168"/>
  <c r="E20" i="168"/>
  <c r="AQ19" i="168"/>
  <c r="AH19" i="168"/>
  <c r="V19" i="168"/>
  <c r="R19" i="168"/>
  <c r="T19" i="168" s="1"/>
  <c r="J19" i="168"/>
  <c r="I19" i="168" s="1"/>
  <c r="G19" i="168"/>
  <c r="E19" i="168"/>
  <c r="AQ18" i="168"/>
  <c r="AH18" i="168"/>
  <c r="V18" i="168"/>
  <c r="R18" i="168"/>
  <c r="T18" i="168" s="1"/>
  <c r="J18" i="168"/>
  <c r="I18" i="168" s="1"/>
  <c r="G18" i="168"/>
  <c r="E18" i="168"/>
  <c r="AQ17" i="168"/>
  <c r="AH17" i="168"/>
  <c r="V17" i="168"/>
  <c r="R17" i="168"/>
  <c r="T17" i="168" s="1"/>
  <c r="J17" i="168"/>
  <c r="I17" i="168" s="1"/>
  <c r="G17" i="168"/>
  <c r="E17" i="168"/>
  <c r="AQ16" i="168"/>
  <c r="AH16" i="168"/>
  <c r="V16" i="168"/>
  <c r="R16" i="168"/>
  <c r="T16" i="168" s="1"/>
  <c r="J16" i="168"/>
  <c r="I16" i="168" s="1"/>
  <c r="G16" i="168"/>
  <c r="E16" i="168"/>
  <c r="AQ15" i="168"/>
  <c r="AH15" i="168"/>
  <c r="V15" i="168"/>
  <c r="R15" i="168"/>
  <c r="T15" i="168" s="1"/>
  <c r="J15" i="168"/>
  <c r="I15" i="168" s="1"/>
  <c r="G15" i="168"/>
  <c r="E15" i="168"/>
  <c r="AQ14" i="168"/>
  <c r="AH14" i="168"/>
  <c r="V14" i="168"/>
  <c r="R14" i="168"/>
  <c r="T14" i="168" s="1"/>
  <c r="J14" i="168"/>
  <c r="I14" i="168" s="1"/>
  <c r="G14" i="168"/>
  <c r="E14" i="168"/>
  <c r="AQ13" i="168"/>
  <c r="AH13" i="168"/>
  <c r="V13" i="168"/>
  <c r="R13" i="168"/>
  <c r="T13" i="168" s="1"/>
  <c r="J13" i="168"/>
  <c r="I13" i="168" s="1"/>
  <c r="G13" i="168"/>
  <c r="E13" i="168"/>
  <c r="AQ12" i="168"/>
  <c r="AH12" i="168"/>
  <c r="V12" i="168"/>
  <c r="R12" i="168"/>
  <c r="T12" i="168" s="1"/>
  <c r="J12" i="168"/>
  <c r="I12" i="168" s="1"/>
  <c r="G12" i="168"/>
  <c r="E12" i="168"/>
  <c r="AH11" i="168"/>
  <c r="V11" i="168"/>
  <c r="J11" i="168"/>
  <c r="I11" i="168" s="1"/>
  <c r="G11" i="168"/>
  <c r="E11" i="168"/>
  <c r="AP10" i="168"/>
  <c r="AQ11" i="168" s="1"/>
  <c r="AG10" i="168"/>
  <c r="AG35" i="168" s="1"/>
  <c r="Q10" i="168"/>
  <c r="R11" i="168" s="1"/>
  <c r="AG8" i="168"/>
  <c r="AI34" i="168" l="1"/>
  <c r="AH35" i="168"/>
  <c r="K12" i="168"/>
  <c r="K13" i="168"/>
  <c r="K14" i="168"/>
  <c r="K15" i="168"/>
  <c r="K16" i="168"/>
  <c r="K17" i="168"/>
  <c r="K18" i="168"/>
  <c r="K19" i="168"/>
  <c r="K20" i="168"/>
  <c r="K21" i="168"/>
  <c r="K22" i="168"/>
  <c r="K23" i="168"/>
  <c r="K24" i="168"/>
  <c r="K25" i="168"/>
  <c r="K26" i="168"/>
  <c r="K27" i="168"/>
  <c r="K28" i="168"/>
  <c r="K29" i="168"/>
  <c r="K30" i="168"/>
  <c r="K31" i="168"/>
  <c r="K32" i="168"/>
  <c r="S33" i="168"/>
  <c r="K34" i="168"/>
  <c r="AQ35" i="168"/>
  <c r="K11" i="168"/>
  <c r="AI13" i="168"/>
  <c r="AI14" i="168"/>
  <c r="AI15" i="168"/>
  <c r="AI16" i="168"/>
  <c r="AI17" i="168"/>
  <c r="AI19" i="168"/>
  <c r="AI20" i="168"/>
  <c r="AI21" i="168"/>
  <c r="AI22" i="168"/>
  <c r="AI23" i="168"/>
  <c r="AI24" i="168"/>
  <c r="AI25" i="168"/>
  <c r="AI27" i="168"/>
  <c r="AI28" i="168"/>
  <c r="AI29" i="168"/>
  <c r="AI30" i="168"/>
  <c r="AI31" i="168"/>
  <c r="AI32" i="168"/>
  <c r="R35" i="168"/>
  <c r="T11" i="168"/>
  <c r="T35" i="168" s="1"/>
  <c r="S11" i="168"/>
  <c r="AI35" i="168"/>
  <c r="AI12" i="168"/>
  <c r="AI18" i="168"/>
  <c r="AI26" i="168"/>
  <c r="AP35" i="168"/>
  <c r="S12" i="168"/>
  <c r="S13" i="168"/>
  <c r="S14" i="168"/>
  <c r="S15" i="168"/>
  <c r="S16" i="168"/>
  <c r="S17" i="168"/>
  <c r="S18" i="168"/>
  <c r="S19" i="168"/>
  <c r="S20" i="168"/>
  <c r="S21" i="168"/>
  <c r="S22" i="168"/>
  <c r="S23" i="168"/>
  <c r="S24" i="168"/>
  <c r="S25" i="168"/>
  <c r="S26" i="168"/>
  <c r="S27" i="168"/>
  <c r="S28" i="168"/>
  <c r="S29" i="168"/>
  <c r="S30" i="168"/>
  <c r="S31" i="168"/>
  <c r="S32" i="168"/>
  <c r="Q35" i="168"/>
  <c r="AI11" i="168" l="1"/>
  <c r="S35" i="168"/>
  <c r="AR35" i="167" l="1"/>
  <c r="P35" i="167"/>
  <c r="AQ34" i="167"/>
  <c r="AH34" i="167"/>
  <c r="V34" i="167"/>
  <c r="R34" i="167"/>
  <c r="S34" i="167" s="1"/>
  <c r="J34" i="167"/>
  <c r="I34" i="167" s="1"/>
  <c r="G34" i="167"/>
  <c r="E34" i="167"/>
  <c r="AQ33" i="167"/>
  <c r="AH33" i="167"/>
  <c r="V33" i="167"/>
  <c r="R33" i="167"/>
  <c r="S33" i="167" s="1"/>
  <c r="J33" i="167"/>
  <c r="I33" i="167" s="1"/>
  <c r="G33" i="167"/>
  <c r="E33" i="167"/>
  <c r="AW32" i="167"/>
  <c r="AQ32" i="167"/>
  <c r="AH32" i="167"/>
  <c r="V32" i="167"/>
  <c r="R32" i="167"/>
  <c r="T32" i="167" s="1"/>
  <c r="J32" i="167"/>
  <c r="K32" i="167" s="1"/>
  <c r="G32" i="167"/>
  <c r="E32" i="167"/>
  <c r="AQ31" i="167"/>
  <c r="AH31" i="167"/>
  <c r="V31" i="167"/>
  <c r="R31" i="167"/>
  <c r="T31" i="167" s="1"/>
  <c r="J31" i="167"/>
  <c r="K31" i="167" s="1"/>
  <c r="G31" i="167"/>
  <c r="E31" i="167"/>
  <c r="AQ30" i="167"/>
  <c r="AH30" i="167"/>
  <c r="V30" i="167"/>
  <c r="R30" i="167"/>
  <c r="T30" i="167" s="1"/>
  <c r="J30" i="167"/>
  <c r="K30" i="167" s="1"/>
  <c r="G30" i="167"/>
  <c r="E30" i="167"/>
  <c r="AQ29" i="167"/>
  <c r="AH29" i="167"/>
  <c r="V29" i="167"/>
  <c r="R29" i="167"/>
  <c r="T29" i="167" s="1"/>
  <c r="J29" i="167"/>
  <c r="K29" i="167" s="1"/>
  <c r="G29" i="167"/>
  <c r="E29" i="167"/>
  <c r="AQ28" i="167"/>
  <c r="AH28" i="167"/>
  <c r="V28" i="167"/>
  <c r="R28" i="167"/>
  <c r="T28" i="167" s="1"/>
  <c r="J28" i="167"/>
  <c r="K28" i="167" s="1"/>
  <c r="G28" i="167"/>
  <c r="E28" i="167"/>
  <c r="AQ27" i="167"/>
  <c r="AH27" i="167"/>
  <c r="V27" i="167"/>
  <c r="R27" i="167"/>
  <c r="T27" i="167" s="1"/>
  <c r="J27" i="167"/>
  <c r="K27" i="167" s="1"/>
  <c r="G27" i="167"/>
  <c r="E27" i="167"/>
  <c r="AQ26" i="167"/>
  <c r="AH26" i="167"/>
  <c r="V26" i="167"/>
  <c r="R26" i="167"/>
  <c r="T26" i="167" s="1"/>
  <c r="J26" i="167"/>
  <c r="K26" i="167" s="1"/>
  <c r="G26" i="167"/>
  <c r="E26" i="167"/>
  <c r="AQ25" i="167"/>
  <c r="AH25" i="167"/>
  <c r="V25" i="167"/>
  <c r="R25" i="167"/>
  <c r="T25" i="167" s="1"/>
  <c r="J25" i="167"/>
  <c r="K25" i="167" s="1"/>
  <c r="G25" i="167"/>
  <c r="E25" i="167"/>
  <c r="AQ24" i="167"/>
  <c r="V24" i="167"/>
  <c r="R24" i="167"/>
  <c r="T24" i="167" s="1"/>
  <c r="J24" i="167"/>
  <c r="K24" i="167" s="1"/>
  <c r="G24" i="167"/>
  <c r="E24" i="167"/>
  <c r="AQ23" i="167"/>
  <c r="AH23" i="167"/>
  <c r="V23" i="167"/>
  <c r="R23" i="167"/>
  <c r="T23" i="167" s="1"/>
  <c r="J23" i="167"/>
  <c r="K23" i="167" s="1"/>
  <c r="G23" i="167"/>
  <c r="E23" i="167"/>
  <c r="AQ22" i="167"/>
  <c r="AH22" i="167"/>
  <c r="V22" i="167"/>
  <c r="R22" i="167"/>
  <c r="T22" i="167" s="1"/>
  <c r="J22" i="167"/>
  <c r="K22" i="167" s="1"/>
  <c r="G22" i="167"/>
  <c r="E22" i="167"/>
  <c r="AQ21" i="167"/>
  <c r="AH21" i="167"/>
  <c r="V21" i="167"/>
  <c r="R21" i="167"/>
  <c r="T21" i="167" s="1"/>
  <c r="J21" i="167"/>
  <c r="K21" i="167" s="1"/>
  <c r="G21" i="167"/>
  <c r="E21" i="167"/>
  <c r="AQ20" i="167"/>
  <c r="AH20" i="167"/>
  <c r="V20" i="167"/>
  <c r="R20" i="167"/>
  <c r="J20" i="167"/>
  <c r="K20" i="167" s="1"/>
  <c r="G20" i="167"/>
  <c r="E20" i="167"/>
  <c r="AQ19" i="167"/>
  <c r="AH19" i="167"/>
  <c r="V19" i="167"/>
  <c r="R19" i="167"/>
  <c r="J19" i="167"/>
  <c r="K19" i="167" s="1"/>
  <c r="G19" i="167"/>
  <c r="E19" i="167"/>
  <c r="AQ18" i="167"/>
  <c r="AH18" i="167"/>
  <c r="V18" i="167"/>
  <c r="R18" i="167"/>
  <c r="J18" i="167"/>
  <c r="K18" i="167" s="1"/>
  <c r="G18" i="167"/>
  <c r="E18" i="167"/>
  <c r="AQ17" i="167"/>
  <c r="AH17" i="167"/>
  <c r="V17" i="167"/>
  <c r="R17" i="167"/>
  <c r="J17" i="167"/>
  <c r="K17" i="167" s="1"/>
  <c r="G17" i="167"/>
  <c r="E17" i="167"/>
  <c r="AQ16" i="167"/>
  <c r="AH16" i="167"/>
  <c r="V16" i="167"/>
  <c r="R16" i="167"/>
  <c r="J16" i="167"/>
  <c r="K16" i="167" s="1"/>
  <c r="G16" i="167"/>
  <c r="E16" i="167"/>
  <c r="AQ15" i="167"/>
  <c r="AH15" i="167"/>
  <c r="V15" i="167"/>
  <c r="R15" i="167"/>
  <c r="J15" i="167"/>
  <c r="K15" i="167" s="1"/>
  <c r="G15" i="167"/>
  <c r="E15" i="167"/>
  <c r="AQ14" i="167"/>
  <c r="AH14" i="167"/>
  <c r="V14" i="167"/>
  <c r="R14" i="167"/>
  <c r="G14" i="167"/>
  <c r="E14" i="167"/>
  <c r="AQ13" i="167"/>
  <c r="AH13" i="167"/>
  <c r="V13" i="167"/>
  <c r="R13" i="167"/>
  <c r="J13" i="167"/>
  <c r="K13" i="167" s="1"/>
  <c r="G13" i="167"/>
  <c r="E13" i="167"/>
  <c r="AQ12" i="167"/>
  <c r="AH12" i="167"/>
  <c r="V12" i="167"/>
  <c r="R12" i="167"/>
  <c r="J12" i="167"/>
  <c r="K12" i="167" s="1"/>
  <c r="G12" i="167"/>
  <c r="E12" i="167"/>
  <c r="AH11" i="167"/>
  <c r="V11" i="167"/>
  <c r="J11" i="167"/>
  <c r="K11" i="167" s="1"/>
  <c r="G11" i="167"/>
  <c r="E11" i="167"/>
  <c r="AQ11" i="167"/>
  <c r="AG35" i="167"/>
  <c r="Q35" i="167"/>
  <c r="AR35" i="166"/>
  <c r="P35" i="166"/>
  <c r="AQ34" i="166"/>
  <c r="AH34" i="166"/>
  <c r="V34" i="166"/>
  <c r="R34" i="166"/>
  <c r="T34" i="166" s="1"/>
  <c r="J34" i="166"/>
  <c r="K34" i="166" s="1"/>
  <c r="G34" i="166"/>
  <c r="E34" i="166"/>
  <c r="AQ33" i="166"/>
  <c r="AH33" i="166"/>
  <c r="V33" i="166"/>
  <c r="R33" i="166"/>
  <c r="T33" i="166" s="1"/>
  <c r="J33" i="166"/>
  <c r="I33" i="166" s="1"/>
  <c r="G33" i="166"/>
  <c r="E33" i="166"/>
  <c r="AW32" i="166"/>
  <c r="AQ32" i="166"/>
  <c r="AH32" i="166"/>
  <c r="V32" i="166"/>
  <c r="R32" i="166"/>
  <c r="J32" i="166"/>
  <c r="I32" i="166" s="1"/>
  <c r="G32" i="166"/>
  <c r="E32" i="166"/>
  <c r="AQ31" i="166"/>
  <c r="AH31" i="166"/>
  <c r="V31" i="166"/>
  <c r="R31" i="166"/>
  <c r="J31" i="166"/>
  <c r="I31" i="166" s="1"/>
  <c r="G31" i="166"/>
  <c r="E31" i="166"/>
  <c r="AQ30" i="166"/>
  <c r="AH30" i="166"/>
  <c r="V30" i="166"/>
  <c r="R30" i="166"/>
  <c r="J30" i="166"/>
  <c r="I30" i="166" s="1"/>
  <c r="G30" i="166"/>
  <c r="E30" i="166"/>
  <c r="AQ29" i="166"/>
  <c r="AH29" i="166"/>
  <c r="V29" i="166"/>
  <c r="R29" i="166"/>
  <c r="J29" i="166"/>
  <c r="I29" i="166" s="1"/>
  <c r="G29" i="166"/>
  <c r="E29" i="166"/>
  <c r="AQ28" i="166"/>
  <c r="AH28" i="166"/>
  <c r="V28" i="166"/>
  <c r="R28" i="166"/>
  <c r="J28" i="166"/>
  <c r="I28" i="166" s="1"/>
  <c r="G28" i="166"/>
  <c r="E28" i="166"/>
  <c r="AQ27" i="166"/>
  <c r="AH27" i="166"/>
  <c r="V27" i="166"/>
  <c r="R27" i="166"/>
  <c r="J27" i="166"/>
  <c r="I27" i="166" s="1"/>
  <c r="G27" i="166"/>
  <c r="E27" i="166"/>
  <c r="AQ26" i="166"/>
  <c r="AH26" i="166"/>
  <c r="V26" i="166"/>
  <c r="R26" i="166"/>
  <c r="J26" i="166"/>
  <c r="I26" i="166" s="1"/>
  <c r="G26" i="166"/>
  <c r="E26" i="166"/>
  <c r="AQ25" i="166"/>
  <c r="AH25" i="166"/>
  <c r="V25" i="166"/>
  <c r="R25" i="166"/>
  <c r="J25" i="166"/>
  <c r="I25" i="166" s="1"/>
  <c r="G25" i="166"/>
  <c r="E25" i="166"/>
  <c r="AQ24" i="166"/>
  <c r="AH24" i="166"/>
  <c r="V24" i="166"/>
  <c r="R24" i="166"/>
  <c r="J24" i="166"/>
  <c r="I24" i="166" s="1"/>
  <c r="G24" i="166"/>
  <c r="E24" i="166"/>
  <c r="AQ23" i="166"/>
  <c r="AH23" i="166"/>
  <c r="V23" i="166"/>
  <c r="R23" i="166"/>
  <c r="S23" i="166" s="1"/>
  <c r="J23" i="166"/>
  <c r="G23" i="166"/>
  <c r="E23" i="166"/>
  <c r="AQ22" i="166"/>
  <c r="AH22" i="166"/>
  <c r="V22" i="166"/>
  <c r="R22" i="166"/>
  <c r="J22" i="166"/>
  <c r="G22" i="166"/>
  <c r="E22" i="166"/>
  <c r="AQ21" i="166"/>
  <c r="AH21" i="166"/>
  <c r="V21" i="166"/>
  <c r="R21" i="166"/>
  <c r="J21" i="166"/>
  <c r="K21" i="166" s="1"/>
  <c r="G21" i="166"/>
  <c r="E21" i="166"/>
  <c r="AQ20" i="166"/>
  <c r="AH20" i="166"/>
  <c r="V20" i="166"/>
  <c r="R20" i="166"/>
  <c r="T20" i="166" s="1"/>
  <c r="J20" i="166"/>
  <c r="G20" i="166"/>
  <c r="E20" i="166"/>
  <c r="AQ19" i="166"/>
  <c r="AH19" i="166"/>
  <c r="V19" i="166"/>
  <c r="R19" i="166"/>
  <c r="S19" i="166" s="1"/>
  <c r="J19" i="166"/>
  <c r="K19" i="166" s="1"/>
  <c r="G19" i="166"/>
  <c r="E19" i="166"/>
  <c r="AQ18" i="166"/>
  <c r="AH18" i="166"/>
  <c r="V18" i="166"/>
  <c r="R18" i="166"/>
  <c r="S18" i="166" s="1"/>
  <c r="J18" i="166"/>
  <c r="K18" i="166" s="1"/>
  <c r="G18" i="166"/>
  <c r="E18" i="166"/>
  <c r="AQ17" i="166"/>
  <c r="AH17" i="166"/>
  <c r="V17" i="166"/>
  <c r="R17" i="166"/>
  <c r="J17" i="166"/>
  <c r="K17" i="166" s="1"/>
  <c r="G17" i="166"/>
  <c r="E17" i="166"/>
  <c r="AQ16" i="166"/>
  <c r="AH16" i="166"/>
  <c r="V16" i="166"/>
  <c r="R16" i="166"/>
  <c r="T16" i="166" s="1"/>
  <c r="J16" i="166"/>
  <c r="G16" i="166"/>
  <c r="E16" i="166"/>
  <c r="AQ15" i="166"/>
  <c r="AH15" i="166"/>
  <c r="V15" i="166"/>
  <c r="R15" i="166"/>
  <c r="S15" i="166" s="1"/>
  <c r="J15" i="166"/>
  <c r="K15" i="166" s="1"/>
  <c r="G15" i="166"/>
  <c r="E15" i="166"/>
  <c r="AQ14" i="166"/>
  <c r="AH14" i="166"/>
  <c r="V14" i="166"/>
  <c r="R14" i="166"/>
  <c r="S14" i="166" s="1"/>
  <c r="J14" i="166"/>
  <c r="G14" i="166"/>
  <c r="E14" i="166"/>
  <c r="AQ13" i="166"/>
  <c r="AH13" i="166"/>
  <c r="V13" i="166"/>
  <c r="R13" i="166"/>
  <c r="S13" i="166" s="1"/>
  <c r="J13" i="166"/>
  <c r="K13" i="166" s="1"/>
  <c r="I13" i="166"/>
  <c r="G13" i="166"/>
  <c r="E13" i="166"/>
  <c r="AQ12" i="166"/>
  <c r="AH12" i="166"/>
  <c r="V12" i="166"/>
  <c r="R12" i="166"/>
  <c r="T12" i="166" s="1"/>
  <c r="J12" i="166"/>
  <c r="G12" i="166"/>
  <c r="E12" i="166"/>
  <c r="V11" i="166"/>
  <c r="J11" i="166"/>
  <c r="K11" i="166" s="1"/>
  <c r="G11" i="166"/>
  <c r="E11" i="166"/>
  <c r="AP10" i="166"/>
  <c r="AP35" i="166" s="1"/>
  <c r="AG10" i="166"/>
  <c r="AH11" i="166" s="1"/>
  <c r="Q10" i="166"/>
  <c r="Q35" i="166" s="1"/>
  <c r="AR35" i="165"/>
  <c r="P35" i="165"/>
  <c r="AQ34" i="165"/>
  <c r="AH34" i="165"/>
  <c r="V34" i="165"/>
  <c r="R34" i="165"/>
  <c r="J34" i="165"/>
  <c r="G34" i="165"/>
  <c r="E34" i="165"/>
  <c r="AQ33" i="165"/>
  <c r="AH33" i="165"/>
  <c r="V33" i="165"/>
  <c r="R33" i="165"/>
  <c r="K33" i="165"/>
  <c r="J33" i="165"/>
  <c r="I33" i="165" s="1"/>
  <c r="G33" i="165"/>
  <c r="E33" i="165"/>
  <c r="AW32" i="165"/>
  <c r="AQ32" i="165"/>
  <c r="AH32" i="165"/>
  <c r="V32" i="165"/>
  <c r="R32" i="165"/>
  <c r="S32" i="165" s="1"/>
  <c r="J32" i="165"/>
  <c r="G32" i="165"/>
  <c r="E32" i="165"/>
  <c r="AQ31" i="165"/>
  <c r="AH31" i="165"/>
  <c r="V31" i="165"/>
  <c r="R31" i="165"/>
  <c r="S31" i="165" s="1"/>
  <c r="J31" i="165"/>
  <c r="G31" i="165"/>
  <c r="E31" i="165"/>
  <c r="AQ30" i="165"/>
  <c r="AH30" i="165"/>
  <c r="V30" i="165"/>
  <c r="R30" i="165"/>
  <c r="S30" i="165" s="1"/>
  <c r="J30" i="165"/>
  <c r="G30" i="165"/>
  <c r="E30" i="165"/>
  <c r="AQ29" i="165"/>
  <c r="AH29" i="165"/>
  <c r="V29" i="165"/>
  <c r="R29" i="165"/>
  <c r="S29" i="165" s="1"/>
  <c r="J29" i="165"/>
  <c r="G29" i="165"/>
  <c r="E29" i="165"/>
  <c r="AQ28" i="165"/>
  <c r="AH28" i="165"/>
  <c r="V28" i="165"/>
  <c r="R28" i="165"/>
  <c r="S28" i="165" s="1"/>
  <c r="J28" i="165"/>
  <c r="G28" i="165"/>
  <c r="E28" i="165"/>
  <c r="AQ27" i="165"/>
  <c r="AH27" i="165"/>
  <c r="V27" i="165"/>
  <c r="R27" i="165"/>
  <c r="S27" i="165" s="1"/>
  <c r="J27" i="165"/>
  <c r="G27" i="165"/>
  <c r="E27" i="165"/>
  <c r="AQ26" i="165"/>
  <c r="AH26" i="165"/>
  <c r="V26" i="165"/>
  <c r="R26" i="165"/>
  <c r="S26" i="165" s="1"/>
  <c r="J26" i="165"/>
  <c r="G26" i="165"/>
  <c r="E26" i="165"/>
  <c r="AQ25" i="165"/>
  <c r="AH25" i="165"/>
  <c r="V25" i="165"/>
  <c r="R25" i="165"/>
  <c r="S25" i="165" s="1"/>
  <c r="J25" i="165"/>
  <c r="G25" i="165"/>
  <c r="E25" i="165"/>
  <c r="AQ24" i="165"/>
  <c r="AH24" i="165"/>
  <c r="V24" i="165"/>
  <c r="R24" i="165"/>
  <c r="S24" i="165" s="1"/>
  <c r="J24" i="165"/>
  <c r="G24" i="165"/>
  <c r="E24" i="165"/>
  <c r="AQ23" i="165"/>
  <c r="AH23" i="165"/>
  <c r="V23" i="165"/>
  <c r="R23" i="165"/>
  <c r="S23" i="165" s="1"/>
  <c r="J23" i="165"/>
  <c r="G23" i="165"/>
  <c r="E23" i="165"/>
  <c r="AQ22" i="165"/>
  <c r="AH22" i="165"/>
  <c r="V22" i="165"/>
  <c r="R22" i="165"/>
  <c r="S22" i="165" s="1"/>
  <c r="J22" i="165"/>
  <c r="G22" i="165"/>
  <c r="E22" i="165"/>
  <c r="AQ21" i="165"/>
  <c r="AH21" i="165"/>
  <c r="V21" i="165"/>
  <c r="R21" i="165"/>
  <c r="S21" i="165" s="1"/>
  <c r="J21" i="165"/>
  <c r="K21" i="165" s="1"/>
  <c r="G21" i="165"/>
  <c r="E21" i="165"/>
  <c r="AQ20" i="165"/>
  <c r="AH20" i="165"/>
  <c r="AI20" i="165" s="1"/>
  <c r="V20" i="165"/>
  <c r="T20" i="165"/>
  <c r="R20" i="165"/>
  <c r="S20" i="165" s="1"/>
  <c r="J20" i="165"/>
  <c r="G20" i="165"/>
  <c r="E20" i="165"/>
  <c r="AQ19" i="165"/>
  <c r="AH19" i="165"/>
  <c r="AI19" i="165" s="1"/>
  <c r="V19" i="165"/>
  <c r="T19" i="165"/>
  <c r="R19" i="165"/>
  <c r="S19" i="165" s="1"/>
  <c r="J19" i="165"/>
  <c r="K19" i="165" s="1"/>
  <c r="I19" i="165"/>
  <c r="G19" i="165"/>
  <c r="E19" i="165"/>
  <c r="AQ18" i="165"/>
  <c r="AH18" i="165"/>
  <c r="AI18" i="165" s="1"/>
  <c r="V18" i="165"/>
  <c r="R18" i="165"/>
  <c r="T18" i="165" s="1"/>
  <c r="J18" i="165"/>
  <c r="K18" i="165" s="1"/>
  <c r="I18" i="165"/>
  <c r="G18" i="165"/>
  <c r="E18" i="165"/>
  <c r="AQ17" i="165"/>
  <c r="AH17" i="165"/>
  <c r="V17" i="165"/>
  <c r="R17" i="165"/>
  <c r="S17" i="165" s="1"/>
  <c r="J17" i="165"/>
  <c r="K17" i="165" s="1"/>
  <c r="G17" i="165"/>
  <c r="E17" i="165"/>
  <c r="AQ16" i="165"/>
  <c r="AH16" i="165"/>
  <c r="V16" i="165"/>
  <c r="R16" i="165"/>
  <c r="S16" i="165" s="1"/>
  <c r="J16" i="165"/>
  <c r="K16" i="165" s="1"/>
  <c r="I16" i="165"/>
  <c r="G16" i="165"/>
  <c r="E16" i="165"/>
  <c r="AQ15" i="165"/>
  <c r="AH15" i="165"/>
  <c r="V15" i="165"/>
  <c r="S15" i="165"/>
  <c r="R15" i="165"/>
  <c r="T15" i="165" s="1"/>
  <c r="AI15" i="165" s="1"/>
  <c r="J15" i="165"/>
  <c r="K15" i="165" s="1"/>
  <c r="G15" i="165"/>
  <c r="E15" i="165"/>
  <c r="AQ14" i="165"/>
  <c r="AH14" i="165"/>
  <c r="V14" i="165"/>
  <c r="R14" i="165"/>
  <c r="T14" i="165" s="1"/>
  <c r="G14" i="165"/>
  <c r="E14" i="165"/>
  <c r="AQ13" i="165"/>
  <c r="AH13" i="165"/>
  <c r="V13" i="165"/>
  <c r="R13" i="165"/>
  <c r="S13" i="165" s="1"/>
  <c r="J13" i="165"/>
  <c r="K13" i="165" s="1"/>
  <c r="G13" i="165"/>
  <c r="E13" i="165"/>
  <c r="AQ12" i="165"/>
  <c r="AH12" i="165"/>
  <c r="AI12" i="165" s="1"/>
  <c r="V12" i="165"/>
  <c r="T12" i="165"/>
  <c r="R12" i="165"/>
  <c r="S12" i="165" s="1"/>
  <c r="J12" i="165"/>
  <c r="G12" i="165"/>
  <c r="E12" i="165"/>
  <c r="V11" i="165"/>
  <c r="J11" i="165"/>
  <c r="K11" i="165" s="1"/>
  <c r="I11" i="165"/>
  <c r="G11" i="165"/>
  <c r="E11" i="165"/>
  <c r="AP10" i="165"/>
  <c r="AQ11" i="165" s="1"/>
  <c r="AG10" i="165"/>
  <c r="AG8" i="165" s="1"/>
  <c r="Q10" i="165"/>
  <c r="Q35" i="165" s="1"/>
  <c r="AR35" i="164"/>
  <c r="P35" i="164"/>
  <c r="AQ34" i="164"/>
  <c r="AH34" i="164"/>
  <c r="AI34" i="164" s="1"/>
  <c r="V34" i="164"/>
  <c r="R34" i="164"/>
  <c r="T34" i="164" s="1"/>
  <c r="J34" i="164"/>
  <c r="G34" i="164"/>
  <c r="E34" i="164"/>
  <c r="AQ33" i="164"/>
  <c r="AH33" i="164"/>
  <c r="AI33" i="164" s="1"/>
  <c r="V33" i="164"/>
  <c r="R33" i="164"/>
  <c r="T33" i="164" s="1"/>
  <c r="K33" i="164"/>
  <c r="J33" i="164"/>
  <c r="I33" i="164"/>
  <c r="G33" i="164"/>
  <c r="E33" i="164"/>
  <c r="AW32" i="164"/>
  <c r="AQ32" i="164"/>
  <c r="AH32" i="164"/>
  <c r="V32" i="164"/>
  <c r="R32" i="164"/>
  <c r="S32" i="164" s="1"/>
  <c r="J32" i="164"/>
  <c r="K32" i="164" s="1"/>
  <c r="G32" i="164"/>
  <c r="E32" i="164"/>
  <c r="AQ31" i="164"/>
  <c r="AH31" i="164"/>
  <c r="V31" i="164"/>
  <c r="T31" i="164"/>
  <c r="R31" i="164"/>
  <c r="S31" i="164" s="1"/>
  <c r="J31" i="164"/>
  <c r="K31" i="164" s="1"/>
  <c r="G31" i="164"/>
  <c r="E31" i="164"/>
  <c r="AQ30" i="164"/>
  <c r="AH30" i="164"/>
  <c r="V30" i="164"/>
  <c r="R30" i="164"/>
  <c r="J30" i="164"/>
  <c r="K30" i="164" s="1"/>
  <c r="I30" i="164"/>
  <c r="G30" i="164"/>
  <c r="E30" i="164"/>
  <c r="AQ29" i="164"/>
  <c r="AH29" i="164"/>
  <c r="V29" i="164"/>
  <c r="R29" i="164"/>
  <c r="T29" i="164" s="1"/>
  <c r="J29" i="164"/>
  <c r="K29" i="164" s="1"/>
  <c r="I29" i="164"/>
  <c r="G29" i="164"/>
  <c r="E29" i="164"/>
  <c r="AQ28" i="164"/>
  <c r="AH28" i="164"/>
  <c r="V28" i="164"/>
  <c r="R28" i="164"/>
  <c r="S28" i="164" s="1"/>
  <c r="J28" i="164"/>
  <c r="K28" i="164" s="1"/>
  <c r="G28" i="164"/>
  <c r="E28" i="164"/>
  <c r="AQ27" i="164"/>
  <c r="AH27" i="164"/>
  <c r="V27" i="164"/>
  <c r="R27" i="164"/>
  <c r="J27" i="164"/>
  <c r="K27" i="164" s="1"/>
  <c r="I27" i="164"/>
  <c r="G27" i="164"/>
  <c r="E27" i="164"/>
  <c r="AQ26" i="164"/>
  <c r="AI26" i="164"/>
  <c r="AH26" i="164"/>
  <c r="V26" i="164"/>
  <c r="T26" i="164"/>
  <c r="S26" i="164"/>
  <c r="R26" i="164"/>
  <c r="J26" i="164"/>
  <c r="G26" i="164"/>
  <c r="E26" i="164"/>
  <c r="AQ25" i="164"/>
  <c r="AH25" i="164"/>
  <c r="V25" i="164"/>
  <c r="R25" i="164"/>
  <c r="T25" i="164" s="1"/>
  <c r="J25" i="164"/>
  <c r="G25" i="164"/>
  <c r="E25" i="164"/>
  <c r="AQ24" i="164"/>
  <c r="AH24" i="164"/>
  <c r="V24" i="164"/>
  <c r="R24" i="164"/>
  <c r="S24" i="164" s="1"/>
  <c r="J24" i="164"/>
  <c r="K24" i="164" s="1"/>
  <c r="G24" i="164"/>
  <c r="E24" i="164"/>
  <c r="AQ23" i="164"/>
  <c r="AH23" i="164"/>
  <c r="AI23" i="164" s="1"/>
  <c r="V23" i="164"/>
  <c r="T23" i="164"/>
  <c r="R23" i="164"/>
  <c r="S23" i="164" s="1"/>
  <c r="J23" i="164"/>
  <c r="G23" i="164"/>
  <c r="E23" i="164"/>
  <c r="AQ22" i="164"/>
  <c r="AH22" i="164"/>
  <c r="V22" i="164"/>
  <c r="T22" i="164"/>
  <c r="R22" i="164"/>
  <c r="S22" i="164" s="1"/>
  <c r="J22" i="164"/>
  <c r="K22" i="164" s="1"/>
  <c r="I22" i="164"/>
  <c r="G22" i="164"/>
  <c r="E22" i="164"/>
  <c r="AQ21" i="164"/>
  <c r="AH21" i="164"/>
  <c r="AI21" i="164" s="1"/>
  <c r="V21" i="164"/>
  <c r="R21" i="164"/>
  <c r="T21" i="164" s="1"/>
  <c r="J21" i="164"/>
  <c r="K21" i="164" s="1"/>
  <c r="I21" i="164"/>
  <c r="G21" i="164"/>
  <c r="E21" i="164"/>
  <c r="AQ20" i="164"/>
  <c r="AH20" i="164"/>
  <c r="V20" i="164"/>
  <c r="R20" i="164"/>
  <c r="S20" i="164" s="1"/>
  <c r="J20" i="164"/>
  <c r="K20" i="164" s="1"/>
  <c r="G20" i="164"/>
  <c r="E20" i="164"/>
  <c r="AQ19" i="164"/>
  <c r="AH19" i="164"/>
  <c r="V19" i="164"/>
  <c r="R19" i="164"/>
  <c r="S19" i="164" s="1"/>
  <c r="J19" i="164"/>
  <c r="K19" i="164" s="1"/>
  <c r="I19" i="164"/>
  <c r="G19" i="164"/>
  <c r="E19" i="164"/>
  <c r="AQ18" i="164"/>
  <c r="AH18" i="164"/>
  <c r="V18" i="164"/>
  <c r="S18" i="164"/>
  <c r="R18" i="164"/>
  <c r="T18" i="164" s="1"/>
  <c r="AI18" i="164" s="1"/>
  <c r="J18" i="164"/>
  <c r="K18" i="164" s="1"/>
  <c r="G18" i="164"/>
  <c r="E18" i="164"/>
  <c r="AQ17" i="164"/>
  <c r="AH17" i="164"/>
  <c r="V17" i="164"/>
  <c r="R17" i="164"/>
  <c r="T17" i="164" s="1"/>
  <c r="J17" i="164"/>
  <c r="K17" i="164" s="1"/>
  <c r="G17" i="164"/>
  <c r="E17" i="164"/>
  <c r="AQ16" i="164"/>
  <c r="AH16" i="164"/>
  <c r="V16" i="164"/>
  <c r="R16" i="164"/>
  <c r="S16" i="164" s="1"/>
  <c r="J16" i="164"/>
  <c r="K16" i="164" s="1"/>
  <c r="G16" i="164"/>
  <c r="E16" i="164"/>
  <c r="AQ15" i="164"/>
  <c r="AH15" i="164"/>
  <c r="V15" i="164"/>
  <c r="T15" i="164"/>
  <c r="R15" i="164"/>
  <c r="S15" i="164" s="1"/>
  <c r="J15" i="164"/>
  <c r="K15" i="164" s="1"/>
  <c r="G15" i="164"/>
  <c r="E15" i="164"/>
  <c r="AQ14" i="164"/>
  <c r="AH14" i="164"/>
  <c r="V14" i="164"/>
  <c r="R14" i="164"/>
  <c r="G14" i="164"/>
  <c r="E14" i="164"/>
  <c r="AQ13" i="164"/>
  <c r="AH13" i="164"/>
  <c r="AI13" i="164" s="1"/>
  <c r="V13" i="164"/>
  <c r="R13" i="164"/>
  <c r="T13" i="164" s="1"/>
  <c r="J13" i="164"/>
  <c r="K13" i="164" s="1"/>
  <c r="I13" i="164"/>
  <c r="G13" i="164"/>
  <c r="E13" i="164"/>
  <c r="AQ12" i="164"/>
  <c r="AH12" i="164"/>
  <c r="V12" i="164"/>
  <c r="R12" i="164"/>
  <c r="S12" i="164" s="1"/>
  <c r="J12" i="164"/>
  <c r="K12" i="164" s="1"/>
  <c r="G12" i="164"/>
  <c r="E12" i="164"/>
  <c r="V11" i="164"/>
  <c r="J11" i="164"/>
  <c r="K11" i="164" s="1"/>
  <c r="G11" i="164"/>
  <c r="E11" i="164"/>
  <c r="AP10" i="164"/>
  <c r="AP35" i="164" s="1"/>
  <c r="AG10" i="164"/>
  <c r="AG8" i="164" s="1"/>
  <c r="Q10" i="164"/>
  <c r="AR35" i="163"/>
  <c r="P35" i="163"/>
  <c r="AQ34" i="163"/>
  <c r="AH34" i="163"/>
  <c r="V34" i="163"/>
  <c r="R34" i="163"/>
  <c r="T34" i="163" s="1"/>
  <c r="K34" i="163"/>
  <c r="J34" i="163"/>
  <c r="I34" i="163"/>
  <c r="G34" i="163"/>
  <c r="E34" i="163"/>
  <c r="AQ33" i="163"/>
  <c r="AH33" i="163"/>
  <c r="V33" i="163"/>
  <c r="R33" i="163"/>
  <c r="T33" i="163" s="1"/>
  <c r="J33" i="163"/>
  <c r="I33" i="163" s="1"/>
  <c r="G33" i="163"/>
  <c r="E33" i="163"/>
  <c r="AW32" i="163"/>
  <c r="AQ32" i="163"/>
  <c r="AH32" i="163"/>
  <c r="AI32" i="163" s="1"/>
  <c r="V32" i="163"/>
  <c r="R32" i="163"/>
  <c r="T32" i="163" s="1"/>
  <c r="J32" i="163"/>
  <c r="K32" i="163" s="1"/>
  <c r="I32" i="163"/>
  <c r="G32" i="163"/>
  <c r="E32" i="163"/>
  <c r="AQ31" i="163"/>
  <c r="AH31" i="163"/>
  <c r="V31" i="163"/>
  <c r="R31" i="163"/>
  <c r="S31" i="163" s="1"/>
  <c r="J31" i="163"/>
  <c r="K31" i="163" s="1"/>
  <c r="G31" i="163"/>
  <c r="E31" i="163"/>
  <c r="AQ30" i="163"/>
  <c r="AH30" i="163"/>
  <c r="V30" i="163"/>
  <c r="R30" i="163"/>
  <c r="S30" i="163" s="1"/>
  <c r="J30" i="163"/>
  <c r="K30" i="163" s="1"/>
  <c r="I30" i="163"/>
  <c r="G30" i="163"/>
  <c r="E30" i="163"/>
  <c r="AQ29" i="163"/>
  <c r="AH29" i="163"/>
  <c r="V29" i="163"/>
  <c r="S29" i="163"/>
  <c r="R29" i="163"/>
  <c r="T29" i="163" s="1"/>
  <c r="AI29" i="163" s="1"/>
  <c r="J29" i="163"/>
  <c r="K29" i="163" s="1"/>
  <c r="G29" i="163"/>
  <c r="E29" i="163"/>
  <c r="AQ28" i="163"/>
  <c r="AH28" i="163"/>
  <c r="V28" i="163"/>
  <c r="R28" i="163"/>
  <c r="T28" i="163" s="1"/>
  <c r="J28" i="163"/>
  <c r="K28" i="163" s="1"/>
  <c r="G28" i="163"/>
  <c r="E28" i="163"/>
  <c r="AQ27" i="163"/>
  <c r="AH27" i="163"/>
  <c r="V27" i="163"/>
  <c r="R27" i="163"/>
  <c r="S27" i="163" s="1"/>
  <c r="J27" i="163"/>
  <c r="K27" i="163" s="1"/>
  <c r="G27" i="163"/>
  <c r="E27" i="163"/>
  <c r="AQ26" i="163"/>
  <c r="AH26" i="163"/>
  <c r="V26" i="163"/>
  <c r="T26" i="163"/>
  <c r="R26" i="163"/>
  <c r="S26" i="163" s="1"/>
  <c r="J26" i="163"/>
  <c r="K26" i="163" s="1"/>
  <c r="G26" i="163"/>
  <c r="E26" i="163"/>
  <c r="AQ25" i="163"/>
  <c r="AH25" i="163"/>
  <c r="V25" i="163"/>
  <c r="R25" i="163"/>
  <c r="J25" i="163"/>
  <c r="K25" i="163" s="1"/>
  <c r="I25" i="163"/>
  <c r="G25" i="163"/>
  <c r="E25" i="163"/>
  <c r="AQ24" i="163"/>
  <c r="AH24" i="163"/>
  <c r="V24" i="163"/>
  <c r="R24" i="163"/>
  <c r="T24" i="163" s="1"/>
  <c r="J24" i="163"/>
  <c r="K24" i="163" s="1"/>
  <c r="I24" i="163"/>
  <c r="G24" i="163"/>
  <c r="E24" i="163"/>
  <c r="AQ23" i="163"/>
  <c r="AH23" i="163"/>
  <c r="V23" i="163"/>
  <c r="R23" i="163"/>
  <c r="S23" i="163" s="1"/>
  <c r="J23" i="163"/>
  <c r="I23" i="163" s="1"/>
  <c r="G23" i="163"/>
  <c r="E23" i="163"/>
  <c r="AQ22" i="163"/>
  <c r="AH22" i="163"/>
  <c r="V22" i="163"/>
  <c r="R22" i="163"/>
  <c r="S22" i="163" s="1"/>
  <c r="K22" i="163"/>
  <c r="J22" i="163"/>
  <c r="I22" i="163"/>
  <c r="G22" i="163"/>
  <c r="E22" i="163"/>
  <c r="AQ21" i="163"/>
  <c r="AH21" i="163"/>
  <c r="V21" i="163"/>
  <c r="R21" i="163"/>
  <c r="S21" i="163" s="1"/>
  <c r="J21" i="163"/>
  <c r="G21" i="163"/>
  <c r="E21" i="163"/>
  <c r="AQ20" i="163"/>
  <c r="AH20" i="163"/>
  <c r="V20" i="163"/>
  <c r="R20" i="163"/>
  <c r="S20" i="163" s="1"/>
  <c r="K20" i="163"/>
  <c r="J20" i="163"/>
  <c r="I20" i="163"/>
  <c r="G20" i="163"/>
  <c r="E20" i="163"/>
  <c r="AQ19" i="163"/>
  <c r="AH19" i="163"/>
  <c r="V19" i="163"/>
  <c r="R19" i="163"/>
  <c r="S19" i="163" s="1"/>
  <c r="J19" i="163"/>
  <c r="I19" i="163" s="1"/>
  <c r="G19" i="163"/>
  <c r="E19" i="163"/>
  <c r="AQ18" i="163"/>
  <c r="AH18" i="163"/>
  <c r="V18" i="163"/>
  <c r="R18" i="163"/>
  <c r="S18" i="163" s="1"/>
  <c r="K18" i="163"/>
  <c r="J18" i="163"/>
  <c r="I18" i="163"/>
  <c r="G18" i="163"/>
  <c r="E18" i="163"/>
  <c r="AQ17" i="163"/>
  <c r="AH17" i="163"/>
  <c r="V17" i="163"/>
  <c r="R17" i="163"/>
  <c r="S17" i="163" s="1"/>
  <c r="J17" i="163"/>
  <c r="G17" i="163"/>
  <c r="E17" i="163"/>
  <c r="AQ16" i="163"/>
  <c r="AH16" i="163"/>
  <c r="V16" i="163"/>
  <c r="R16" i="163"/>
  <c r="S16" i="163" s="1"/>
  <c r="K16" i="163"/>
  <c r="J16" i="163"/>
  <c r="I16" i="163"/>
  <c r="G16" i="163"/>
  <c r="E16" i="163"/>
  <c r="AQ15" i="163"/>
  <c r="AH15" i="163"/>
  <c r="V15" i="163"/>
  <c r="R15" i="163"/>
  <c r="S15" i="163" s="1"/>
  <c r="J15" i="163"/>
  <c r="I15" i="163" s="1"/>
  <c r="G15" i="163"/>
  <c r="E15" i="163"/>
  <c r="AQ14" i="163"/>
  <c r="AH14" i="163"/>
  <c r="V14" i="163"/>
  <c r="R14" i="163"/>
  <c r="S14" i="163" s="1"/>
  <c r="G14" i="163"/>
  <c r="E14" i="163"/>
  <c r="AQ13" i="163"/>
  <c r="AH13" i="163"/>
  <c r="V13" i="163"/>
  <c r="R13" i="163"/>
  <c r="S13" i="163" s="1"/>
  <c r="J13" i="163"/>
  <c r="G13" i="163"/>
  <c r="E13" i="163"/>
  <c r="AQ12" i="163"/>
  <c r="AH12" i="163"/>
  <c r="V12" i="163"/>
  <c r="R12" i="163"/>
  <c r="S12" i="163" s="1"/>
  <c r="K12" i="163"/>
  <c r="J12" i="163"/>
  <c r="I12" i="163"/>
  <c r="G12" i="163"/>
  <c r="E12" i="163"/>
  <c r="V11" i="163"/>
  <c r="J11" i="163"/>
  <c r="G11" i="163"/>
  <c r="E11" i="163"/>
  <c r="AP10" i="163"/>
  <c r="AG10" i="163"/>
  <c r="AG35" i="163" s="1"/>
  <c r="Q10" i="163"/>
  <c r="R11" i="163" s="1"/>
  <c r="AR35" i="162"/>
  <c r="P35" i="162"/>
  <c r="AQ34" i="162"/>
  <c r="AH34" i="162"/>
  <c r="V34" i="162"/>
  <c r="T34" i="162"/>
  <c r="R34" i="162"/>
  <c r="S34" i="162" s="1"/>
  <c r="J34" i="162"/>
  <c r="I34" i="162" s="1"/>
  <c r="G34" i="162"/>
  <c r="E34" i="162"/>
  <c r="AQ33" i="162"/>
  <c r="AH33" i="162"/>
  <c r="AI33" i="162" s="1"/>
  <c r="V33" i="162"/>
  <c r="T33" i="162"/>
  <c r="R33" i="162"/>
  <c r="S33" i="162" s="1"/>
  <c r="K33" i="162"/>
  <c r="J33" i="162"/>
  <c r="I33" i="162" s="1"/>
  <c r="G33" i="162"/>
  <c r="E33" i="162"/>
  <c r="AW32" i="162"/>
  <c r="AQ32" i="162"/>
  <c r="AH32" i="162"/>
  <c r="V32" i="162"/>
  <c r="R32" i="162"/>
  <c r="J32" i="162"/>
  <c r="I32" i="162" s="1"/>
  <c r="G32" i="162"/>
  <c r="E32" i="162"/>
  <c r="AQ31" i="162"/>
  <c r="AH31" i="162"/>
  <c r="V31" i="162"/>
  <c r="R31" i="162"/>
  <c r="K31" i="162"/>
  <c r="J31" i="162"/>
  <c r="I31" i="162"/>
  <c r="G31" i="162"/>
  <c r="E31" i="162"/>
  <c r="AQ30" i="162"/>
  <c r="AH30" i="162"/>
  <c r="V30" i="162"/>
  <c r="R30" i="162"/>
  <c r="J30" i="162"/>
  <c r="G30" i="162"/>
  <c r="E30" i="162"/>
  <c r="AQ29" i="162"/>
  <c r="AH29" i="162"/>
  <c r="V29" i="162"/>
  <c r="R29" i="162"/>
  <c r="K29" i="162"/>
  <c r="J29" i="162"/>
  <c r="I29" i="162"/>
  <c r="G29" i="162"/>
  <c r="E29" i="162"/>
  <c r="AQ28" i="162"/>
  <c r="AH28" i="162"/>
  <c r="V28" i="162"/>
  <c r="R28" i="162"/>
  <c r="J28" i="162"/>
  <c r="I28" i="162" s="1"/>
  <c r="G28" i="162"/>
  <c r="E28" i="162"/>
  <c r="AQ27" i="162"/>
  <c r="AH27" i="162"/>
  <c r="V27" i="162"/>
  <c r="R27" i="162"/>
  <c r="K27" i="162"/>
  <c r="J27" i="162"/>
  <c r="I27" i="162"/>
  <c r="G27" i="162"/>
  <c r="E27" i="162"/>
  <c r="AQ26" i="162"/>
  <c r="AH26" i="162"/>
  <c r="AI26" i="162" s="1"/>
  <c r="V26" i="162"/>
  <c r="S26" i="162"/>
  <c r="R26" i="162"/>
  <c r="T26" i="162" s="1"/>
  <c r="K26" i="162"/>
  <c r="J26" i="162"/>
  <c r="I26" i="162"/>
  <c r="G26" i="162"/>
  <c r="E26" i="162"/>
  <c r="AQ25" i="162"/>
  <c r="AH25" i="162"/>
  <c r="V25" i="162"/>
  <c r="R25" i="162"/>
  <c r="T25" i="162" s="1"/>
  <c r="AI25" i="162" s="1"/>
  <c r="J25" i="162"/>
  <c r="I25" i="162" s="1"/>
  <c r="G25" i="162"/>
  <c r="E25" i="162"/>
  <c r="AQ24" i="162"/>
  <c r="AH24" i="162"/>
  <c r="V24" i="162"/>
  <c r="R24" i="162"/>
  <c r="T24" i="162" s="1"/>
  <c r="J24" i="162"/>
  <c r="G24" i="162"/>
  <c r="E24" i="162"/>
  <c r="AQ23" i="162"/>
  <c r="AH23" i="162"/>
  <c r="V23" i="162"/>
  <c r="R23" i="162"/>
  <c r="T23" i="162" s="1"/>
  <c r="AI23" i="162" s="1"/>
  <c r="K23" i="162"/>
  <c r="J23" i="162"/>
  <c r="I23" i="162"/>
  <c r="G23" i="162"/>
  <c r="E23" i="162"/>
  <c r="AQ22" i="162"/>
  <c r="AH22" i="162"/>
  <c r="AI22" i="162" s="1"/>
  <c r="V22" i="162"/>
  <c r="S22" i="162"/>
  <c r="R22" i="162"/>
  <c r="T22" i="162" s="1"/>
  <c r="K22" i="162"/>
  <c r="J22" i="162"/>
  <c r="I22" i="162"/>
  <c r="G22" i="162"/>
  <c r="E22" i="162"/>
  <c r="AQ21" i="162"/>
  <c r="AH21" i="162"/>
  <c r="V21" i="162"/>
  <c r="R21" i="162"/>
  <c r="T21" i="162" s="1"/>
  <c r="J21" i="162"/>
  <c r="G21" i="162"/>
  <c r="E21" i="162"/>
  <c r="AQ20" i="162"/>
  <c r="AH20" i="162"/>
  <c r="V20" i="162"/>
  <c r="R20" i="162"/>
  <c r="J20" i="162"/>
  <c r="I20" i="162" s="1"/>
  <c r="G20" i="162"/>
  <c r="E20" i="162"/>
  <c r="AQ19" i="162"/>
  <c r="AH19" i="162"/>
  <c r="V19" i="162"/>
  <c r="R19" i="162"/>
  <c r="T19" i="162" s="1"/>
  <c r="AI19" i="162" s="1"/>
  <c r="K19" i="162"/>
  <c r="J19" i="162"/>
  <c r="I19" i="162"/>
  <c r="G19" i="162"/>
  <c r="E19" i="162"/>
  <c r="AQ18" i="162"/>
  <c r="AH18" i="162"/>
  <c r="AI18" i="162" s="1"/>
  <c r="V18" i="162"/>
  <c r="S18" i="162"/>
  <c r="R18" i="162"/>
  <c r="T18" i="162" s="1"/>
  <c r="K18" i="162"/>
  <c r="J18" i="162"/>
  <c r="I18" i="162"/>
  <c r="G18" i="162"/>
  <c r="E18" i="162"/>
  <c r="AQ17" i="162"/>
  <c r="AH17" i="162"/>
  <c r="V17" i="162"/>
  <c r="R17" i="162"/>
  <c r="T17" i="162" s="1"/>
  <c r="AI17" i="162" s="1"/>
  <c r="J17" i="162"/>
  <c r="I17" i="162" s="1"/>
  <c r="G17" i="162"/>
  <c r="E17" i="162"/>
  <c r="AQ16" i="162"/>
  <c r="AH16" i="162"/>
  <c r="V16" i="162"/>
  <c r="R16" i="162"/>
  <c r="T16" i="162" s="1"/>
  <c r="J16" i="162"/>
  <c r="G16" i="162"/>
  <c r="E16" i="162"/>
  <c r="AQ15" i="162"/>
  <c r="AH15" i="162"/>
  <c r="V15" i="162"/>
  <c r="R15" i="162"/>
  <c r="T15" i="162" s="1"/>
  <c r="AI15" i="162" s="1"/>
  <c r="K15" i="162"/>
  <c r="J15" i="162"/>
  <c r="I15" i="162"/>
  <c r="G15" i="162"/>
  <c r="E15" i="162"/>
  <c r="AQ14" i="162"/>
  <c r="AH14" i="162"/>
  <c r="AI14" i="162" s="1"/>
  <c r="V14" i="162"/>
  <c r="S14" i="162"/>
  <c r="R14" i="162"/>
  <c r="T14" i="162" s="1"/>
  <c r="K14" i="162"/>
  <c r="J14" i="162"/>
  <c r="I14" i="162"/>
  <c r="G14" i="162"/>
  <c r="E14" i="162"/>
  <c r="AQ13" i="162"/>
  <c r="AH13" i="162"/>
  <c r="V13" i="162"/>
  <c r="R13" i="162"/>
  <c r="T13" i="162" s="1"/>
  <c r="J13" i="162"/>
  <c r="G13" i="162"/>
  <c r="E13" i="162"/>
  <c r="AQ12" i="162"/>
  <c r="AH12" i="162"/>
  <c r="V12" i="162"/>
  <c r="R12" i="162"/>
  <c r="J12" i="162"/>
  <c r="I12" i="162" s="1"/>
  <c r="G12" i="162"/>
  <c r="E12" i="162"/>
  <c r="V11" i="162"/>
  <c r="K11" i="162"/>
  <c r="J11" i="162"/>
  <c r="I11" i="162"/>
  <c r="G11" i="162"/>
  <c r="E11" i="162"/>
  <c r="AP10" i="162"/>
  <c r="AQ11" i="162" s="1"/>
  <c r="AG10" i="162"/>
  <c r="AG35" i="162" s="1"/>
  <c r="Q10" i="162"/>
  <c r="Q35" i="162" s="1"/>
  <c r="AG8" i="162"/>
  <c r="AR35" i="161"/>
  <c r="P35" i="161"/>
  <c r="AQ34" i="161"/>
  <c r="AH34" i="161"/>
  <c r="V34" i="161"/>
  <c r="R34" i="161"/>
  <c r="S34" i="161" s="1"/>
  <c r="J34" i="161"/>
  <c r="I34" i="161" s="1"/>
  <c r="G34" i="161"/>
  <c r="E34" i="161"/>
  <c r="AQ33" i="161"/>
  <c r="AH33" i="161"/>
  <c r="V33" i="161"/>
  <c r="R33" i="161"/>
  <c r="J33" i="161"/>
  <c r="I33" i="161" s="1"/>
  <c r="G33" i="161"/>
  <c r="E33" i="161"/>
  <c r="AW32" i="161"/>
  <c r="AQ32" i="161"/>
  <c r="AH32" i="161"/>
  <c r="V32" i="161"/>
  <c r="R32" i="161"/>
  <c r="T32" i="161" s="1"/>
  <c r="AI32" i="161" s="1"/>
  <c r="K32" i="161"/>
  <c r="J32" i="161"/>
  <c r="I32" i="161"/>
  <c r="G32" i="161"/>
  <c r="E32" i="161"/>
  <c r="AQ31" i="161"/>
  <c r="AH31" i="161"/>
  <c r="AI31" i="161" s="1"/>
  <c r="V31" i="161"/>
  <c r="S31" i="161"/>
  <c r="R31" i="161"/>
  <c r="T31" i="161" s="1"/>
  <c r="K31" i="161"/>
  <c r="J31" i="161"/>
  <c r="I31" i="161"/>
  <c r="G31" i="161"/>
  <c r="E31" i="161"/>
  <c r="AQ30" i="161"/>
  <c r="AH30" i="161"/>
  <c r="V30" i="161"/>
  <c r="R30" i="161"/>
  <c r="T30" i="161" s="1"/>
  <c r="AI30" i="161" s="1"/>
  <c r="J30" i="161"/>
  <c r="I30" i="161" s="1"/>
  <c r="G30" i="161"/>
  <c r="E30" i="161"/>
  <c r="AQ29" i="161"/>
  <c r="AH29" i="161"/>
  <c r="V29" i="161"/>
  <c r="R29" i="161"/>
  <c r="T29" i="161" s="1"/>
  <c r="J29" i="161"/>
  <c r="G29" i="161"/>
  <c r="E29" i="161"/>
  <c r="AQ28" i="161"/>
  <c r="AH28" i="161"/>
  <c r="V28" i="161"/>
  <c r="R28" i="161"/>
  <c r="T28" i="161" s="1"/>
  <c r="K28" i="161"/>
  <c r="J28" i="161"/>
  <c r="I28" i="161"/>
  <c r="G28" i="161"/>
  <c r="E28" i="161"/>
  <c r="AQ27" i="161"/>
  <c r="AH27" i="161"/>
  <c r="AI27" i="161" s="1"/>
  <c r="V27" i="161"/>
  <c r="S27" i="161"/>
  <c r="R27" i="161"/>
  <c r="T27" i="161" s="1"/>
  <c r="K27" i="161"/>
  <c r="J27" i="161"/>
  <c r="I27" i="161"/>
  <c r="G27" i="161"/>
  <c r="E27" i="161"/>
  <c r="AQ26" i="161"/>
  <c r="AH26" i="161"/>
  <c r="V26" i="161"/>
  <c r="R26" i="161"/>
  <c r="T26" i="161" s="1"/>
  <c r="J26" i="161"/>
  <c r="G26" i="161"/>
  <c r="E26" i="161"/>
  <c r="AQ25" i="161"/>
  <c r="AH25" i="161"/>
  <c r="V25" i="161"/>
  <c r="R25" i="161"/>
  <c r="J25" i="161"/>
  <c r="I25" i="161" s="1"/>
  <c r="G25" i="161"/>
  <c r="E25" i="161"/>
  <c r="AQ24" i="161"/>
  <c r="AH24" i="161"/>
  <c r="V24" i="161"/>
  <c r="R24" i="161"/>
  <c r="T24" i="161" s="1"/>
  <c r="AI24" i="161" s="1"/>
  <c r="K24" i="161"/>
  <c r="J24" i="161"/>
  <c r="I24" i="161"/>
  <c r="G24" i="161"/>
  <c r="E24" i="161"/>
  <c r="AQ23" i="161"/>
  <c r="AH23" i="161"/>
  <c r="AI23" i="161" s="1"/>
  <c r="V23" i="161"/>
  <c r="S23" i="161"/>
  <c r="R23" i="161"/>
  <c r="T23" i="161" s="1"/>
  <c r="K23" i="161"/>
  <c r="J23" i="161"/>
  <c r="I23" i="161"/>
  <c r="G23" i="161"/>
  <c r="E23" i="161"/>
  <c r="AQ22" i="161"/>
  <c r="AH22" i="161"/>
  <c r="V22" i="161"/>
  <c r="R22" i="161"/>
  <c r="T22" i="161" s="1"/>
  <c r="AI22" i="161" s="1"/>
  <c r="J22" i="161"/>
  <c r="I22" i="161" s="1"/>
  <c r="G22" i="161"/>
  <c r="E22" i="161"/>
  <c r="AQ21" i="161"/>
  <c r="AH21" i="161"/>
  <c r="V21" i="161"/>
  <c r="R21" i="161"/>
  <c r="T21" i="161" s="1"/>
  <c r="J21" i="161"/>
  <c r="G21" i="161"/>
  <c r="E21" i="161"/>
  <c r="AQ20" i="161"/>
  <c r="AH20" i="161"/>
  <c r="V20" i="161"/>
  <c r="R20" i="161"/>
  <c r="T20" i="161" s="1"/>
  <c r="K20" i="161"/>
  <c r="J20" i="161"/>
  <c r="I20" i="161"/>
  <c r="G20" i="161"/>
  <c r="E20" i="161"/>
  <c r="AQ19" i="161"/>
  <c r="AH19" i="161"/>
  <c r="AI19" i="161" s="1"/>
  <c r="V19" i="161"/>
  <c r="S19" i="161"/>
  <c r="R19" i="161"/>
  <c r="T19" i="161" s="1"/>
  <c r="K19" i="161"/>
  <c r="J19" i="161"/>
  <c r="I19" i="161"/>
  <c r="G19" i="161"/>
  <c r="E19" i="161"/>
  <c r="AQ18" i="161"/>
  <c r="AH18" i="161"/>
  <c r="V18" i="161"/>
  <c r="R18" i="161"/>
  <c r="T18" i="161" s="1"/>
  <c r="J18" i="161"/>
  <c r="G18" i="161"/>
  <c r="E18" i="161"/>
  <c r="AQ17" i="161"/>
  <c r="AH17" i="161"/>
  <c r="V17" i="161"/>
  <c r="R17" i="161"/>
  <c r="J17" i="161"/>
  <c r="G17" i="161"/>
  <c r="E17" i="161"/>
  <c r="AQ16" i="161"/>
  <c r="AH16" i="161"/>
  <c r="V16" i="161"/>
  <c r="R16" i="161"/>
  <c r="T16" i="161" s="1"/>
  <c r="AI16" i="161" s="1"/>
  <c r="K16" i="161"/>
  <c r="J16" i="161"/>
  <c r="I16" i="161"/>
  <c r="G16" i="161"/>
  <c r="E16" i="161"/>
  <c r="AQ15" i="161"/>
  <c r="AH15" i="161"/>
  <c r="AI15" i="161" s="1"/>
  <c r="V15" i="161"/>
  <c r="S15" i="161"/>
  <c r="R15" i="161"/>
  <c r="T15" i="161" s="1"/>
  <c r="K15" i="161"/>
  <c r="J15" i="161"/>
  <c r="I15" i="161"/>
  <c r="G15" i="161"/>
  <c r="E15" i="161"/>
  <c r="AQ14" i="161"/>
  <c r="AH14" i="161"/>
  <c r="V14" i="161"/>
  <c r="R14" i="161"/>
  <c r="T14" i="161" s="1"/>
  <c r="AI14" i="161" s="1"/>
  <c r="J14" i="161"/>
  <c r="G14" i="161"/>
  <c r="E14" i="161"/>
  <c r="AQ13" i="161"/>
  <c r="AH13" i="161"/>
  <c r="V13" i="161"/>
  <c r="R13" i="161"/>
  <c r="J13" i="161"/>
  <c r="G13" i="161"/>
  <c r="E13" i="161"/>
  <c r="AQ12" i="161"/>
  <c r="AH12" i="161"/>
  <c r="V12" i="161"/>
  <c r="R12" i="161"/>
  <c r="T12" i="161" s="1"/>
  <c r="K12" i="161"/>
  <c r="J12" i="161"/>
  <c r="I12" i="161"/>
  <c r="G12" i="161"/>
  <c r="E12" i="161"/>
  <c r="V11" i="161"/>
  <c r="J11" i="161"/>
  <c r="G11" i="161"/>
  <c r="E11" i="161"/>
  <c r="AP10" i="161"/>
  <c r="AG10" i="161"/>
  <c r="AG35" i="161" s="1"/>
  <c r="Q10" i="161"/>
  <c r="Q35" i="161" s="1"/>
  <c r="AR35" i="160"/>
  <c r="P35" i="160"/>
  <c r="AQ34" i="160"/>
  <c r="AH34" i="160"/>
  <c r="V34" i="160"/>
  <c r="R34" i="160"/>
  <c r="J34" i="160"/>
  <c r="G34" i="160"/>
  <c r="E34" i="160"/>
  <c r="AQ33" i="160"/>
  <c r="AH33" i="160"/>
  <c r="V33" i="160"/>
  <c r="R33" i="160"/>
  <c r="S33" i="160" s="1"/>
  <c r="J33" i="160"/>
  <c r="I33" i="160" s="1"/>
  <c r="G33" i="160"/>
  <c r="E33" i="160"/>
  <c r="AW32" i="160"/>
  <c r="AQ32" i="160"/>
  <c r="AH32" i="160"/>
  <c r="AI32" i="160" s="1"/>
  <c r="V32" i="160"/>
  <c r="S32" i="160"/>
  <c r="R32" i="160"/>
  <c r="T32" i="160" s="1"/>
  <c r="K32" i="160"/>
  <c r="J32" i="160"/>
  <c r="I32" i="160"/>
  <c r="G32" i="160"/>
  <c r="E32" i="160"/>
  <c r="AQ31" i="160"/>
  <c r="AH31" i="160"/>
  <c r="V31" i="160"/>
  <c r="R31" i="160"/>
  <c r="T31" i="160" s="1"/>
  <c r="AI31" i="160" s="1"/>
  <c r="J31" i="160"/>
  <c r="G31" i="160"/>
  <c r="E31" i="160"/>
  <c r="AQ30" i="160"/>
  <c r="AH30" i="160"/>
  <c r="V30" i="160"/>
  <c r="R30" i="160"/>
  <c r="J30" i="160"/>
  <c r="G30" i="160"/>
  <c r="E30" i="160"/>
  <c r="AQ29" i="160"/>
  <c r="AH29" i="160"/>
  <c r="V29" i="160"/>
  <c r="R29" i="160"/>
  <c r="T29" i="160" s="1"/>
  <c r="AI29" i="160" s="1"/>
  <c r="K29" i="160"/>
  <c r="J29" i="160"/>
  <c r="I29" i="160"/>
  <c r="G29" i="160"/>
  <c r="E29" i="160"/>
  <c r="AQ28" i="160"/>
  <c r="AH28" i="160"/>
  <c r="AI28" i="160" s="1"/>
  <c r="V28" i="160"/>
  <c r="S28" i="160"/>
  <c r="R28" i="160"/>
  <c r="T28" i="160" s="1"/>
  <c r="K28" i="160"/>
  <c r="J28" i="160"/>
  <c r="I28" i="160"/>
  <c r="G28" i="160"/>
  <c r="E28" i="160"/>
  <c r="AQ27" i="160"/>
  <c r="AH27" i="160"/>
  <c r="V27" i="160"/>
  <c r="R27" i="160"/>
  <c r="T27" i="160" s="1"/>
  <c r="J27" i="160"/>
  <c r="G27" i="160"/>
  <c r="E27" i="160"/>
  <c r="AQ26" i="160"/>
  <c r="AH26" i="160"/>
  <c r="V26" i="160"/>
  <c r="R26" i="160"/>
  <c r="K26" i="160"/>
  <c r="J26" i="160"/>
  <c r="I26" i="160" s="1"/>
  <c r="G26" i="160"/>
  <c r="E26" i="160"/>
  <c r="AQ25" i="160"/>
  <c r="AH25" i="160"/>
  <c r="V25" i="160"/>
  <c r="R25" i="160"/>
  <c r="T25" i="160" s="1"/>
  <c r="AI25" i="160" s="1"/>
  <c r="J25" i="160"/>
  <c r="K25" i="160" s="1"/>
  <c r="I25" i="160"/>
  <c r="G25" i="160"/>
  <c r="E25" i="160"/>
  <c r="AQ24" i="160"/>
  <c r="AH24" i="160"/>
  <c r="AI24" i="160" s="1"/>
  <c r="V24" i="160"/>
  <c r="R24" i="160"/>
  <c r="T24" i="160" s="1"/>
  <c r="K24" i="160"/>
  <c r="J24" i="160"/>
  <c r="I24" i="160" s="1"/>
  <c r="G24" i="160"/>
  <c r="E24" i="160"/>
  <c r="AQ23" i="160"/>
  <c r="AH23" i="160"/>
  <c r="V23" i="160"/>
  <c r="R23" i="160"/>
  <c r="T23" i="160" s="1"/>
  <c r="AI23" i="160" s="1"/>
  <c r="J23" i="160"/>
  <c r="I23" i="160" s="1"/>
  <c r="G23" i="160"/>
  <c r="E23" i="160"/>
  <c r="AQ22" i="160"/>
  <c r="AH22" i="160"/>
  <c r="V22" i="160"/>
  <c r="R22" i="160"/>
  <c r="J22" i="160"/>
  <c r="I22" i="160" s="1"/>
  <c r="G22" i="160"/>
  <c r="E22" i="160"/>
  <c r="AQ21" i="160"/>
  <c r="AH21" i="160"/>
  <c r="AI21" i="160" s="1"/>
  <c r="V21" i="160"/>
  <c r="R21" i="160"/>
  <c r="T21" i="160" s="1"/>
  <c r="J21" i="160"/>
  <c r="I21" i="160" s="1"/>
  <c r="G21" i="160"/>
  <c r="E21" i="160"/>
  <c r="AQ20" i="160"/>
  <c r="AH20" i="160"/>
  <c r="AI20" i="160" s="1"/>
  <c r="V20" i="160"/>
  <c r="R20" i="160"/>
  <c r="T20" i="160" s="1"/>
  <c r="J20" i="160"/>
  <c r="I20" i="160" s="1"/>
  <c r="G20" i="160"/>
  <c r="E20" i="160"/>
  <c r="AQ19" i="160"/>
  <c r="AH19" i="160"/>
  <c r="V19" i="160"/>
  <c r="R19" i="160"/>
  <c r="T19" i="160" s="1"/>
  <c r="J19" i="160"/>
  <c r="I19" i="160" s="1"/>
  <c r="G19" i="160"/>
  <c r="E19" i="160"/>
  <c r="AQ18" i="160"/>
  <c r="AH18" i="160"/>
  <c r="V18" i="160"/>
  <c r="R18" i="160"/>
  <c r="T18" i="160" s="1"/>
  <c r="J18" i="160"/>
  <c r="I18" i="160" s="1"/>
  <c r="G18" i="160"/>
  <c r="E18" i="160"/>
  <c r="AQ17" i="160"/>
  <c r="AH17" i="160"/>
  <c r="V17" i="160"/>
  <c r="R17" i="160"/>
  <c r="T17" i="160" s="1"/>
  <c r="J17" i="160"/>
  <c r="I17" i="160" s="1"/>
  <c r="G17" i="160"/>
  <c r="E17" i="160"/>
  <c r="AQ16" i="160"/>
  <c r="AH16" i="160"/>
  <c r="AI16" i="160" s="1"/>
  <c r="V16" i="160"/>
  <c r="R16" i="160"/>
  <c r="T16" i="160" s="1"/>
  <c r="J16" i="160"/>
  <c r="I16" i="160" s="1"/>
  <c r="G16" i="160"/>
  <c r="E16" i="160"/>
  <c r="AQ15" i="160"/>
  <c r="AH15" i="160"/>
  <c r="V15" i="160"/>
  <c r="R15" i="160"/>
  <c r="T15" i="160" s="1"/>
  <c r="J15" i="160"/>
  <c r="I15" i="160" s="1"/>
  <c r="G15" i="160"/>
  <c r="E15" i="160"/>
  <c r="AQ14" i="160"/>
  <c r="AH14" i="160"/>
  <c r="V14" i="160"/>
  <c r="R14" i="160"/>
  <c r="T14" i="160" s="1"/>
  <c r="J14" i="160"/>
  <c r="I14" i="160" s="1"/>
  <c r="G14" i="160"/>
  <c r="E14" i="160"/>
  <c r="AQ13" i="160"/>
  <c r="AH13" i="160"/>
  <c r="AI13" i="160" s="1"/>
  <c r="V13" i="160"/>
  <c r="R13" i="160"/>
  <c r="T13" i="160" s="1"/>
  <c r="J13" i="160"/>
  <c r="I13" i="160" s="1"/>
  <c r="G13" i="160"/>
  <c r="E13" i="160"/>
  <c r="AQ12" i="160"/>
  <c r="AH12" i="160"/>
  <c r="AI12" i="160" s="1"/>
  <c r="V12" i="160"/>
  <c r="R12" i="160"/>
  <c r="T12" i="160" s="1"/>
  <c r="J12" i="160"/>
  <c r="I12" i="160" s="1"/>
  <c r="G12" i="160"/>
  <c r="E12" i="160"/>
  <c r="V11" i="160"/>
  <c r="J11" i="160"/>
  <c r="I11" i="160" s="1"/>
  <c r="G11" i="160"/>
  <c r="E11" i="160"/>
  <c r="AP10" i="160"/>
  <c r="AP35" i="160" s="1"/>
  <c r="AG10" i="160"/>
  <c r="Q10" i="160"/>
  <c r="Q35" i="160" s="1"/>
  <c r="AR35" i="159"/>
  <c r="P35" i="159"/>
  <c r="AQ34" i="159"/>
  <c r="AH34" i="159"/>
  <c r="V34" i="159"/>
  <c r="R34" i="159"/>
  <c r="K34" i="159"/>
  <c r="J34" i="159"/>
  <c r="I34" i="159" s="1"/>
  <c r="G34" i="159"/>
  <c r="E34" i="159"/>
  <c r="AQ33" i="159"/>
  <c r="AH33" i="159"/>
  <c r="V33" i="159"/>
  <c r="S33" i="159"/>
  <c r="R33" i="159"/>
  <c r="T33" i="159" s="1"/>
  <c r="AI33" i="159" s="1"/>
  <c r="J33" i="159"/>
  <c r="G33" i="159"/>
  <c r="E33" i="159"/>
  <c r="AW32" i="159"/>
  <c r="AQ32" i="159"/>
  <c r="AH32" i="159"/>
  <c r="V32" i="159"/>
  <c r="R32" i="159"/>
  <c r="T32" i="159" s="1"/>
  <c r="J32" i="159"/>
  <c r="I32" i="159" s="1"/>
  <c r="G32" i="159"/>
  <c r="E32" i="159"/>
  <c r="AQ31" i="159"/>
  <c r="AH31" i="159"/>
  <c r="AI31" i="159" s="1"/>
  <c r="V31" i="159"/>
  <c r="R31" i="159"/>
  <c r="T31" i="159" s="1"/>
  <c r="J31" i="159"/>
  <c r="I31" i="159" s="1"/>
  <c r="G31" i="159"/>
  <c r="E31" i="159"/>
  <c r="AQ30" i="159"/>
  <c r="AH30" i="159"/>
  <c r="AI30" i="159" s="1"/>
  <c r="V30" i="159"/>
  <c r="R30" i="159"/>
  <c r="T30" i="159" s="1"/>
  <c r="J30" i="159"/>
  <c r="I30" i="159" s="1"/>
  <c r="G30" i="159"/>
  <c r="E30" i="159"/>
  <c r="AQ29" i="159"/>
  <c r="AH29" i="159"/>
  <c r="V29" i="159"/>
  <c r="R29" i="159"/>
  <c r="T29" i="159" s="1"/>
  <c r="J29" i="159"/>
  <c r="I29" i="159" s="1"/>
  <c r="G29" i="159"/>
  <c r="E29" i="159"/>
  <c r="AQ28" i="159"/>
  <c r="AH28" i="159"/>
  <c r="V28" i="159"/>
  <c r="R28" i="159"/>
  <c r="T28" i="159" s="1"/>
  <c r="J28" i="159"/>
  <c r="I28" i="159" s="1"/>
  <c r="G28" i="159"/>
  <c r="E28" i="159"/>
  <c r="AQ27" i="159"/>
  <c r="AH27" i="159"/>
  <c r="AI27" i="159" s="1"/>
  <c r="V27" i="159"/>
  <c r="R27" i="159"/>
  <c r="T27" i="159" s="1"/>
  <c r="J27" i="159"/>
  <c r="I27" i="159" s="1"/>
  <c r="G27" i="159"/>
  <c r="E27" i="159"/>
  <c r="AQ26" i="159"/>
  <c r="AH26" i="159"/>
  <c r="AI26" i="159" s="1"/>
  <c r="V26" i="159"/>
  <c r="R26" i="159"/>
  <c r="T26" i="159" s="1"/>
  <c r="J26" i="159"/>
  <c r="I26" i="159" s="1"/>
  <c r="G26" i="159"/>
  <c r="E26" i="159"/>
  <c r="AQ25" i="159"/>
  <c r="AH25" i="159"/>
  <c r="V25" i="159"/>
  <c r="R25" i="159"/>
  <c r="T25" i="159" s="1"/>
  <c r="J25" i="159"/>
  <c r="I25" i="159" s="1"/>
  <c r="G25" i="159"/>
  <c r="E25" i="159"/>
  <c r="AQ24" i="159"/>
  <c r="AH24" i="159"/>
  <c r="V24" i="159"/>
  <c r="R24" i="159"/>
  <c r="T24" i="159" s="1"/>
  <c r="J24" i="159"/>
  <c r="I24" i="159" s="1"/>
  <c r="G24" i="159"/>
  <c r="E24" i="159"/>
  <c r="AQ23" i="159"/>
  <c r="AH23" i="159"/>
  <c r="AI23" i="159" s="1"/>
  <c r="V23" i="159"/>
  <c r="R23" i="159"/>
  <c r="T23" i="159" s="1"/>
  <c r="J23" i="159"/>
  <c r="I23" i="159" s="1"/>
  <c r="G23" i="159"/>
  <c r="E23" i="159"/>
  <c r="AQ22" i="159"/>
  <c r="AH22" i="159"/>
  <c r="AI22" i="159" s="1"/>
  <c r="V22" i="159"/>
  <c r="R22" i="159"/>
  <c r="T22" i="159" s="1"/>
  <c r="J22" i="159"/>
  <c r="I22" i="159" s="1"/>
  <c r="G22" i="159"/>
  <c r="E22" i="159"/>
  <c r="AQ21" i="159"/>
  <c r="AH21" i="159"/>
  <c r="V21" i="159"/>
  <c r="R21" i="159"/>
  <c r="T21" i="159" s="1"/>
  <c r="J21" i="159"/>
  <c r="I21" i="159" s="1"/>
  <c r="G21" i="159"/>
  <c r="E21" i="159"/>
  <c r="AQ20" i="159"/>
  <c r="AH20" i="159"/>
  <c r="V20" i="159"/>
  <c r="R20" i="159"/>
  <c r="T20" i="159" s="1"/>
  <c r="J20" i="159"/>
  <c r="I20" i="159" s="1"/>
  <c r="G20" i="159"/>
  <c r="E20" i="159"/>
  <c r="AQ19" i="159"/>
  <c r="AH19" i="159"/>
  <c r="AI19" i="159" s="1"/>
  <c r="V19" i="159"/>
  <c r="R19" i="159"/>
  <c r="T19" i="159" s="1"/>
  <c r="J19" i="159"/>
  <c r="I19" i="159" s="1"/>
  <c r="G19" i="159"/>
  <c r="E19" i="159"/>
  <c r="AQ18" i="159"/>
  <c r="AH18" i="159"/>
  <c r="AI18" i="159" s="1"/>
  <c r="V18" i="159"/>
  <c r="R18" i="159"/>
  <c r="T18" i="159" s="1"/>
  <c r="J18" i="159"/>
  <c r="I18" i="159" s="1"/>
  <c r="G18" i="159"/>
  <c r="E18" i="159"/>
  <c r="AQ17" i="159"/>
  <c r="AH17" i="159"/>
  <c r="V17" i="159"/>
  <c r="R17" i="159"/>
  <c r="T17" i="159" s="1"/>
  <c r="J17" i="159"/>
  <c r="I17" i="159" s="1"/>
  <c r="G17" i="159"/>
  <c r="E17" i="159"/>
  <c r="AQ16" i="159"/>
  <c r="AH16" i="159"/>
  <c r="V16" i="159"/>
  <c r="R16" i="159"/>
  <c r="T16" i="159" s="1"/>
  <c r="J16" i="159"/>
  <c r="I16" i="159" s="1"/>
  <c r="G16" i="159"/>
  <c r="E16" i="159"/>
  <c r="AQ15" i="159"/>
  <c r="AH15" i="159"/>
  <c r="V15" i="159"/>
  <c r="R15" i="159"/>
  <c r="J15" i="159"/>
  <c r="I15" i="159" s="1"/>
  <c r="G15" i="159"/>
  <c r="E15" i="159"/>
  <c r="AQ14" i="159"/>
  <c r="AH14" i="159"/>
  <c r="V14" i="159"/>
  <c r="R14" i="159"/>
  <c r="J14" i="159"/>
  <c r="I14" i="159" s="1"/>
  <c r="G14" i="159"/>
  <c r="E14" i="159"/>
  <c r="AQ13" i="159"/>
  <c r="AH13" i="159"/>
  <c r="V13" i="159"/>
  <c r="R13" i="159"/>
  <c r="J13" i="159"/>
  <c r="I13" i="159" s="1"/>
  <c r="G13" i="159"/>
  <c r="E13" i="159"/>
  <c r="AQ12" i="159"/>
  <c r="AH12" i="159"/>
  <c r="V12" i="159"/>
  <c r="R12" i="159"/>
  <c r="J12" i="159"/>
  <c r="I12" i="159" s="1"/>
  <c r="G12" i="159"/>
  <c r="E12" i="159"/>
  <c r="AH11" i="159"/>
  <c r="V11" i="159"/>
  <c r="J11" i="159"/>
  <c r="I11" i="159" s="1"/>
  <c r="G11" i="159"/>
  <c r="E11" i="159"/>
  <c r="AP10" i="159"/>
  <c r="AQ11" i="159" s="1"/>
  <c r="AG10" i="159"/>
  <c r="AG35" i="159" s="1"/>
  <c r="Q10" i="159"/>
  <c r="Q35" i="159" s="1"/>
  <c r="AR35" i="158"/>
  <c r="P35" i="158"/>
  <c r="AQ34" i="158"/>
  <c r="AH34" i="158"/>
  <c r="V34" i="158"/>
  <c r="S34" i="158"/>
  <c r="R34" i="158"/>
  <c r="T34" i="158" s="1"/>
  <c r="AI34" i="158" s="1"/>
  <c r="J34" i="158"/>
  <c r="G34" i="158"/>
  <c r="E34" i="158"/>
  <c r="AQ33" i="158"/>
  <c r="AH33" i="158"/>
  <c r="V33" i="158"/>
  <c r="R33" i="158"/>
  <c r="K33" i="158"/>
  <c r="J33" i="158"/>
  <c r="I33" i="158" s="1"/>
  <c r="G33" i="158"/>
  <c r="E33" i="158"/>
  <c r="AW32" i="158"/>
  <c r="AQ32" i="158"/>
  <c r="AH32" i="158"/>
  <c r="AI32" i="158" s="1"/>
  <c r="V32" i="158"/>
  <c r="T32" i="158"/>
  <c r="R32" i="158"/>
  <c r="S32" i="158" s="1"/>
  <c r="J32" i="158"/>
  <c r="G32" i="158"/>
  <c r="E32" i="158"/>
  <c r="AQ31" i="158"/>
  <c r="AH31" i="158"/>
  <c r="AI31" i="158" s="1"/>
  <c r="V31" i="158"/>
  <c r="T31" i="158"/>
  <c r="R31" i="158"/>
  <c r="S31" i="158" s="1"/>
  <c r="J31" i="158"/>
  <c r="G31" i="158"/>
  <c r="E31" i="158"/>
  <c r="AQ30" i="158"/>
  <c r="AH30" i="158"/>
  <c r="AI30" i="158" s="1"/>
  <c r="V30" i="158"/>
  <c r="T30" i="158"/>
  <c r="R30" i="158"/>
  <c r="S30" i="158" s="1"/>
  <c r="J30" i="158"/>
  <c r="G30" i="158"/>
  <c r="E30" i="158"/>
  <c r="AQ29" i="158"/>
  <c r="AH29" i="158"/>
  <c r="AI29" i="158" s="1"/>
  <c r="V29" i="158"/>
  <c r="T29" i="158"/>
  <c r="R29" i="158"/>
  <c r="S29" i="158" s="1"/>
  <c r="J29" i="158"/>
  <c r="G29" i="158"/>
  <c r="E29" i="158"/>
  <c r="AQ28" i="158"/>
  <c r="AH28" i="158"/>
  <c r="AI28" i="158" s="1"/>
  <c r="V28" i="158"/>
  <c r="T28" i="158"/>
  <c r="R28" i="158"/>
  <c r="S28" i="158" s="1"/>
  <c r="J28" i="158"/>
  <c r="G28" i="158"/>
  <c r="E28" i="158"/>
  <c r="AQ27" i="158"/>
  <c r="AH27" i="158"/>
  <c r="AI27" i="158" s="1"/>
  <c r="V27" i="158"/>
  <c r="T27" i="158"/>
  <c r="R27" i="158"/>
  <c r="S27" i="158" s="1"/>
  <c r="J27" i="158"/>
  <c r="G27" i="158"/>
  <c r="E27" i="158"/>
  <c r="AQ26" i="158"/>
  <c r="AH26" i="158"/>
  <c r="AI26" i="158" s="1"/>
  <c r="V26" i="158"/>
  <c r="T26" i="158"/>
  <c r="R26" i="158"/>
  <c r="S26" i="158" s="1"/>
  <c r="J26" i="158"/>
  <c r="G26" i="158"/>
  <c r="E26" i="158"/>
  <c r="AQ25" i="158"/>
  <c r="AH25" i="158"/>
  <c r="V25" i="158"/>
  <c r="R25" i="158"/>
  <c r="T25" i="158" s="1"/>
  <c r="J25" i="158"/>
  <c r="K25" i="158" s="1"/>
  <c r="G25" i="158"/>
  <c r="E25" i="158"/>
  <c r="AQ24" i="158"/>
  <c r="AH24" i="158"/>
  <c r="V24" i="158"/>
  <c r="T24" i="158"/>
  <c r="AI24" i="158" s="1"/>
  <c r="S24" i="158"/>
  <c r="R24" i="158"/>
  <c r="J24" i="158"/>
  <c r="G24" i="158"/>
  <c r="E24" i="158"/>
  <c r="AQ23" i="158"/>
  <c r="AH23" i="158"/>
  <c r="V23" i="158"/>
  <c r="S23" i="158"/>
  <c r="R23" i="158"/>
  <c r="T23" i="158" s="1"/>
  <c r="AI23" i="158" s="1"/>
  <c r="J23" i="158"/>
  <c r="K23" i="158" s="1"/>
  <c r="G23" i="158"/>
  <c r="E23" i="158"/>
  <c r="AQ22" i="158"/>
  <c r="AH22" i="158"/>
  <c r="V22" i="158"/>
  <c r="R22" i="158"/>
  <c r="S22" i="158" s="1"/>
  <c r="J22" i="158"/>
  <c r="K22" i="158" s="1"/>
  <c r="G22" i="158"/>
  <c r="E22" i="158"/>
  <c r="AQ21" i="158"/>
  <c r="AH21" i="158"/>
  <c r="V21" i="158"/>
  <c r="R21" i="158"/>
  <c r="T21" i="158" s="1"/>
  <c r="J21" i="158"/>
  <c r="K21" i="158" s="1"/>
  <c r="G21" i="158"/>
  <c r="E21" i="158"/>
  <c r="AQ20" i="158"/>
  <c r="AH20" i="158"/>
  <c r="V20" i="158"/>
  <c r="S20" i="158"/>
  <c r="R20" i="158"/>
  <c r="T20" i="158" s="1"/>
  <c r="AI20" i="158" s="1"/>
  <c r="J20" i="158"/>
  <c r="K20" i="158" s="1"/>
  <c r="G20" i="158"/>
  <c r="E20" i="158"/>
  <c r="AQ19" i="158"/>
  <c r="AH19" i="158"/>
  <c r="V19" i="158"/>
  <c r="T19" i="158"/>
  <c r="AI19" i="158" s="1"/>
  <c r="S19" i="158"/>
  <c r="R19" i="158"/>
  <c r="J19" i="158"/>
  <c r="G19" i="158"/>
  <c r="E19" i="158"/>
  <c r="AQ18" i="158"/>
  <c r="AH18" i="158"/>
  <c r="V18" i="158"/>
  <c r="R18" i="158"/>
  <c r="S18" i="158" s="1"/>
  <c r="J18" i="158"/>
  <c r="K18" i="158" s="1"/>
  <c r="G18" i="158"/>
  <c r="E18" i="158"/>
  <c r="AQ17" i="158"/>
  <c r="AH17" i="158"/>
  <c r="AI17" i="158" s="1"/>
  <c r="V17" i="158"/>
  <c r="R17" i="158"/>
  <c r="T17" i="158" s="1"/>
  <c r="J17" i="158"/>
  <c r="K17" i="158" s="1"/>
  <c r="G17" i="158"/>
  <c r="E17" i="158"/>
  <c r="AQ16" i="158"/>
  <c r="AH16" i="158"/>
  <c r="V16" i="158"/>
  <c r="T16" i="158"/>
  <c r="AI16" i="158" s="1"/>
  <c r="S16" i="158"/>
  <c r="R16" i="158"/>
  <c r="J16" i="158"/>
  <c r="G16" i="158"/>
  <c r="E16" i="158"/>
  <c r="AQ15" i="158"/>
  <c r="AH15" i="158"/>
  <c r="V15" i="158"/>
  <c r="S15" i="158"/>
  <c r="R15" i="158"/>
  <c r="T15" i="158" s="1"/>
  <c r="AI15" i="158" s="1"/>
  <c r="J15" i="158"/>
  <c r="K15" i="158" s="1"/>
  <c r="G15" i="158"/>
  <c r="E15" i="158"/>
  <c r="AQ14" i="158"/>
  <c r="AH14" i="158"/>
  <c r="V14" i="158"/>
  <c r="S14" i="158"/>
  <c r="R14" i="158"/>
  <c r="T14" i="158" s="1"/>
  <c r="AI14" i="158" s="1"/>
  <c r="J14" i="158"/>
  <c r="K14" i="158" s="1"/>
  <c r="G14" i="158"/>
  <c r="E14" i="158"/>
  <c r="AQ13" i="158"/>
  <c r="AH13" i="158"/>
  <c r="V13" i="158"/>
  <c r="R13" i="158"/>
  <c r="T13" i="158" s="1"/>
  <c r="J13" i="158"/>
  <c r="K13" i="158" s="1"/>
  <c r="G13" i="158"/>
  <c r="E13" i="158"/>
  <c r="AQ12" i="158"/>
  <c r="AH12" i="158"/>
  <c r="V12" i="158"/>
  <c r="T12" i="158"/>
  <c r="AI12" i="158" s="1"/>
  <c r="S12" i="158"/>
  <c r="R12" i="158"/>
  <c r="J12" i="158"/>
  <c r="K12" i="158" s="1"/>
  <c r="G12" i="158"/>
  <c r="E12" i="158"/>
  <c r="V11" i="158"/>
  <c r="J11" i="158"/>
  <c r="G11" i="158"/>
  <c r="E11" i="158"/>
  <c r="AP10" i="158"/>
  <c r="AG10" i="158"/>
  <c r="AH11" i="158" s="1"/>
  <c r="Q10" i="158"/>
  <c r="Q35" i="158" s="1"/>
  <c r="AR35" i="157"/>
  <c r="P35" i="157"/>
  <c r="AQ34" i="157"/>
  <c r="AH34" i="157"/>
  <c r="V34" i="157"/>
  <c r="R34" i="157"/>
  <c r="T34" i="157" s="1"/>
  <c r="AI34" i="157" s="1"/>
  <c r="K34" i="157"/>
  <c r="J34" i="157"/>
  <c r="I34" i="157" s="1"/>
  <c r="G34" i="157"/>
  <c r="E34" i="157"/>
  <c r="AQ33" i="157"/>
  <c r="AH33" i="157"/>
  <c r="V33" i="157"/>
  <c r="S33" i="157"/>
  <c r="R33" i="157"/>
  <c r="T33" i="157" s="1"/>
  <c r="J33" i="157"/>
  <c r="G33" i="157"/>
  <c r="E33" i="157"/>
  <c r="AW32" i="157"/>
  <c r="AQ32" i="157"/>
  <c r="AH32" i="157"/>
  <c r="V32" i="157"/>
  <c r="R32" i="157"/>
  <c r="T32" i="157" s="1"/>
  <c r="J32" i="157"/>
  <c r="K32" i="157" s="1"/>
  <c r="G32" i="157"/>
  <c r="E32" i="157"/>
  <c r="AQ31" i="157"/>
  <c r="AH31" i="157"/>
  <c r="V31" i="157"/>
  <c r="S31" i="157"/>
  <c r="R31" i="157"/>
  <c r="T31" i="157" s="1"/>
  <c r="AI31" i="157" s="1"/>
  <c r="J31" i="157"/>
  <c r="K31" i="157" s="1"/>
  <c r="G31" i="157"/>
  <c r="E31" i="157"/>
  <c r="AQ30" i="157"/>
  <c r="AH30" i="157"/>
  <c r="V30" i="157"/>
  <c r="T30" i="157"/>
  <c r="AI30" i="157" s="1"/>
  <c r="S30" i="157"/>
  <c r="R30" i="157"/>
  <c r="J30" i="157"/>
  <c r="K30" i="157" s="1"/>
  <c r="I30" i="157"/>
  <c r="G30" i="157"/>
  <c r="E30" i="157"/>
  <c r="AQ29" i="157"/>
  <c r="AH29" i="157"/>
  <c r="V29" i="157"/>
  <c r="S29" i="157"/>
  <c r="R29" i="157"/>
  <c r="T29" i="157" s="1"/>
  <c r="J29" i="157"/>
  <c r="K29" i="157" s="1"/>
  <c r="G29" i="157"/>
  <c r="E29" i="157"/>
  <c r="AQ28" i="157"/>
  <c r="AH28" i="157"/>
  <c r="AI28" i="157" s="1"/>
  <c r="V28" i="157"/>
  <c r="R28" i="157"/>
  <c r="T28" i="157" s="1"/>
  <c r="J28" i="157"/>
  <c r="K28" i="157" s="1"/>
  <c r="G28" i="157"/>
  <c r="E28" i="157"/>
  <c r="AQ27" i="157"/>
  <c r="AH27" i="157"/>
  <c r="V27" i="157"/>
  <c r="T27" i="157"/>
  <c r="AI27" i="157" s="1"/>
  <c r="S27" i="157"/>
  <c r="R27" i="157"/>
  <c r="J27" i="157"/>
  <c r="K27" i="157" s="1"/>
  <c r="G27" i="157"/>
  <c r="E27" i="157"/>
  <c r="AQ26" i="157"/>
  <c r="AH26" i="157"/>
  <c r="V26" i="157"/>
  <c r="R26" i="157"/>
  <c r="J26" i="157"/>
  <c r="K26" i="157" s="1"/>
  <c r="G26" i="157"/>
  <c r="E26" i="157"/>
  <c r="AQ25" i="157"/>
  <c r="AH25" i="157"/>
  <c r="V25" i="157"/>
  <c r="S25" i="157"/>
  <c r="R25" i="157"/>
  <c r="T25" i="157" s="1"/>
  <c r="AI25" i="157" s="1"/>
  <c r="J25" i="157"/>
  <c r="K25" i="157" s="1"/>
  <c r="G25" i="157"/>
  <c r="E25" i="157"/>
  <c r="AQ24" i="157"/>
  <c r="AH24" i="157"/>
  <c r="V24" i="157"/>
  <c r="R24" i="157"/>
  <c r="T24" i="157" s="1"/>
  <c r="J24" i="157"/>
  <c r="K24" i="157" s="1"/>
  <c r="G24" i="157"/>
  <c r="E24" i="157"/>
  <c r="AQ23" i="157"/>
  <c r="AH23" i="157"/>
  <c r="V23" i="157"/>
  <c r="S23" i="157"/>
  <c r="R23" i="157"/>
  <c r="T23" i="157" s="1"/>
  <c r="AI23" i="157" s="1"/>
  <c r="J23" i="157"/>
  <c r="K23" i="157" s="1"/>
  <c r="G23" i="157"/>
  <c r="E23" i="157"/>
  <c r="AQ22" i="157"/>
  <c r="AH22" i="157"/>
  <c r="V22" i="157"/>
  <c r="T22" i="157"/>
  <c r="AI22" i="157" s="1"/>
  <c r="S22" i="157"/>
  <c r="R22" i="157"/>
  <c r="J22" i="157"/>
  <c r="K22" i="157" s="1"/>
  <c r="I22" i="157"/>
  <c r="G22" i="157"/>
  <c r="E22" i="157"/>
  <c r="AQ21" i="157"/>
  <c r="AH21" i="157"/>
  <c r="V21" i="157"/>
  <c r="S21" i="157"/>
  <c r="R21" i="157"/>
  <c r="T21" i="157" s="1"/>
  <c r="J21" i="157"/>
  <c r="K21" i="157" s="1"/>
  <c r="G21" i="157"/>
  <c r="E21" i="157"/>
  <c r="AQ20" i="157"/>
  <c r="AH20" i="157"/>
  <c r="AI20" i="157" s="1"/>
  <c r="V20" i="157"/>
  <c r="R20" i="157"/>
  <c r="T20" i="157" s="1"/>
  <c r="J20" i="157"/>
  <c r="K20" i="157" s="1"/>
  <c r="G20" i="157"/>
  <c r="E20" i="157"/>
  <c r="AQ19" i="157"/>
  <c r="AH19" i="157"/>
  <c r="V19" i="157"/>
  <c r="T19" i="157"/>
  <c r="AI19" i="157" s="1"/>
  <c r="S19" i="157"/>
  <c r="R19" i="157"/>
  <c r="J19" i="157"/>
  <c r="K19" i="157" s="1"/>
  <c r="G19" i="157"/>
  <c r="E19" i="157"/>
  <c r="AQ18" i="157"/>
  <c r="AH18" i="157"/>
  <c r="V18" i="157"/>
  <c r="R18" i="157"/>
  <c r="J18" i="157"/>
  <c r="K18" i="157" s="1"/>
  <c r="G18" i="157"/>
  <c r="E18" i="157"/>
  <c r="AQ17" i="157"/>
  <c r="AH17" i="157"/>
  <c r="V17" i="157"/>
  <c r="S17" i="157"/>
  <c r="R17" i="157"/>
  <c r="T17" i="157" s="1"/>
  <c r="AI17" i="157" s="1"/>
  <c r="J17" i="157"/>
  <c r="K17" i="157" s="1"/>
  <c r="G17" i="157"/>
  <c r="E17" i="157"/>
  <c r="AQ16" i="157"/>
  <c r="AH16" i="157"/>
  <c r="V16" i="157"/>
  <c r="R16" i="157"/>
  <c r="T16" i="157" s="1"/>
  <c r="J16" i="157"/>
  <c r="K16" i="157" s="1"/>
  <c r="G16" i="157"/>
  <c r="E16" i="157"/>
  <c r="AQ15" i="157"/>
  <c r="AH15" i="157"/>
  <c r="V15" i="157"/>
  <c r="S15" i="157"/>
  <c r="R15" i="157"/>
  <c r="T15" i="157" s="1"/>
  <c r="AI15" i="157" s="1"/>
  <c r="J15" i="157"/>
  <c r="K15" i="157" s="1"/>
  <c r="G15" i="157"/>
  <c r="E15" i="157"/>
  <c r="AQ14" i="157"/>
  <c r="AH14" i="157"/>
  <c r="V14" i="157"/>
  <c r="T14" i="157"/>
  <c r="AI14" i="157" s="1"/>
  <c r="S14" i="157"/>
  <c r="R14" i="157"/>
  <c r="J14" i="157"/>
  <c r="K14" i="157" s="1"/>
  <c r="I14" i="157"/>
  <c r="G14" i="157"/>
  <c r="E14" i="157"/>
  <c r="AQ13" i="157"/>
  <c r="AH13" i="157"/>
  <c r="V13" i="157"/>
  <c r="S13" i="157"/>
  <c r="R13" i="157"/>
  <c r="T13" i="157" s="1"/>
  <c r="J13" i="157"/>
  <c r="K13" i="157" s="1"/>
  <c r="G13" i="157"/>
  <c r="E13" i="157"/>
  <c r="AQ12" i="157"/>
  <c r="AH12" i="157"/>
  <c r="AI12" i="157" s="1"/>
  <c r="V12" i="157"/>
  <c r="R12" i="157"/>
  <c r="T12" i="157" s="1"/>
  <c r="J12" i="157"/>
  <c r="K12" i="157" s="1"/>
  <c r="G12" i="157"/>
  <c r="E12" i="157"/>
  <c r="V11" i="157"/>
  <c r="J11" i="157"/>
  <c r="K11" i="157" s="1"/>
  <c r="G11" i="157"/>
  <c r="E11" i="157"/>
  <c r="AP10" i="157"/>
  <c r="AP35" i="157" s="1"/>
  <c r="AG10" i="157"/>
  <c r="AG8" i="157" s="1"/>
  <c r="Q10" i="157"/>
  <c r="Q35" i="157" s="1"/>
  <c r="AR35" i="156"/>
  <c r="P35" i="156"/>
  <c r="AQ34" i="156"/>
  <c r="AH34" i="156"/>
  <c r="V34" i="156"/>
  <c r="S34" i="156"/>
  <c r="R34" i="156"/>
  <c r="T34" i="156" s="1"/>
  <c r="K34" i="156"/>
  <c r="J34" i="156"/>
  <c r="I34" i="156" s="1"/>
  <c r="G34" i="156"/>
  <c r="E34" i="156"/>
  <c r="AQ33" i="156"/>
  <c r="AH33" i="156"/>
  <c r="V33" i="156"/>
  <c r="S33" i="156"/>
  <c r="R33" i="156"/>
  <c r="T33" i="156" s="1"/>
  <c r="AI33" i="156" s="1"/>
  <c r="K33" i="156"/>
  <c r="J33" i="156"/>
  <c r="I33" i="156"/>
  <c r="G33" i="156"/>
  <c r="E33" i="156"/>
  <c r="AW32" i="156"/>
  <c r="AQ32" i="156"/>
  <c r="AH32" i="156"/>
  <c r="V32" i="156"/>
  <c r="R32" i="156"/>
  <c r="K32" i="156"/>
  <c r="J32" i="156"/>
  <c r="I32" i="156" s="1"/>
  <c r="G32" i="156"/>
  <c r="E32" i="156"/>
  <c r="AQ31" i="156"/>
  <c r="AH31" i="156"/>
  <c r="V31" i="156"/>
  <c r="T31" i="156"/>
  <c r="R31" i="156"/>
  <c r="S31" i="156" s="1"/>
  <c r="K31" i="156"/>
  <c r="J31" i="156"/>
  <c r="I31" i="156" s="1"/>
  <c r="G31" i="156"/>
  <c r="E31" i="156"/>
  <c r="AQ30" i="156"/>
  <c r="AH30" i="156"/>
  <c r="V30" i="156"/>
  <c r="T30" i="156"/>
  <c r="R30" i="156"/>
  <c r="S30" i="156" s="1"/>
  <c r="J30" i="156"/>
  <c r="G30" i="156"/>
  <c r="E30" i="156"/>
  <c r="AQ29" i="156"/>
  <c r="AH29" i="156"/>
  <c r="AI29" i="156" s="1"/>
  <c r="V29" i="156"/>
  <c r="T29" i="156"/>
  <c r="R29" i="156"/>
  <c r="S29" i="156" s="1"/>
  <c r="K29" i="156"/>
  <c r="J29" i="156"/>
  <c r="I29" i="156" s="1"/>
  <c r="G29" i="156"/>
  <c r="E29" i="156"/>
  <c r="AQ28" i="156"/>
  <c r="AH28" i="156"/>
  <c r="V28" i="156"/>
  <c r="R28" i="156"/>
  <c r="K28" i="156"/>
  <c r="J28" i="156"/>
  <c r="I28" i="156" s="1"/>
  <c r="G28" i="156"/>
  <c r="E28" i="156"/>
  <c r="AQ27" i="156"/>
  <c r="AH27" i="156"/>
  <c r="V27" i="156"/>
  <c r="T27" i="156"/>
  <c r="R27" i="156"/>
  <c r="S27" i="156" s="1"/>
  <c r="K27" i="156"/>
  <c r="J27" i="156"/>
  <c r="I27" i="156" s="1"/>
  <c r="G27" i="156"/>
  <c r="E27" i="156"/>
  <c r="AQ26" i="156"/>
  <c r="AH26" i="156"/>
  <c r="V26" i="156"/>
  <c r="T26" i="156"/>
  <c r="R26" i="156"/>
  <c r="S26" i="156" s="1"/>
  <c r="J26" i="156"/>
  <c r="G26" i="156"/>
  <c r="E26" i="156"/>
  <c r="AQ25" i="156"/>
  <c r="AH25" i="156"/>
  <c r="AI25" i="156" s="1"/>
  <c r="V25" i="156"/>
  <c r="T25" i="156"/>
  <c r="R25" i="156"/>
  <c r="S25" i="156" s="1"/>
  <c r="K25" i="156"/>
  <c r="J25" i="156"/>
  <c r="I25" i="156" s="1"/>
  <c r="G25" i="156"/>
  <c r="E25" i="156"/>
  <c r="AQ24" i="156"/>
  <c r="AH24" i="156"/>
  <c r="V24" i="156"/>
  <c r="R24" i="156"/>
  <c r="K24" i="156"/>
  <c r="J24" i="156"/>
  <c r="I24" i="156" s="1"/>
  <c r="G24" i="156"/>
  <c r="E24" i="156"/>
  <c r="AQ23" i="156"/>
  <c r="AH23" i="156"/>
  <c r="V23" i="156"/>
  <c r="T23" i="156"/>
  <c r="R23" i="156"/>
  <c r="S23" i="156" s="1"/>
  <c r="K23" i="156"/>
  <c r="J23" i="156"/>
  <c r="I23" i="156" s="1"/>
  <c r="G23" i="156"/>
  <c r="E23" i="156"/>
  <c r="AQ22" i="156"/>
  <c r="AH22" i="156"/>
  <c r="V22" i="156"/>
  <c r="T22" i="156"/>
  <c r="R22" i="156"/>
  <c r="S22" i="156" s="1"/>
  <c r="J22" i="156"/>
  <c r="G22" i="156"/>
  <c r="E22" i="156"/>
  <c r="AQ21" i="156"/>
  <c r="AH21" i="156"/>
  <c r="AI21" i="156" s="1"/>
  <c r="V21" i="156"/>
  <c r="T21" i="156"/>
  <c r="R21" i="156"/>
  <c r="S21" i="156" s="1"/>
  <c r="K21" i="156"/>
  <c r="J21" i="156"/>
  <c r="I21" i="156" s="1"/>
  <c r="G21" i="156"/>
  <c r="E21" i="156"/>
  <c r="AQ20" i="156"/>
  <c r="AH20" i="156"/>
  <c r="V20" i="156"/>
  <c r="R20" i="156"/>
  <c r="K20" i="156"/>
  <c r="J20" i="156"/>
  <c r="I20" i="156" s="1"/>
  <c r="G20" i="156"/>
  <c r="E20" i="156"/>
  <c r="AQ19" i="156"/>
  <c r="AH19" i="156"/>
  <c r="V19" i="156"/>
  <c r="T19" i="156"/>
  <c r="R19" i="156"/>
  <c r="S19" i="156" s="1"/>
  <c r="K19" i="156"/>
  <c r="J19" i="156"/>
  <c r="I19" i="156" s="1"/>
  <c r="G19" i="156"/>
  <c r="E19" i="156"/>
  <c r="AQ18" i="156"/>
  <c r="AH18" i="156"/>
  <c r="V18" i="156"/>
  <c r="T18" i="156"/>
  <c r="R18" i="156"/>
  <c r="S18" i="156" s="1"/>
  <c r="J18" i="156"/>
  <c r="G18" i="156"/>
  <c r="E18" i="156"/>
  <c r="AQ17" i="156"/>
  <c r="AH17" i="156"/>
  <c r="AI17" i="156" s="1"/>
  <c r="V17" i="156"/>
  <c r="T17" i="156"/>
  <c r="R17" i="156"/>
  <c r="S17" i="156" s="1"/>
  <c r="K17" i="156"/>
  <c r="J17" i="156"/>
  <c r="I17" i="156" s="1"/>
  <c r="G17" i="156"/>
  <c r="E17" i="156"/>
  <c r="AQ16" i="156"/>
  <c r="AH16" i="156"/>
  <c r="V16" i="156"/>
  <c r="R16" i="156"/>
  <c r="K16" i="156"/>
  <c r="J16" i="156"/>
  <c r="I16" i="156" s="1"/>
  <c r="G16" i="156"/>
  <c r="E16" i="156"/>
  <c r="AQ15" i="156"/>
  <c r="AH15" i="156"/>
  <c r="V15" i="156"/>
  <c r="T15" i="156"/>
  <c r="R15" i="156"/>
  <c r="S15" i="156" s="1"/>
  <c r="K15" i="156"/>
  <c r="J15" i="156"/>
  <c r="I15" i="156" s="1"/>
  <c r="G15" i="156"/>
  <c r="E15" i="156"/>
  <c r="AQ14" i="156"/>
  <c r="AH14" i="156"/>
  <c r="V14" i="156"/>
  <c r="T14" i="156"/>
  <c r="R14" i="156"/>
  <c r="S14" i="156" s="1"/>
  <c r="J14" i="156"/>
  <c r="G14" i="156"/>
  <c r="E14" i="156"/>
  <c r="AQ13" i="156"/>
  <c r="AH13" i="156"/>
  <c r="V13" i="156"/>
  <c r="R13" i="156"/>
  <c r="T13" i="156" s="1"/>
  <c r="J13" i="156"/>
  <c r="G13" i="156"/>
  <c r="E13" i="156"/>
  <c r="AQ12" i="156"/>
  <c r="AH12" i="156"/>
  <c r="V12" i="156"/>
  <c r="R12" i="156"/>
  <c r="T12" i="156" s="1"/>
  <c r="J12" i="156"/>
  <c r="G12" i="156"/>
  <c r="E12" i="156"/>
  <c r="V11" i="156"/>
  <c r="K11" i="156"/>
  <c r="J11" i="156"/>
  <c r="I11" i="156" s="1"/>
  <c r="G11" i="156"/>
  <c r="E11" i="156"/>
  <c r="AP10" i="156"/>
  <c r="AQ11" i="156" s="1"/>
  <c r="AG10" i="156"/>
  <c r="AG35" i="156" s="1"/>
  <c r="Q10" i="156"/>
  <c r="Q35" i="156" s="1"/>
  <c r="AG8" i="156"/>
  <c r="AR35" i="155"/>
  <c r="P35" i="155"/>
  <c r="AQ34" i="155"/>
  <c r="AH34" i="155"/>
  <c r="V34" i="155"/>
  <c r="R34" i="155"/>
  <c r="K34" i="155"/>
  <c r="J34" i="155"/>
  <c r="I34" i="155" s="1"/>
  <c r="G34" i="155"/>
  <c r="E34" i="155"/>
  <c r="AQ33" i="155"/>
  <c r="AH33" i="155"/>
  <c r="V33" i="155"/>
  <c r="T33" i="155"/>
  <c r="AI33" i="155" s="1"/>
  <c r="S33" i="155"/>
  <c r="R33" i="155"/>
  <c r="J33" i="155"/>
  <c r="G33" i="155"/>
  <c r="E33" i="155"/>
  <c r="AW32" i="155"/>
  <c r="AQ32" i="155"/>
  <c r="AH32" i="155"/>
  <c r="V32" i="155"/>
  <c r="R32" i="155"/>
  <c r="K32" i="155"/>
  <c r="J32" i="155"/>
  <c r="I32" i="155" s="1"/>
  <c r="G32" i="155"/>
  <c r="E32" i="155"/>
  <c r="AQ31" i="155"/>
  <c r="AH31" i="155"/>
  <c r="V31" i="155"/>
  <c r="R31" i="155"/>
  <c r="K31" i="155"/>
  <c r="J31" i="155"/>
  <c r="I31" i="155" s="1"/>
  <c r="G31" i="155"/>
  <c r="E31" i="155"/>
  <c r="AQ30" i="155"/>
  <c r="AH30" i="155"/>
  <c r="V30" i="155"/>
  <c r="R30" i="155"/>
  <c r="K30" i="155"/>
  <c r="J30" i="155"/>
  <c r="I30" i="155" s="1"/>
  <c r="G30" i="155"/>
  <c r="E30" i="155"/>
  <c r="AQ29" i="155"/>
  <c r="AH29" i="155"/>
  <c r="V29" i="155"/>
  <c r="R29" i="155"/>
  <c r="S29" i="155" s="1"/>
  <c r="J29" i="155"/>
  <c r="G29" i="155"/>
  <c r="E29" i="155"/>
  <c r="AQ28" i="155"/>
  <c r="AH28" i="155"/>
  <c r="V28" i="155"/>
  <c r="R28" i="155"/>
  <c r="S28" i="155" s="1"/>
  <c r="J28" i="155"/>
  <c r="I28" i="155" s="1"/>
  <c r="G28" i="155"/>
  <c r="E28" i="155"/>
  <c r="AQ27" i="155"/>
  <c r="AH27" i="155"/>
  <c r="AI27" i="155" s="1"/>
  <c r="V27" i="155"/>
  <c r="T27" i="155"/>
  <c r="R27" i="155"/>
  <c r="S27" i="155" s="1"/>
  <c r="K27" i="155"/>
  <c r="J27" i="155"/>
  <c r="I27" i="155" s="1"/>
  <c r="G27" i="155"/>
  <c r="E27" i="155"/>
  <c r="AQ26" i="155"/>
  <c r="AH26" i="155"/>
  <c r="V26" i="155"/>
  <c r="R26" i="155"/>
  <c r="S26" i="155" s="1"/>
  <c r="J26" i="155"/>
  <c r="I26" i="155" s="1"/>
  <c r="G26" i="155"/>
  <c r="E26" i="155"/>
  <c r="AQ25" i="155"/>
  <c r="AH25" i="155"/>
  <c r="V25" i="155"/>
  <c r="T25" i="155"/>
  <c r="R25" i="155"/>
  <c r="S25" i="155" s="1"/>
  <c r="K25" i="155"/>
  <c r="J25" i="155"/>
  <c r="I25" i="155" s="1"/>
  <c r="G25" i="155"/>
  <c r="E25" i="155"/>
  <c r="AQ24" i="155"/>
  <c r="AH24" i="155"/>
  <c r="V24" i="155"/>
  <c r="R24" i="155"/>
  <c r="S24" i="155" s="1"/>
  <c r="J24" i="155"/>
  <c r="I24" i="155" s="1"/>
  <c r="G24" i="155"/>
  <c r="E24" i="155"/>
  <c r="AQ23" i="155"/>
  <c r="AH23" i="155"/>
  <c r="AI23" i="155" s="1"/>
  <c r="V23" i="155"/>
  <c r="T23" i="155"/>
  <c r="R23" i="155"/>
  <c r="S23" i="155" s="1"/>
  <c r="K23" i="155"/>
  <c r="J23" i="155"/>
  <c r="I23" i="155" s="1"/>
  <c r="G23" i="155"/>
  <c r="E23" i="155"/>
  <c r="AQ22" i="155"/>
  <c r="AH22" i="155"/>
  <c r="V22" i="155"/>
  <c r="R22" i="155"/>
  <c r="S22" i="155" s="1"/>
  <c r="J22" i="155"/>
  <c r="I22" i="155" s="1"/>
  <c r="G22" i="155"/>
  <c r="E22" i="155"/>
  <c r="AQ21" i="155"/>
  <c r="AH21" i="155"/>
  <c r="V21" i="155"/>
  <c r="R21" i="155"/>
  <c r="S21" i="155" s="1"/>
  <c r="K21" i="155"/>
  <c r="J21" i="155"/>
  <c r="I21" i="155" s="1"/>
  <c r="G21" i="155"/>
  <c r="E21" i="155"/>
  <c r="AQ20" i="155"/>
  <c r="AH20" i="155"/>
  <c r="V20" i="155"/>
  <c r="R20" i="155"/>
  <c r="S20" i="155" s="1"/>
  <c r="J20" i="155"/>
  <c r="I20" i="155" s="1"/>
  <c r="G20" i="155"/>
  <c r="E20" i="155"/>
  <c r="AQ19" i="155"/>
  <c r="AH19" i="155"/>
  <c r="V19" i="155"/>
  <c r="R19" i="155"/>
  <c r="S19" i="155" s="1"/>
  <c r="K19" i="155"/>
  <c r="J19" i="155"/>
  <c r="I19" i="155" s="1"/>
  <c r="G19" i="155"/>
  <c r="E19" i="155"/>
  <c r="AQ18" i="155"/>
  <c r="AH18" i="155"/>
  <c r="V18" i="155"/>
  <c r="R18" i="155"/>
  <c r="S18" i="155" s="1"/>
  <c r="J18" i="155"/>
  <c r="I18" i="155" s="1"/>
  <c r="G18" i="155"/>
  <c r="E18" i="155"/>
  <c r="AQ17" i="155"/>
  <c r="AH17" i="155"/>
  <c r="V17" i="155"/>
  <c r="R17" i="155"/>
  <c r="S17" i="155" s="1"/>
  <c r="K17" i="155"/>
  <c r="J17" i="155"/>
  <c r="I17" i="155" s="1"/>
  <c r="G17" i="155"/>
  <c r="E17" i="155"/>
  <c r="AQ16" i="155"/>
  <c r="AH16" i="155"/>
  <c r="V16" i="155"/>
  <c r="R16" i="155"/>
  <c r="S16" i="155" s="1"/>
  <c r="J16" i="155"/>
  <c r="I16" i="155" s="1"/>
  <c r="G16" i="155"/>
  <c r="E16" i="155"/>
  <c r="AQ15" i="155"/>
  <c r="AH15" i="155"/>
  <c r="V15" i="155"/>
  <c r="R15" i="155"/>
  <c r="S15" i="155" s="1"/>
  <c r="K15" i="155"/>
  <c r="J15" i="155"/>
  <c r="I15" i="155" s="1"/>
  <c r="G15" i="155"/>
  <c r="E15" i="155"/>
  <c r="AQ14" i="155"/>
  <c r="AH14" i="155"/>
  <c r="V14" i="155"/>
  <c r="R14" i="155"/>
  <c r="S14" i="155" s="1"/>
  <c r="J14" i="155"/>
  <c r="I14" i="155" s="1"/>
  <c r="G14" i="155"/>
  <c r="E14" i="155"/>
  <c r="AQ13" i="155"/>
  <c r="AH13" i="155"/>
  <c r="V13" i="155"/>
  <c r="R13" i="155"/>
  <c r="S13" i="155" s="1"/>
  <c r="K13" i="155"/>
  <c r="J13" i="155"/>
  <c r="I13" i="155" s="1"/>
  <c r="G13" i="155"/>
  <c r="E13" i="155"/>
  <c r="AQ12" i="155"/>
  <c r="AH12" i="155"/>
  <c r="V12" i="155"/>
  <c r="R12" i="155"/>
  <c r="S12" i="155" s="1"/>
  <c r="J12" i="155"/>
  <c r="I12" i="155" s="1"/>
  <c r="G12" i="155"/>
  <c r="E12" i="155"/>
  <c r="AH11" i="155"/>
  <c r="V11" i="155"/>
  <c r="K11" i="155"/>
  <c r="J11" i="155"/>
  <c r="I11" i="155" s="1"/>
  <c r="G11" i="155"/>
  <c r="E11" i="155"/>
  <c r="AP10" i="155"/>
  <c r="AP35" i="155" s="1"/>
  <c r="AG10" i="155"/>
  <c r="AG35" i="155" s="1"/>
  <c r="Q10" i="155"/>
  <c r="Q35" i="155" s="1"/>
  <c r="AG8" i="155"/>
  <c r="AR35" i="154"/>
  <c r="P35" i="154"/>
  <c r="AQ34" i="154"/>
  <c r="AH34" i="154"/>
  <c r="V34" i="154"/>
  <c r="R34" i="154"/>
  <c r="J34" i="154"/>
  <c r="I34" i="154" s="1"/>
  <c r="G34" i="154"/>
  <c r="E34" i="154"/>
  <c r="AQ33" i="154"/>
  <c r="AH33" i="154"/>
  <c r="V33" i="154"/>
  <c r="S33" i="154"/>
  <c r="R33" i="154"/>
  <c r="T33" i="154" s="1"/>
  <c r="AI33" i="154" s="1"/>
  <c r="J33" i="154"/>
  <c r="I33" i="154" s="1"/>
  <c r="G33" i="154"/>
  <c r="E33" i="154"/>
  <c r="AW32" i="154"/>
  <c r="AQ32" i="154"/>
  <c r="AH32" i="154"/>
  <c r="V32" i="154"/>
  <c r="T32" i="154"/>
  <c r="R32" i="154"/>
  <c r="S32" i="154" s="1"/>
  <c r="J32" i="154"/>
  <c r="G32" i="154"/>
  <c r="E32" i="154"/>
  <c r="AQ31" i="154"/>
  <c r="AH31" i="154"/>
  <c r="V31" i="154"/>
  <c r="R31" i="154"/>
  <c r="S31" i="154" s="1"/>
  <c r="J31" i="154"/>
  <c r="I31" i="154" s="1"/>
  <c r="G31" i="154"/>
  <c r="E31" i="154"/>
  <c r="AQ30" i="154"/>
  <c r="AH30" i="154"/>
  <c r="V30" i="154"/>
  <c r="T30" i="154"/>
  <c r="R30" i="154"/>
  <c r="S30" i="154" s="1"/>
  <c r="J30" i="154"/>
  <c r="G30" i="154"/>
  <c r="E30" i="154"/>
  <c r="AQ29" i="154"/>
  <c r="AH29" i="154"/>
  <c r="V29" i="154"/>
  <c r="R29" i="154"/>
  <c r="S29" i="154" s="1"/>
  <c r="J29" i="154"/>
  <c r="I29" i="154" s="1"/>
  <c r="G29" i="154"/>
  <c r="E29" i="154"/>
  <c r="AQ28" i="154"/>
  <c r="AH28" i="154"/>
  <c r="V28" i="154"/>
  <c r="T28" i="154"/>
  <c r="R28" i="154"/>
  <c r="S28" i="154" s="1"/>
  <c r="J28" i="154"/>
  <c r="G28" i="154"/>
  <c r="E28" i="154"/>
  <c r="AQ27" i="154"/>
  <c r="AH27" i="154"/>
  <c r="V27" i="154"/>
  <c r="R27" i="154"/>
  <c r="S27" i="154" s="1"/>
  <c r="J27" i="154"/>
  <c r="I27" i="154" s="1"/>
  <c r="G27" i="154"/>
  <c r="E27" i="154"/>
  <c r="AQ26" i="154"/>
  <c r="AH26" i="154"/>
  <c r="V26" i="154"/>
  <c r="T26" i="154"/>
  <c r="R26" i="154"/>
  <c r="S26" i="154" s="1"/>
  <c r="J26" i="154"/>
  <c r="G26" i="154"/>
  <c r="E26" i="154"/>
  <c r="AQ25" i="154"/>
  <c r="AH25" i="154"/>
  <c r="V25" i="154"/>
  <c r="R25" i="154"/>
  <c r="S25" i="154" s="1"/>
  <c r="J25" i="154"/>
  <c r="I25" i="154" s="1"/>
  <c r="G25" i="154"/>
  <c r="E25" i="154"/>
  <c r="AQ24" i="154"/>
  <c r="AH24" i="154"/>
  <c r="V24" i="154"/>
  <c r="T24" i="154"/>
  <c r="R24" i="154"/>
  <c r="S24" i="154" s="1"/>
  <c r="J24" i="154"/>
  <c r="I24" i="154" s="1"/>
  <c r="G24" i="154"/>
  <c r="E24" i="154"/>
  <c r="AQ23" i="154"/>
  <c r="AH23" i="154"/>
  <c r="V23" i="154"/>
  <c r="T23" i="154"/>
  <c r="R23" i="154"/>
  <c r="S23" i="154" s="1"/>
  <c r="J23" i="154"/>
  <c r="I23" i="154" s="1"/>
  <c r="G23" i="154"/>
  <c r="E23" i="154"/>
  <c r="AQ22" i="154"/>
  <c r="AH22" i="154"/>
  <c r="V22" i="154"/>
  <c r="T22" i="154"/>
  <c r="R22" i="154"/>
  <c r="S22" i="154" s="1"/>
  <c r="J22" i="154"/>
  <c r="I22" i="154" s="1"/>
  <c r="G22" i="154"/>
  <c r="E22" i="154"/>
  <c r="AQ21" i="154"/>
  <c r="AH21" i="154"/>
  <c r="V21" i="154"/>
  <c r="T21" i="154"/>
  <c r="R21" i="154"/>
  <c r="S21" i="154" s="1"/>
  <c r="J21" i="154"/>
  <c r="I21" i="154" s="1"/>
  <c r="G21" i="154"/>
  <c r="E21" i="154"/>
  <c r="AQ20" i="154"/>
  <c r="AH20" i="154"/>
  <c r="V20" i="154"/>
  <c r="T20" i="154"/>
  <c r="R20" i="154"/>
  <c r="S20" i="154" s="1"/>
  <c r="J20" i="154"/>
  <c r="I20" i="154" s="1"/>
  <c r="G20" i="154"/>
  <c r="E20" i="154"/>
  <c r="AQ19" i="154"/>
  <c r="AH19" i="154"/>
  <c r="V19" i="154"/>
  <c r="T19" i="154"/>
  <c r="R19" i="154"/>
  <c r="S19" i="154" s="1"/>
  <c r="J19" i="154"/>
  <c r="I19" i="154" s="1"/>
  <c r="G19" i="154"/>
  <c r="E19" i="154"/>
  <c r="AQ18" i="154"/>
  <c r="AH18" i="154"/>
  <c r="AI18" i="154" s="1"/>
  <c r="V18" i="154"/>
  <c r="T18" i="154"/>
  <c r="R18" i="154"/>
  <c r="S18" i="154" s="1"/>
  <c r="J18" i="154"/>
  <c r="I18" i="154" s="1"/>
  <c r="G18" i="154"/>
  <c r="E18" i="154"/>
  <c r="AQ17" i="154"/>
  <c r="AH17" i="154"/>
  <c r="AI17" i="154" s="1"/>
  <c r="V17" i="154"/>
  <c r="T17" i="154"/>
  <c r="R17" i="154"/>
  <c r="S17" i="154" s="1"/>
  <c r="J17" i="154"/>
  <c r="I17" i="154" s="1"/>
  <c r="G17" i="154"/>
  <c r="E17" i="154"/>
  <c r="AQ16" i="154"/>
  <c r="AH16" i="154"/>
  <c r="AI16" i="154" s="1"/>
  <c r="V16" i="154"/>
  <c r="T16" i="154"/>
  <c r="R16" i="154"/>
  <c r="S16" i="154" s="1"/>
  <c r="J16" i="154"/>
  <c r="I16" i="154" s="1"/>
  <c r="G16" i="154"/>
  <c r="E16" i="154"/>
  <c r="AQ15" i="154"/>
  <c r="AH15" i="154"/>
  <c r="AI15" i="154" s="1"/>
  <c r="V15" i="154"/>
  <c r="T15" i="154"/>
  <c r="R15" i="154"/>
  <c r="S15" i="154" s="1"/>
  <c r="J15" i="154"/>
  <c r="I15" i="154" s="1"/>
  <c r="G15" i="154"/>
  <c r="E15" i="154"/>
  <c r="AQ14" i="154"/>
  <c r="AH14" i="154"/>
  <c r="AI14" i="154" s="1"/>
  <c r="V14" i="154"/>
  <c r="T14" i="154"/>
  <c r="R14" i="154"/>
  <c r="S14" i="154" s="1"/>
  <c r="J14" i="154"/>
  <c r="I14" i="154" s="1"/>
  <c r="G14" i="154"/>
  <c r="E14" i="154"/>
  <c r="AQ13" i="154"/>
  <c r="AH13" i="154"/>
  <c r="AI13" i="154" s="1"/>
  <c r="V13" i="154"/>
  <c r="T13" i="154"/>
  <c r="R13" i="154"/>
  <c r="S13" i="154" s="1"/>
  <c r="J13" i="154"/>
  <c r="I13" i="154" s="1"/>
  <c r="G13" i="154"/>
  <c r="E13" i="154"/>
  <c r="AQ12" i="154"/>
  <c r="AH12" i="154"/>
  <c r="AI12" i="154" s="1"/>
  <c r="V12" i="154"/>
  <c r="T12" i="154"/>
  <c r="R12" i="154"/>
  <c r="S12" i="154" s="1"/>
  <c r="J12" i="154"/>
  <c r="I12" i="154" s="1"/>
  <c r="G12" i="154"/>
  <c r="E12" i="154"/>
  <c r="V11" i="154"/>
  <c r="J11" i="154"/>
  <c r="I11" i="154" s="1"/>
  <c r="G11" i="154"/>
  <c r="E11" i="154"/>
  <c r="AP10" i="154"/>
  <c r="AQ11" i="154" s="1"/>
  <c r="AG10" i="154"/>
  <c r="Q10" i="154"/>
  <c r="Q35" i="154" s="1"/>
  <c r="AR35" i="153"/>
  <c r="P35" i="153"/>
  <c r="AQ34" i="153"/>
  <c r="AH34" i="153"/>
  <c r="V34" i="153"/>
  <c r="R34" i="153"/>
  <c r="J34" i="153"/>
  <c r="K34" i="153" s="1"/>
  <c r="I34" i="153"/>
  <c r="G34" i="153"/>
  <c r="E34" i="153"/>
  <c r="AQ33" i="153"/>
  <c r="AH33" i="153"/>
  <c r="V33" i="153"/>
  <c r="R33" i="153"/>
  <c r="T33" i="153" s="1"/>
  <c r="J33" i="153"/>
  <c r="G33" i="153"/>
  <c r="E33" i="153"/>
  <c r="AW32" i="153"/>
  <c r="AQ32" i="153"/>
  <c r="AH32" i="153"/>
  <c r="V32" i="153"/>
  <c r="R32" i="153"/>
  <c r="T32" i="153" s="1"/>
  <c r="J32" i="153"/>
  <c r="I32" i="153" s="1"/>
  <c r="G32" i="153"/>
  <c r="E32" i="153"/>
  <c r="AQ31" i="153"/>
  <c r="AH31" i="153"/>
  <c r="V31" i="153"/>
  <c r="R31" i="153"/>
  <c r="T31" i="153" s="1"/>
  <c r="J31" i="153"/>
  <c r="I31" i="153" s="1"/>
  <c r="G31" i="153"/>
  <c r="E31" i="153"/>
  <c r="AQ30" i="153"/>
  <c r="AH30" i="153"/>
  <c r="V30" i="153"/>
  <c r="R30" i="153"/>
  <c r="T30" i="153" s="1"/>
  <c r="J30" i="153"/>
  <c r="I30" i="153" s="1"/>
  <c r="G30" i="153"/>
  <c r="E30" i="153"/>
  <c r="AQ29" i="153"/>
  <c r="AH29" i="153"/>
  <c r="AI29" i="153" s="1"/>
  <c r="V29" i="153"/>
  <c r="R29" i="153"/>
  <c r="T29" i="153" s="1"/>
  <c r="J29" i="153"/>
  <c r="I29" i="153" s="1"/>
  <c r="G29" i="153"/>
  <c r="E29" i="153"/>
  <c r="AQ28" i="153"/>
  <c r="AH28" i="153"/>
  <c r="V28" i="153"/>
  <c r="R28" i="153"/>
  <c r="T28" i="153" s="1"/>
  <c r="J28" i="153"/>
  <c r="I28" i="153" s="1"/>
  <c r="G28" i="153"/>
  <c r="E28" i="153"/>
  <c r="AQ27" i="153"/>
  <c r="AH27" i="153"/>
  <c r="V27" i="153"/>
  <c r="R27" i="153"/>
  <c r="T27" i="153" s="1"/>
  <c r="J27" i="153"/>
  <c r="I27" i="153" s="1"/>
  <c r="G27" i="153"/>
  <c r="E27" i="153"/>
  <c r="AQ26" i="153"/>
  <c r="AH26" i="153"/>
  <c r="V26" i="153"/>
  <c r="R26" i="153"/>
  <c r="T26" i="153" s="1"/>
  <c r="J26" i="153"/>
  <c r="I26" i="153" s="1"/>
  <c r="G26" i="153"/>
  <c r="E26" i="153"/>
  <c r="AQ25" i="153"/>
  <c r="AH25" i="153"/>
  <c r="AI25" i="153" s="1"/>
  <c r="V25" i="153"/>
  <c r="R25" i="153"/>
  <c r="T25" i="153" s="1"/>
  <c r="J25" i="153"/>
  <c r="I25" i="153" s="1"/>
  <c r="G25" i="153"/>
  <c r="E25" i="153"/>
  <c r="AQ24" i="153"/>
  <c r="AH24" i="153"/>
  <c r="V24" i="153"/>
  <c r="R24" i="153"/>
  <c r="T24" i="153" s="1"/>
  <c r="J24" i="153"/>
  <c r="I24" i="153" s="1"/>
  <c r="G24" i="153"/>
  <c r="E24" i="153"/>
  <c r="AQ23" i="153"/>
  <c r="AH23" i="153"/>
  <c r="V23" i="153"/>
  <c r="R23" i="153"/>
  <c r="T23" i="153" s="1"/>
  <c r="J23" i="153"/>
  <c r="I23" i="153" s="1"/>
  <c r="G23" i="153"/>
  <c r="E23" i="153"/>
  <c r="AQ22" i="153"/>
  <c r="AH22" i="153"/>
  <c r="V22" i="153"/>
  <c r="R22" i="153"/>
  <c r="T22" i="153" s="1"/>
  <c r="J22" i="153"/>
  <c r="I22" i="153" s="1"/>
  <c r="G22" i="153"/>
  <c r="E22" i="153"/>
  <c r="AQ21" i="153"/>
  <c r="AH21" i="153"/>
  <c r="AI21" i="153" s="1"/>
  <c r="V21" i="153"/>
  <c r="R21" i="153"/>
  <c r="T21" i="153" s="1"/>
  <c r="J21" i="153"/>
  <c r="I21" i="153" s="1"/>
  <c r="G21" i="153"/>
  <c r="E21" i="153"/>
  <c r="AQ20" i="153"/>
  <c r="AH20" i="153"/>
  <c r="V20" i="153"/>
  <c r="R20" i="153"/>
  <c r="T20" i="153" s="1"/>
  <c r="J20" i="153"/>
  <c r="I20" i="153" s="1"/>
  <c r="G20" i="153"/>
  <c r="E20" i="153"/>
  <c r="AQ19" i="153"/>
  <c r="AH19" i="153"/>
  <c r="V19" i="153"/>
  <c r="R19" i="153"/>
  <c r="J19" i="153"/>
  <c r="I19" i="153" s="1"/>
  <c r="G19" i="153"/>
  <c r="E19" i="153"/>
  <c r="AQ18" i="153"/>
  <c r="AH18" i="153"/>
  <c r="V18" i="153"/>
  <c r="R18" i="153"/>
  <c r="J18" i="153"/>
  <c r="I18" i="153" s="1"/>
  <c r="G18" i="153"/>
  <c r="E18" i="153"/>
  <c r="AQ17" i="153"/>
  <c r="AH17" i="153"/>
  <c r="V17" i="153"/>
  <c r="R17" i="153"/>
  <c r="J17" i="153"/>
  <c r="I17" i="153" s="1"/>
  <c r="G17" i="153"/>
  <c r="E17" i="153"/>
  <c r="AQ16" i="153"/>
  <c r="AH16" i="153"/>
  <c r="V16" i="153"/>
  <c r="R16" i="153"/>
  <c r="J16" i="153"/>
  <c r="I16" i="153" s="1"/>
  <c r="G16" i="153"/>
  <c r="E16" i="153"/>
  <c r="AQ15" i="153"/>
  <c r="AH15" i="153"/>
  <c r="V15" i="153"/>
  <c r="R15" i="153"/>
  <c r="J15" i="153"/>
  <c r="I15" i="153" s="1"/>
  <c r="G15" i="153"/>
  <c r="E15" i="153"/>
  <c r="AQ14" i="153"/>
  <c r="AH14" i="153"/>
  <c r="V14" i="153"/>
  <c r="R14" i="153"/>
  <c r="J14" i="153"/>
  <c r="I14" i="153" s="1"/>
  <c r="G14" i="153"/>
  <c r="E14" i="153"/>
  <c r="AQ13" i="153"/>
  <c r="AH13" i="153"/>
  <c r="V13" i="153"/>
  <c r="R13" i="153"/>
  <c r="J13" i="153"/>
  <c r="G13" i="153"/>
  <c r="E13" i="153"/>
  <c r="AQ12" i="153"/>
  <c r="AH12" i="153"/>
  <c r="V12" i="153"/>
  <c r="R12" i="153"/>
  <c r="S12" i="153" s="1"/>
  <c r="J12" i="153"/>
  <c r="G12" i="153"/>
  <c r="E12" i="153"/>
  <c r="AH11" i="153"/>
  <c r="V11" i="153"/>
  <c r="J11" i="153"/>
  <c r="G11" i="153"/>
  <c r="E11" i="153"/>
  <c r="AP10" i="153"/>
  <c r="AP35" i="153" s="1"/>
  <c r="AG10" i="153"/>
  <c r="AG35" i="153" s="1"/>
  <c r="Q10" i="153"/>
  <c r="Q35" i="153" s="1"/>
  <c r="AR35" i="152"/>
  <c r="P35" i="152"/>
  <c r="AQ34" i="152"/>
  <c r="AH34" i="152"/>
  <c r="V34" i="152"/>
  <c r="S34" i="152"/>
  <c r="R34" i="152"/>
  <c r="T34" i="152" s="1"/>
  <c r="J34" i="152"/>
  <c r="G34" i="152"/>
  <c r="E34" i="152"/>
  <c r="AQ33" i="152"/>
  <c r="AH33" i="152"/>
  <c r="V33" i="152"/>
  <c r="R33" i="152"/>
  <c r="K33" i="152"/>
  <c r="J33" i="152"/>
  <c r="I33" i="152"/>
  <c r="G33" i="152"/>
  <c r="E33" i="152"/>
  <c r="AW32" i="152"/>
  <c r="AQ32" i="152"/>
  <c r="AH32" i="152"/>
  <c r="V32" i="152"/>
  <c r="R32" i="152"/>
  <c r="S32" i="152" s="1"/>
  <c r="J32" i="152"/>
  <c r="G32" i="152"/>
  <c r="E32" i="152"/>
  <c r="AQ31" i="152"/>
  <c r="AH31" i="152"/>
  <c r="V31" i="152"/>
  <c r="R31" i="152"/>
  <c r="S31" i="152" s="1"/>
  <c r="J31" i="152"/>
  <c r="G31" i="152"/>
  <c r="E31" i="152"/>
  <c r="AQ30" i="152"/>
  <c r="AH30" i="152"/>
  <c r="V30" i="152"/>
  <c r="R30" i="152"/>
  <c r="S30" i="152" s="1"/>
  <c r="J30" i="152"/>
  <c r="G30" i="152"/>
  <c r="E30" i="152"/>
  <c r="AQ29" i="152"/>
  <c r="AH29" i="152"/>
  <c r="V29" i="152"/>
  <c r="R29" i="152"/>
  <c r="S29" i="152" s="1"/>
  <c r="J29" i="152"/>
  <c r="G29" i="152"/>
  <c r="E29" i="152"/>
  <c r="AQ28" i="152"/>
  <c r="AH28" i="152"/>
  <c r="V28" i="152"/>
  <c r="R28" i="152"/>
  <c r="S28" i="152" s="1"/>
  <c r="J28" i="152"/>
  <c r="G28" i="152"/>
  <c r="E28" i="152"/>
  <c r="AQ27" i="152"/>
  <c r="AH27" i="152"/>
  <c r="V27" i="152"/>
  <c r="R27" i="152"/>
  <c r="S27" i="152" s="1"/>
  <c r="J27" i="152"/>
  <c r="G27" i="152"/>
  <c r="E27" i="152"/>
  <c r="AQ26" i="152"/>
  <c r="AH26" i="152"/>
  <c r="V26" i="152"/>
  <c r="R26" i="152"/>
  <c r="S26" i="152" s="1"/>
  <c r="J26" i="152"/>
  <c r="G26" i="152"/>
  <c r="E26" i="152"/>
  <c r="AQ25" i="152"/>
  <c r="AH25" i="152"/>
  <c r="V25" i="152"/>
  <c r="R25" i="152"/>
  <c r="S25" i="152" s="1"/>
  <c r="J25" i="152"/>
  <c r="G25" i="152"/>
  <c r="E25" i="152"/>
  <c r="AQ24" i="152"/>
  <c r="AH24" i="152"/>
  <c r="V24" i="152"/>
  <c r="R24" i="152"/>
  <c r="S24" i="152" s="1"/>
  <c r="J24" i="152"/>
  <c r="G24" i="152"/>
  <c r="E24" i="152"/>
  <c r="AQ23" i="152"/>
  <c r="AH23" i="152"/>
  <c r="V23" i="152"/>
  <c r="R23" i="152"/>
  <c r="S23" i="152" s="1"/>
  <c r="J23" i="152"/>
  <c r="G23" i="152"/>
  <c r="E23" i="152"/>
  <c r="AQ22" i="152"/>
  <c r="AH22" i="152"/>
  <c r="V22" i="152"/>
  <c r="S22" i="152"/>
  <c r="R22" i="152"/>
  <c r="T22" i="152" s="1"/>
  <c r="AI22" i="152" s="1"/>
  <c r="J22" i="152"/>
  <c r="G22" i="152"/>
  <c r="E22" i="152"/>
  <c r="AQ21" i="152"/>
  <c r="AH21" i="152"/>
  <c r="V21" i="152"/>
  <c r="R21" i="152"/>
  <c r="S21" i="152" s="1"/>
  <c r="J21" i="152"/>
  <c r="K21" i="152" s="1"/>
  <c r="G21" i="152"/>
  <c r="E21" i="152"/>
  <c r="AQ20" i="152"/>
  <c r="AH20" i="152"/>
  <c r="V20" i="152"/>
  <c r="R20" i="152"/>
  <c r="T20" i="152" s="1"/>
  <c r="J20" i="152"/>
  <c r="K20" i="152" s="1"/>
  <c r="G20" i="152"/>
  <c r="E20" i="152"/>
  <c r="AQ19" i="152"/>
  <c r="AH19" i="152"/>
  <c r="V19" i="152"/>
  <c r="S19" i="152"/>
  <c r="R19" i="152"/>
  <c r="T19" i="152" s="1"/>
  <c r="AI19" i="152" s="1"/>
  <c r="J19" i="152"/>
  <c r="G19" i="152"/>
  <c r="E19" i="152"/>
  <c r="AQ18" i="152"/>
  <c r="AH18" i="152"/>
  <c r="V18" i="152"/>
  <c r="R18" i="152"/>
  <c r="J18" i="152"/>
  <c r="K18" i="152" s="1"/>
  <c r="I18" i="152"/>
  <c r="G18" i="152"/>
  <c r="E18" i="152"/>
  <c r="AQ17" i="152"/>
  <c r="AH17" i="152"/>
  <c r="V17" i="152"/>
  <c r="R17" i="152"/>
  <c r="S17" i="152" s="1"/>
  <c r="J17" i="152"/>
  <c r="K17" i="152" s="1"/>
  <c r="G17" i="152"/>
  <c r="E17" i="152"/>
  <c r="AQ16" i="152"/>
  <c r="AH16" i="152"/>
  <c r="V16" i="152"/>
  <c r="R16" i="152"/>
  <c r="T16" i="152" s="1"/>
  <c r="J16" i="152"/>
  <c r="K16" i="152" s="1"/>
  <c r="G16" i="152"/>
  <c r="E16" i="152"/>
  <c r="AQ15" i="152"/>
  <c r="AH15" i="152"/>
  <c r="V15" i="152"/>
  <c r="R15" i="152"/>
  <c r="J15" i="152"/>
  <c r="K15" i="152" s="1"/>
  <c r="I15" i="152"/>
  <c r="G15" i="152"/>
  <c r="E15" i="152"/>
  <c r="AQ14" i="152"/>
  <c r="AH14" i="152"/>
  <c r="V14" i="152"/>
  <c r="S14" i="152"/>
  <c r="R14" i="152"/>
  <c r="T14" i="152" s="1"/>
  <c r="J14" i="152"/>
  <c r="K14" i="152" s="1"/>
  <c r="G14" i="152"/>
  <c r="E14" i="152"/>
  <c r="AQ13" i="152"/>
  <c r="AH13" i="152"/>
  <c r="V13" i="152"/>
  <c r="R13" i="152"/>
  <c r="S13" i="152" s="1"/>
  <c r="J13" i="152"/>
  <c r="K13" i="152" s="1"/>
  <c r="G13" i="152"/>
  <c r="E13" i="152"/>
  <c r="AQ12" i="152"/>
  <c r="AH12" i="152"/>
  <c r="V12" i="152"/>
  <c r="R12" i="152"/>
  <c r="T12" i="152" s="1"/>
  <c r="J12" i="152"/>
  <c r="K12" i="152" s="1"/>
  <c r="G12" i="152"/>
  <c r="E12" i="152"/>
  <c r="AQ11" i="152"/>
  <c r="V11" i="152"/>
  <c r="J11" i="152"/>
  <c r="K11" i="152" s="1"/>
  <c r="G11" i="152"/>
  <c r="E11" i="152"/>
  <c r="AP10" i="152"/>
  <c r="AP35" i="152" s="1"/>
  <c r="AG10" i="152"/>
  <c r="AH11" i="152" s="1"/>
  <c r="Q10" i="152"/>
  <c r="Q35" i="152" s="1"/>
  <c r="AR35" i="151"/>
  <c r="P35" i="151"/>
  <c r="AQ34" i="151"/>
  <c r="AH34" i="151"/>
  <c r="V34" i="151"/>
  <c r="R34" i="151"/>
  <c r="T34" i="151" s="1"/>
  <c r="AI34" i="151" s="1"/>
  <c r="K34" i="151"/>
  <c r="J34" i="151"/>
  <c r="I34" i="151"/>
  <c r="G34" i="151"/>
  <c r="E34" i="151"/>
  <c r="AQ33" i="151"/>
  <c r="AH33" i="151"/>
  <c r="V33" i="151"/>
  <c r="R33" i="151"/>
  <c r="T33" i="151" s="1"/>
  <c r="J33" i="151"/>
  <c r="I33" i="151" s="1"/>
  <c r="G33" i="151"/>
  <c r="E33" i="151"/>
  <c r="AW32" i="151"/>
  <c r="AQ32" i="151"/>
  <c r="AH32" i="151"/>
  <c r="V32" i="151"/>
  <c r="R32" i="151"/>
  <c r="S32" i="151" s="1"/>
  <c r="J32" i="151"/>
  <c r="K32" i="151" s="1"/>
  <c r="G32" i="151"/>
  <c r="E32" i="151"/>
  <c r="AQ31" i="151"/>
  <c r="AH31" i="151"/>
  <c r="AI31" i="151" s="1"/>
  <c r="V31" i="151"/>
  <c r="R31" i="151"/>
  <c r="T31" i="151" s="1"/>
  <c r="J31" i="151"/>
  <c r="K31" i="151" s="1"/>
  <c r="G31" i="151"/>
  <c r="E31" i="151"/>
  <c r="AQ30" i="151"/>
  <c r="AH30" i="151"/>
  <c r="V30" i="151"/>
  <c r="T30" i="151"/>
  <c r="AI30" i="151" s="1"/>
  <c r="R30" i="151"/>
  <c r="S30" i="151" s="1"/>
  <c r="J30" i="151"/>
  <c r="K30" i="151" s="1"/>
  <c r="I30" i="151"/>
  <c r="G30" i="151"/>
  <c r="E30" i="151"/>
  <c r="AQ29" i="151"/>
  <c r="AH29" i="151"/>
  <c r="V29" i="151"/>
  <c r="S29" i="151"/>
  <c r="R29" i="151"/>
  <c r="T29" i="151" s="1"/>
  <c r="J29" i="151"/>
  <c r="G29" i="151"/>
  <c r="E29" i="151"/>
  <c r="AQ28" i="151"/>
  <c r="AH28" i="151"/>
  <c r="V28" i="151"/>
  <c r="R28" i="151"/>
  <c r="S28" i="151" s="1"/>
  <c r="J28" i="151"/>
  <c r="K28" i="151" s="1"/>
  <c r="G28" i="151"/>
  <c r="E28" i="151"/>
  <c r="AQ27" i="151"/>
  <c r="AH27" i="151"/>
  <c r="AI27" i="151" s="1"/>
  <c r="V27" i="151"/>
  <c r="T27" i="151"/>
  <c r="R27" i="151"/>
  <c r="S27" i="151" s="1"/>
  <c r="J27" i="151"/>
  <c r="K27" i="151" s="1"/>
  <c r="G27" i="151"/>
  <c r="E27" i="151"/>
  <c r="AQ26" i="151"/>
  <c r="AH26" i="151"/>
  <c r="V26" i="151"/>
  <c r="R26" i="151"/>
  <c r="J26" i="151"/>
  <c r="K26" i="151" s="1"/>
  <c r="I26" i="151"/>
  <c r="G26" i="151"/>
  <c r="E26" i="151"/>
  <c r="AQ25" i="151"/>
  <c r="AH25" i="151"/>
  <c r="V25" i="151"/>
  <c r="S25" i="151"/>
  <c r="R25" i="151"/>
  <c r="T25" i="151" s="1"/>
  <c r="J25" i="151"/>
  <c r="K25" i="151" s="1"/>
  <c r="G25" i="151"/>
  <c r="E25" i="151"/>
  <c r="AQ24" i="151"/>
  <c r="AH24" i="151"/>
  <c r="V24" i="151"/>
  <c r="R24" i="151"/>
  <c r="S24" i="151" s="1"/>
  <c r="J24" i="151"/>
  <c r="K24" i="151" s="1"/>
  <c r="G24" i="151"/>
  <c r="E24" i="151"/>
  <c r="AQ23" i="151"/>
  <c r="AH23" i="151"/>
  <c r="V23" i="151"/>
  <c r="T23" i="151"/>
  <c r="R23" i="151"/>
  <c r="S23" i="151" s="1"/>
  <c r="J23" i="151"/>
  <c r="K23" i="151" s="1"/>
  <c r="G23" i="151"/>
  <c r="E23" i="151"/>
  <c r="AQ22" i="151"/>
  <c r="AH22" i="151"/>
  <c r="V22" i="151"/>
  <c r="T22" i="151"/>
  <c r="AI22" i="151" s="1"/>
  <c r="R22" i="151"/>
  <c r="S22" i="151" s="1"/>
  <c r="J22" i="151"/>
  <c r="K22" i="151" s="1"/>
  <c r="G22" i="151"/>
  <c r="E22" i="151"/>
  <c r="AQ21" i="151"/>
  <c r="AH21" i="151"/>
  <c r="V21" i="151"/>
  <c r="S21" i="151"/>
  <c r="R21" i="151"/>
  <c r="T21" i="151" s="1"/>
  <c r="AI21" i="151" s="1"/>
  <c r="J21" i="151"/>
  <c r="K21" i="151" s="1"/>
  <c r="G21" i="151"/>
  <c r="E21" i="151"/>
  <c r="AQ20" i="151"/>
  <c r="AH20" i="151"/>
  <c r="V20" i="151"/>
  <c r="R20" i="151"/>
  <c r="J20" i="151"/>
  <c r="K20" i="151" s="1"/>
  <c r="G20" i="151"/>
  <c r="E20" i="151"/>
  <c r="AQ19" i="151"/>
  <c r="AH19" i="151"/>
  <c r="V19" i="151"/>
  <c r="S19" i="151"/>
  <c r="R19" i="151"/>
  <c r="T19" i="151" s="1"/>
  <c r="AI19" i="151" s="1"/>
  <c r="J19" i="151"/>
  <c r="K19" i="151" s="1"/>
  <c r="G19" i="151"/>
  <c r="E19" i="151"/>
  <c r="AQ18" i="151"/>
  <c r="AH18" i="151"/>
  <c r="V18" i="151"/>
  <c r="T18" i="151"/>
  <c r="R18" i="151"/>
  <c r="S18" i="151" s="1"/>
  <c r="J18" i="151"/>
  <c r="K18" i="151" s="1"/>
  <c r="G18" i="151"/>
  <c r="E18" i="151"/>
  <c r="AQ17" i="151"/>
  <c r="AH17" i="151"/>
  <c r="V17" i="151"/>
  <c r="S17" i="151"/>
  <c r="R17" i="151"/>
  <c r="T17" i="151" s="1"/>
  <c r="AI17" i="151" s="1"/>
  <c r="J17" i="151"/>
  <c r="K17" i="151" s="1"/>
  <c r="G17" i="151"/>
  <c r="E17" i="151"/>
  <c r="AQ16" i="151"/>
  <c r="AH16" i="151"/>
  <c r="V16" i="151"/>
  <c r="T16" i="151"/>
  <c r="R16" i="151"/>
  <c r="S16" i="151" s="1"/>
  <c r="J16" i="151"/>
  <c r="K16" i="151" s="1"/>
  <c r="G16" i="151"/>
  <c r="E16" i="151"/>
  <c r="AQ15" i="151"/>
  <c r="AH15" i="151"/>
  <c r="V15" i="151"/>
  <c r="S15" i="151"/>
  <c r="R15" i="151"/>
  <c r="T15" i="151" s="1"/>
  <c r="AI15" i="151" s="1"/>
  <c r="J15" i="151"/>
  <c r="K15" i="151" s="1"/>
  <c r="G15" i="151"/>
  <c r="E15" i="151"/>
  <c r="AQ14" i="151"/>
  <c r="AH14" i="151"/>
  <c r="V14" i="151"/>
  <c r="T14" i="151"/>
  <c r="R14" i="151"/>
  <c r="S14" i="151" s="1"/>
  <c r="J14" i="151"/>
  <c r="K14" i="151" s="1"/>
  <c r="G14" i="151"/>
  <c r="E14" i="151"/>
  <c r="AQ13" i="151"/>
  <c r="AH13" i="151"/>
  <c r="V13" i="151"/>
  <c r="S13" i="151"/>
  <c r="R13" i="151"/>
  <c r="T13" i="151" s="1"/>
  <c r="AI13" i="151" s="1"/>
  <c r="J13" i="151"/>
  <c r="K13" i="151" s="1"/>
  <c r="G13" i="151"/>
  <c r="E13" i="151"/>
  <c r="AQ12" i="151"/>
  <c r="AH12" i="151"/>
  <c r="V12" i="151"/>
  <c r="T12" i="151"/>
  <c r="R12" i="151"/>
  <c r="S12" i="151" s="1"/>
  <c r="J12" i="151"/>
  <c r="I12" i="151" s="1"/>
  <c r="G12" i="151"/>
  <c r="E12" i="151"/>
  <c r="V11" i="151"/>
  <c r="J11" i="151"/>
  <c r="K11" i="151" s="1"/>
  <c r="G11" i="151"/>
  <c r="E11" i="151"/>
  <c r="AP10" i="151"/>
  <c r="AP35" i="151" s="1"/>
  <c r="AG10" i="151"/>
  <c r="AG8" i="151" s="1"/>
  <c r="Q10" i="151"/>
  <c r="AR35" i="150"/>
  <c r="P35" i="150"/>
  <c r="AQ34" i="150"/>
  <c r="AH34" i="150"/>
  <c r="V34" i="150"/>
  <c r="R34" i="150"/>
  <c r="T34" i="150" s="1"/>
  <c r="AI34" i="150" s="1"/>
  <c r="J34" i="150"/>
  <c r="K34" i="150" s="1"/>
  <c r="G34" i="150"/>
  <c r="E34" i="150"/>
  <c r="AQ33" i="150"/>
  <c r="AH33" i="150"/>
  <c r="V33" i="150"/>
  <c r="S33" i="150"/>
  <c r="R33" i="150"/>
  <c r="T33" i="150" s="1"/>
  <c r="AI33" i="150" s="1"/>
  <c r="J33" i="150"/>
  <c r="K33" i="150" s="1"/>
  <c r="I33" i="150"/>
  <c r="G33" i="150"/>
  <c r="E33" i="150"/>
  <c r="AW32" i="150"/>
  <c r="AQ32" i="150"/>
  <c r="AH32" i="150"/>
  <c r="V32" i="150"/>
  <c r="R32" i="150"/>
  <c r="S32" i="150" s="1"/>
  <c r="J32" i="150"/>
  <c r="K32" i="150" s="1"/>
  <c r="G32" i="150"/>
  <c r="E32" i="150"/>
  <c r="AQ31" i="150"/>
  <c r="AH31" i="150"/>
  <c r="V31" i="150"/>
  <c r="T31" i="150"/>
  <c r="AI31" i="150" s="1"/>
  <c r="S31" i="150"/>
  <c r="R31" i="150"/>
  <c r="J31" i="150"/>
  <c r="K31" i="150" s="1"/>
  <c r="G31" i="150"/>
  <c r="E31" i="150"/>
  <c r="AQ30" i="150"/>
  <c r="AH30" i="150"/>
  <c r="V30" i="150"/>
  <c r="T30" i="150"/>
  <c r="AI30" i="150" s="1"/>
  <c r="S30" i="150"/>
  <c r="R30" i="150"/>
  <c r="J30" i="150"/>
  <c r="K30" i="150" s="1"/>
  <c r="G30" i="150"/>
  <c r="E30" i="150"/>
  <c r="AQ29" i="150"/>
  <c r="AH29" i="150"/>
  <c r="V29" i="150"/>
  <c r="R29" i="150"/>
  <c r="T29" i="150" s="1"/>
  <c r="AI29" i="150" s="1"/>
  <c r="J29" i="150"/>
  <c r="I29" i="150" s="1"/>
  <c r="G29" i="150"/>
  <c r="E29" i="150"/>
  <c r="AQ28" i="150"/>
  <c r="AH28" i="150"/>
  <c r="V28" i="150"/>
  <c r="R28" i="150"/>
  <c r="T28" i="150" s="1"/>
  <c r="AI28" i="150" s="1"/>
  <c r="J28" i="150"/>
  <c r="K28" i="150" s="1"/>
  <c r="G28" i="150"/>
  <c r="E28" i="150"/>
  <c r="AQ27" i="150"/>
  <c r="AH27" i="150"/>
  <c r="V27" i="150"/>
  <c r="T27" i="150"/>
  <c r="AI27" i="150" s="1"/>
  <c r="S27" i="150"/>
  <c r="R27" i="150"/>
  <c r="J27" i="150"/>
  <c r="I27" i="150" s="1"/>
  <c r="G27" i="150"/>
  <c r="E27" i="150"/>
  <c r="AQ26" i="150"/>
  <c r="AH26" i="150"/>
  <c r="V26" i="150"/>
  <c r="T26" i="150"/>
  <c r="AI26" i="150" s="1"/>
  <c r="S26" i="150"/>
  <c r="R26" i="150"/>
  <c r="J26" i="150"/>
  <c r="K26" i="150" s="1"/>
  <c r="G26" i="150"/>
  <c r="E26" i="150"/>
  <c r="AQ25" i="150"/>
  <c r="AH25" i="150"/>
  <c r="V25" i="150"/>
  <c r="R25" i="150"/>
  <c r="T25" i="150" s="1"/>
  <c r="AI25" i="150" s="1"/>
  <c r="J25" i="150"/>
  <c r="G25" i="150"/>
  <c r="E25" i="150"/>
  <c r="AQ24" i="150"/>
  <c r="AH24" i="150"/>
  <c r="V24" i="150"/>
  <c r="R24" i="150"/>
  <c r="S24" i="150" s="1"/>
  <c r="J24" i="150"/>
  <c r="G24" i="150"/>
  <c r="E24" i="150"/>
  <c r="AQ23" i="150"/>
  <c r="AH23" i="150"/>
  <c r="V23" i="150"/>
  <c r="T23" i="150"/>
  <c r="AI23" i="150" s="1"/>
  <c r="S23" i="150"/>
  <c r="R23" i="150"/>
  <c r="J23" i="150"/>
  <c r="G23" i="150"/>
  <c r="E23" i="150"/>
  <c r="AQ22" i="150"/>
  <c r="AH22" i="150"/>
  <c r="V22" i="150"/>
  <c r="T22" i="150"/>
  <c r="AI22" i="150" s="1"/>
  <c r="S22" i="150"/>
  <c r="R22" i="150"/>
  <c r="J22" i="150"/>
  <c r="G22" i="150"/>
  <c r="E22" i="150"/>
  <c r="AQ21" i="150"/>
  <c r="AH21" i="150"/>
  <c r="V21" i="150"/>
  <c r="R21" i="150"/>
  <c r="T21" i="150" s="1"/>
  <c r="AI21" i="150" s="1"/>
  <c r="J21" i="150"/>
  <c r="G21" i="150"/>
  <c r="E21" i="150"/>
  <c r="AQ20" i="150"/>
  <c r="AH20" i="150"/>
  <c r="V20" i="150"/>
  <c r="R20" i="150"/>
  <c r="T20" i="150" s="1"/>
  <c r="AI20" i="150" s="1"/>
  <c r="J20" i="150"/>
  <c r="G20" i="150"/>
  <c r="E20" i="150"/>
  <c r="AQ19" i="150"/>
  <c r="AH19" i="150"/>
  <c r="V19" i="150"/>
  <c r="T19" i="150"/>
  <c r="AI19" i="150" s="1"/>
  <c r="S19" i="150"/>
  <c r="R19" i="150"/>
  <c r="J19" i="150"/>
  <c r="G19" i="150"/>
  <c r="E19" i="150"/>
  <c r="AQ18" i="150"/>
  <c r="AH18" i="150"/>
  <c r="V18" i="150"/>
  <c r="T18" i="150"/>
  <c r="AI18" i="150" s="1"/>
  <c r="S18" i="150"/>
  <c r="R18" i="150"/>
  <c r="J18" i="150"/>
  <c r="G18" i="150"/>
  <c r="E18" i="150"/>
  <c r="AQ17" i="150"/>
  <c r="AH17" i="150"/>
  <c r="V17" i="150"/>
  <c r="R17" i="150"/>
  <c r="T17" i="150" s="1"/>
  <c r="AI17" i="150" s="1"/>
  <c r="J17" i="150"/>
  <c r="G17" i="150"/>
  <c r="E17" i="150"/>
  <c r="AQ16" i="150"/>
  <c r="AH16" i="150"/>
  <c r="V16" i="150"/>
  <c r="R16" i="150"/>
  <c r="S16" i="150" s="1"/>
  <c r="J16" i="150"/>
  <c r="G16" i="150"/>
  <c r="E16" i="150"/>
  <c r="AQ15" i="150"/>
  <c r="AH15" i="150"/>
  <c r="V15" i="150"/>
  <c r="T15" i="150"/>
  <c r="AI15" i="150" s="1"/>
  <c r="S15" i="150"/>
  <c r="R15" i="150"/>
  <c r="J15" i="150"/>
  <c r="G15" i="150"/>
  <c r="E15" i="150"/>
  <c r="AQ14" i="150"/>
  <c r="AH14" i="150"/>
  <c r="V14" i="150"/>
  <c r="T14" i="150"/>
  <c r="AI14" i="150" s="1"/>
  <c r="S14" i="150"/>
  <c r="R14" i="150"/>
  <c r="J14" i="150"/>
  <c r="K14" i="150" s="1"/>
  <c r="I14" i="150"/>
  <c r="G14" i="150"/>
  <c r="E14" i="150"/>
  <c r="AQ13" i="150"/>
  <c r="AI13" i="150"/>
  <c r="AH13" i="150"/>
  <c r="V13" i="150"/>
  <c r="T13" i="150"/>
  <c r="S13" i="150"/>
  <c r="R13" i="150"/>
  <c r="J13" i="150"/>
  <c r="K13" i="150" s="1"/>
  <c r="I13" i="150"/>
  <c r="G13" i="150"/>
  <c r="E13" i="150"/>
  <c r="AQ12" i="150"/>
  <c r="AH12" i="150"/>
  <c r="V12" i="150"/>
  <c r="R12" i="150"/>
  <c r="T12" i="150" s="1"/>
  <c r="J12" i="150"/>
  <c r="K12" i="150" s="1"/>
  <c r="G12" i="150"/>
  <c r="E12" i="150"/>
  <c r="V11" i="150"/>
  <c r="J11" i="150"/>
  <c r="K11" i="150" s="1"/>
  <c r="I11" i="150"/>
  <c r="G11" i="150"/>
  <c r="E11" i="150"/>
  <c r="AP10" i="150"/>
  <c r="AP35" i="150" s="1"/>
  <c r="AG10" i="150"/>
  <c r="Q10" i="150"/>
  <c r="R11" i="150" s="1"/>
  <c r="R35" i="150" s="1"/>
  <c r="AI12" i="150" l="1"/>
  <c r="I14" i="156"/>
  <c r="K14" i="156"/>
  <c r="I30" i="156"/>
  <c r="K30" i="156"/>
  <c r="K16" i="158"/>
  <c r="I16" i="158"/>
  <c r="S12" i="150"/>
  <c r="S20" i="150"/>
  <c r="S28" i="150"/>
  <c r="S26" i="151"/>
  <c r="T26" i="151"/>
  <c r="AI26" i="151" s="1"/>
  <c r="AQ35" i="152"/>
  <c r="S34" i="155"/>
  <c r="T34" i="155"/>
  <c r="AI34" i="155" s="1"/>
  <c r="I13" i="156"/>
  <c r="K13" i="156"/>
  <c r="S20" i="156"/>
  <c r="T20" i="156"/>
  <c r="S28" i="156"/>
  <c r="T28" i="156"/>
  <c r="AI28" i="156" s="1"/>
  <c r="AP35" i="158"/>
  <c r="AQ11" i="158"/>
  <c r="AQ35" i="158" s="1"/>
  <c r="T33" i="158"/>
  <c r="AI33" i="158" s="1"/>
  <c r="S33" i="158"/>
  <c r="K33" i="159"/>
  <c r="I33" i="159"/>
  <c r="S22" i="160"/>
  <c r="T22" i="160"/>
  <c r="AI22" i="160" s="1"/>
  <c r="I12" i="150"/>
  <c r="T16" i="150"/>
  <c r="AI16" i="150" s="1"/>
  <c r="S17" i="150"/>
  <c r="S21" i="150"/>
  <c r="T24" i="150"/>
  <c r="AI24" i="150" s="1"/>
  <c r="S25" i="150"/>
  <c r="S29" i="150"/>
  <c r="T32" i="150"/>
  <c r="AI32" i="150" s="1"/>
  <c r="I34" i="150"/>
  <c r="Q35" i="150"/>
  <c r="S20" i="151"/>
  <c r="T20" i="151"/>
  <c r="AI20" i="151" s="1"/>
  <c r="K29" i="151"/>
  <c r="I29" i="151"/>
  <c r="T18" i="152"/>
  <c r="AI18" i="152" s="1"/>
  <c r="S18" i="152"/>
  <c r="K22" i="152"/>
  <c r="I22" i="152"/>
  <c r="K34" i="152"/>
  <c r="I34" i="152"/>
  <c r="I28" i="154"/>
  <c r="K28" i="154"/>
  <c r="S34" i="154"/>
  <c r="T34" i="154"/>
  <c r="AI34" i="154" s="1"/>
  <c r="I33" i="155"/>
  <c r="K33" i="155"/>
  <c r="I12" i="156"/>
  <c r="K12" i="156"/>
  <c r="I18" i="156"/>
  <c r="K18" i="156"/>
  <c r="I26" i="156"/>
  <c r="K26" i="156"/>
  <c r="K24" i="158"/>
  <c r="I24" i="158"/>
  <c r="AG35" i="160"/>
  <c r="AH11" i="160"/>
  <c r="AH35" i="160" s="1"/>
  <c r="R11" i="151"/>
  <c r="S11" i="151" s="1"/>
  <c r="Q35" i="151"/>
  <c r="S15" i="152"/>
  <c r="T15" i="152"/>
  <c r="AI15" i="152" s="1"/>
  <c r="K33" i="153"/>
  <c r="I33" i="153"/>
  <c r="I32" i="154"/>
  <c r="K32" i="154"/>
  <c r="AI19" i="155"/>
  <c r="I22" i="156"/>
  <c r="K22" i="156"/>
  <c r="K11" i="158"/>
  <c r="I11" i="158"/>
  <c r="S34" i="150"/>
  <c r="T34" i="153"/>
  <c r="AI34" i="153" s="1"/>
  <c r="S34" i="153"/>
  <c r="I30" i="154"/>
  <c r="K30" i="154"/>
  <c r="AI12" i="151"/>
  <c r="AI14" i="151"/>
  <c r="AI16" i="151"/>
  <c r="AI18" i="151"/>
  <c r="I26" i="154"/>
  <c r="K26" i="154"/>
  <c r="S30" i="155"/>
  <c r="T30" i="155"/>
  <c r="S16" i="156"/>
  <c r="T16" i="156"/>
  <c r="S24" i="156"/>
  <c r="T24" i="156"/>
  <c r="S32" i="156"/>
  <c r="T32" i="156"/>
  <c r="S18" i="157"/>
  <c r="T18" i="157"/>
  <c r="AI18" i="157" s="1"/>
  <c r="S26" i="157"/>
  <c r="T26" i="157"/>
  <c r="AI26" i="157" s="1"/>
  <c r="K33" i="157"/>
  <c r="I33" i="157"/>
  <c r="K19" i="158"/>
  <c r="I19" i="158"/>
  <c r="K34" i="158"/>
  <c r="I34" i="158"/>
  <c r="T34" i="159"/>
  <c r="AI34" i="159" s="1"/>
  <c r="S34" i="159"/>
  <c r="K19" i="152"/>
  <c r="I19" i="152"/>
  <c r="T33" i="152"/>
  <c r="AI33" i="152" s="1"/>
  <c r="S33" i="152"/>
  <c r="AG35" i="154"/>
  <c r="AH11" i="154"/>
  <c r="T30" i="160"/>
  <c r="S30" i="160"/>
  <c r="S34" i="160"/>
  <c r="T34" i="160"/>
  <c r="AQ11" i="161"/>
  <c r="AQ35" i="161" s="1"/>
  <c r="AP35" i="161"/>
  <c r="K13" i="161"/>
  <c r="I13" i="161"/>
  <c r="AI23" i="151"/>
  <c r="AI33" i="151"/>
  <c r="AI12" i="152"/>
  <c r="AI34" i="152"/>
  <c r="AI20" i="153"/>
  <c r="AI24" i="153"/>
  <c r="AI28" i="153"/>
  <c r="AI32" i="153"/>
  <c r="AI33" i="153"/>
  <c r="T13" i="155"/>
  <c r="T15" i="155"/>
  <c r="AI15" i="155" s="1"/>
  <c r="T17" i="155"/>
  <c r="T19" i="155"/>
  <c r="T21" i="155"/>
  <c r="AI15" i="156"/>
  <c r="AI19" i="156"/>
  <c r="AI23" i="156"/>
  <c r="AI27" i="156"/>
  <c r="AI31" i="156"/>
  <c r="I18" i="157"/>
  <c r="I26" i="157"/>
  <c r="S24" i="160"/>
  <c r="AI27" i="160"/>
  <c r="I31" i="160"/>
  <c r="K31" i="160"/>
  <c r="T17" i="161"/>
  <c r="S17" i="161"/>
  <c r="K21" i="161"/>
  <c r="I21" i="161"/>
  <c r="K26" i="161"/>
  <c r="I26" i="161"/>
  <c r="K11" i="163"/>
  <c r="I11" i="163"/>
  <c r="T25" i="163"/>
  <c r="S25" i="163"/>
  <c r="T30" i="164"/>
  <c r="S30" i="164"/>
  <c r="K12" i="165"/>
  <c r="I12" i="165"/>
  <c r="AI25" i="151"/>
  <c r="K33" i="151"/>
  <c r="AI14" i="152"/>
  <c r="S33" i="153"/>
  <c r="AQ35" i="156"/>
  <c r="AI16" i="156"/>
  <c r="AI20" i="156"/>
  <c r="AI24" i="156"/>
  <c r="AI32" i="156"/>
  <c r="AQ35" i="159"/>
  <c r="T26" i="160"/>
  <c r="S26" i="160"/>
  <c r="K30" i="160"/>
  <c r="I30" i="160"/>
  <c r="I34" i="160"/>
  <c r="K34" i="160"/>
  <c r="K11" i="161"/>
  <c r="I11" i="161"/>
  <c r="I14" i="161"/>
  <c r="K14" i="161"/>
  <c r="S33" i="161"/>
  <c r="T33" i="161"/>
  <c r="K13" i="162"/>
  <c r="I13" i="162"/>
  <c r="T20" i="162"/>
  <c r="AI20" i="162" s="1"/>
  <c r="S20" i="162"/>
  <c r="K24" i="162"/>
  <c r="I24" i="162"/>
  <c r="AQ11" i="163"/>
  <c r="AQ35" i="163" s="1"/>
  <c r="AP35" i="163"/>
  <c r="K13" i="163"/>
  <c r="I13" i="163"/>
  <c r="Q35" i="164"/>
  <c r="R11" i="164"/>
  <c r="K26" i="164"/>
  <c r="I26" i="164"/>
  <c r="S27" i="164"/>
  <c r="T27" i="164"/>
  <c r="T33" i="165"/>
  <c r="S33" i="165"/>
  <c r="K18" i="161"/>
  <c r="I18" i="161"/>
  <c r="T25" i="161"/>
  <c r="S25" i="161"/>
  <c r="K29" i="161"/>
  <c r="I29" i="161"/>
  <c r="K30" i="162"/>
  <c r="I30" i="162"/>
  <c r="AI25" i="163"/>
  <c r="T14" i="164"/>
  <c r="AI14" i="164" s="1"/>
  <c r="S14" i="164"/>
  <c r="K25" i="164"/>
  <c r="I25" i="164"/>
  <c r="AI30" i="164"/>
  <c r="K20" i="165"/>
  <c r="I20" i="165"/>
  <c r="I25" i="151"/>
  <c r="AI29" i="151"/>
  <c r="I11" i="152"/>
  <c r="I14" i="152"/>
  <c r="AQ35" i="154"/>
  <c r="AI19" i="154"/>
  <c r="AI20" i="154"/>
  <c r="AI21" i="154"/>
  <c r="AI22" i="154"/>
  <c r="AI23" i="154"/>
  <c r="AI26" i="154"/>
  <c r="AI30" i="154"/>
  <c r="AH11" i="156"/>
  <c r="AH35" i="156" s="1"/>
  <c r="AI14" i="156"/>
  <c r="AI18" i="156"/>
  <c r="AI22" i="156"/>
  <c r="AI26" i="156"/>
  <c r="AI30" i="156"/>
  <c r="AI34" i="156"/>
  <c r="AI13" i="157"/>
  <c r="AI21" i="157"/>
  <c r="AI29" i="157"/>
  <c r="AI33" i="157"/>
  <c r="I15" i="158"/>
  <c r="I20" i="158"/>
  <c r="I23" i="158"/>
  <c r="K27" i="160"/>
  <c r="I27" i="160"/>
  <c r="T13" i="161"/>
  <c r="AI13" i="161" s="1"/>
  <c r="S13" i="161"/>
  <c r="I17" i="161"/>
  <c r="K17" i="161"/>
  <c r="AI18" i="161"/>
  <c r="T12" i="162"/>
  <c r="S12" i="162"/>
  <c r="K16" i="162"/>
  <c r="I16" i="162"/>
  <c r="K21" i="162"/>
  <c r="I21" i="162"/>
  <c r="K17" i="163"/>
  <c r="I17" i="163"/>
  <c r="K21" i="163"/>
  <c r="I21" i="163"/>
  <c r="AI22" i="164"/>
  <c r="K23" i="164"/>
  <c r="I23" i="164"/>
  <c r="K34" i="164"/>
  <c r="I34" i="164"/>
  <c r="K34" i="165"/>
  <c r="I34" i="165"/>
  <c r="AI26" i="160"/>
  <c r="AH11" i="161"/>
  <c r="AI17" i="161"/>
  <c r="S21" i="161"/>
  <c r="K22" i="161"/>
  <c r="K25" i="161"/>
  <c r="AI25" i="161"/>
  <c r="S29" i="161"/>
  <c r="K30" i="161"/>
  <c r="K33" i="161"/>
  <c r="AI33" i="161"/>
  <c r="AQ35" i="162"/>
  <c r="K12" i="162"/>
  <c r="AI12" i="162"/>
  <c r="S16" i="162"/>
  <c r="K17" i="162"/>
  <c r="K20" i="162"/>
  <c r="S24" i="162"/>
  <c r="K25" i="162"/>
  <c r="K28" i="162"/>
  <c r="K32" i="162"/>
  <c r="AP35" i="162"/>
  <c r="AH11" i="163"/>
  <c r="K15" i="163"/>
  <c r="K19" i="163"/>
  <c r="K23" i="163"/>
  <c r="T30" i="163"/>
  <c r="K33" i="163"/>
  <c r="T19" i="164"/>
  <c r="AI19" i="164" s="1"/>
  <c r="AI27" i="164"/>
  <c r="AQ35" i="165"/>
  <c r="T16" i="165"/>
  <c r="AI33" i="165"/>
  <c r="K33" i="166"/>
  <c r="AI30" i="160"/>
  <c r="AI34" i="160"/>
  <c r="AG8" i="161"/>
  <c r="AI12" i="161"/>
  <c r="AI20" i="161"/>
  <c r="AI21" i="161"/>
  <c r="AI28" i="161"/>
  <c r="AI29" i="161"/>
  <c r="AI16" i="162"/>
  <c r="AI24" i="162"/>
  <c r="AG8" i="163"/>
  <c r="J14" i="163"/>
  <c r="I26" i="163"/>
  <c r="I28" i="163"/>
  <c r="AI28" i="163"/>
  <c r="I29" i="163"/>
  <c r="AI30" i="163"/>
  <c r="AI34" i="163"/>
  <c r="I11" i="164"/>
  <c r="I15" i="164"/>
  <c r="I17" i="164"/>
  <c r="AI17" i="164"/>
  <c r="I18" i="164"/>
  <c r="I31" i="164"/>
  <c r="AI14" i="165"/>
  <c r="I15" i="165"/>
  <c r="AI16" i="165"/>
  <c r="AI26" i="161"/>
  <c r="AH11" i="162"/>
  <c r="AH35" i="162" s="1"/>
  <c r="AI13" i="162"/>
  <c r="AI21" i="162"/>
  <c r="AI26" i="163"/>
  <c r="AI33" i="163"/>
  <c r="AQ11" i="164"/>
  <c r="AQ35" i="164" s="1"/>
  <c r="AI15" i="164"/>
  <c r="AI31" i="164"/>
  <c r="T14" i="166"/>
  <c r="AI14" i="166" s="1"/>
  <c r="J14" i="167"/>
  <c r="K14" i="167" s="1"/>
  <c r="I12" i="167"/>
  <c r="I13" i="167"/>
  <c r="I15" i="167"/>
  <c r="I16" i="167"/>
  <c r="I17" i="167"/>
  <c r="I18" i="167"/>
  <c r="I19" i="167"/>
  <c r="I20" i="167"/>
  <c r="I32" i="167"/>
  <c r="T12" i="167"/>
  <c r="AI12" i="167" s="1"/>
  <c r="T13" i="167"/>
  <c r="AI13" i="167" s="1"/>
  <c r="T14" i="167"/>
  <c r="AI14" i="167" s="1"/>
  <c r="T15" i="167"/>
  <c r="AI15" i="167" s="1"/>
  <c r="T16" i="167"/>
  <c r="AI16" i="167" s="1"/>
  <c r="T17" i="167"/>
  <c r="AI17" i="167" s="1"/>
  <c r="T18" i="167"/>
  <c r="AI18" i="167" s="1"/>
  <c r="T19" i="167"/>
  <c r="AI19" i="167" s="1"/>
  <c r="T20" i="167"/>
  <c r="I21" i="167"/>
  <c r="I22" i="167"/>
  <c r="I23" i="167"/>
  <c r="I27" i="167"/>
  <c r="I28" i="167"/>
  <c r="I29" i="167"/>
  <c r="I30" i="167"/>
  <c r="I24" i="167"/>
  <c r="I25" i="167"/>
  <c r="I26" i="167"/>
  <c r="I31" i="167"/>
  <c r="I11" i="167"/>
  <c r="AQ35" i="167"/>
  <c r="K33" i="167"/>
  <c r="K34" i="167"/>
  <c r="AH35" i="167"/>
  <c r="S34" i="166"/>
  <c r="S33" i="166"/>
  <c r="I19" i="166"/>
  <c r="S12" i="166"/>
  <c r="I15" i="166"/>
  <c r="I11" i="166"/>
  <c r="AQ11" i="166"/>
  <c r="AQ35" i="166" s="1"/>
  <c r="AI12" i="166"/>
  <c r="T15" i="166"/>
  <c r="AI15" i="166" s="1"/>
  <c r="S16" i="166"/>
  <c r="I21" i="166"/>
  <c r="I34" i="166"/>
  <c r="AI33" i="166"/>
  <c r="R11" i="166"/>
  <c r="I17" i="166"/>
  <c r="AI34" i="166"/>
  <c r="AI16" i="166"/>
  <c r="AI20" i="166"/>
  <c r="S20" i="166"/>
  <c r="T19" i="166"/>
  <c r="AI19" i="166" s="1"/>
  <c r="T18" i="166"/>
  <c r="AI18" i="166" s="1"/>
  <c r="AI16" i="157"/>
  <c r="AI24" i="157"/>
  <c r="AI32" i="157"/>
  <c r="AI21" i="158"/>
  <c r="AH35" i="158"/>
  <c r="AI13" i="158"/>
  <c r="R11" i="157"/>
  <c r="AH11" i="157"/>
  <c r="S12" i="157"/>
  <c r="I13" i="157"/>
  <c r="S16" i="157"/>
  <c r="I17" i="157"/>
  <c r="S20" i="157"/>
  <c r="I21" i="157"/>
  <c r="S24" i="157"/>
  <c r="I25" i="157"/>
  <c r="S28" i="157"/>
  <c r="I29" i="157"/>
  <c r="S32" i="157"/>
  <c r="S34" i="157"/>
  <c r="S13" i="158"/>
  <c r="I14" i="158"/>
  <c r="S17" i="158"/>
  <c r="I18" i="158"/>
  <c r="T18" i="158"/>
  <c r="AI18" i="158" s="1"/>
  <c r="S21" i="158"/>
  <c r="I22" i="158"/>
  <c r="T22" i="158"/>
  <c r="AI22" i="158" s="1"/>
  <c r="S25" i="158"/>
  <c r="R11" i="159"/>
  <c r="AI12" i="159"/>
  <c r="T14" i="159"/>
  <c r="S14" i="159"/>
  <c r="AI16" i="159"/>
  <c r="AI20" i="159"/>
  <c r="AI24" i="159"/>
  <c r="AI28" i="159"/>
  <c r="AI32" i="159"/>
  <c r="AI14" i="160"/>
  <c r="AI18" i="160"/>
  <c r="I12" i="157"/>
  <c r="I16" i="157"/>
  <c r="I20" i="157"/>
  <c r="I24" i="157"/>
  <c r="I28" i="157"/>
  <c r="I32" i="157"/>
  <c r="AG35" i="157"/>
  <c r="R11" i="158"/>
  <c r="I13" i="158"/>
  <c r="I17" i="158"/>
  <c r="I21" i="158"/>
  <c r="I25" i="158"/>
  <c r="T13" i="159"/>
  <c r="AI13" i="159" s="1"/>
  <c r="S13" i="159"/>
  <c r="AI17" i="160"/>
  <c r="I11" i="157"/>
  <c r="AQ11" i="157"/>
  <c r="AQ35" i="157" s="1"/>
  <c r="I15" i="157"/>
  <c r="I19" i="157"/>
  <c r="I23" i="157"/>
  <c r="I27" i="157"/>
  <c r="I31" i="157"/>
  <c r="I12" i="158"/>
  <c r="AH35" i="159"/>
  <c r="T12" i="159"/>
  <c r="S12" i="159"/>
  <c r="AI14" i="159"/>
  <c r="AG35" i="158"/>
  <c r="AG8" i="158"/>
  <c r="AI25" i="158"/>
  <c r="I26" i="158"/>
  <c r="K26" i="158"/>
  <c r="I27" i="158"/>
  <c r="K27" i="158"/>
  <c r="I28" i="158"/>
  <c r="K28" i="158"/>
  <c r="I29" i="158"/>
  <c r="K29" i="158"/>
  <c r="I30" i="158"/>
  <c r="K30" i="158"/>
  <c r="I31" i="158"/>
  <c r="K31" i="158"/>
  <c r="I32" i="158"/>
  <c r="K32" i="158"/>
  <c r="T15" i="159"/>
  <c r="AI15" i="159" s="1"/>
  <c r="S15" i="159"/>
  <c r="AI17" i="159"/>
  <c r="AI21" i="159"/>
  <c r="AI25" i="159"/>
  <c r="AI29" i="159"/>
  <c r="AI15" i="160"/>
  <c r="AI19" i="160"/>
  <c r="AG8" i="159"/>
  <c r="K11" i="159"/>
  <c r="K12" i="159"/>
  <c r="K13" i="159"/>
  <c r="K14" i="159"/>
  <c r="K15" i="159"/>
  <c r="K16" i="159"/>
  <c r="K17" i="159"/>
  <c r="K18" i="159"/>
  <c r="K19" i="159"/>
  <c r="K20" i="159"/>
  <c r="K21" i="159"/>
  <c r="K22" i="159"/>
  <c r="K23" i="159"/>
  <c r="K24" i="159"/>
  <c r="K25" i="159"/>
  <c r="K26" i="159"/>
  <c r="K27" i="159"/>
  <c r="K28" i="159"/>
  <c r="K29" i="159"/>
  <c r="K30" i="159"/>
  <c r="K31" i="159"/>
  <c r="K32" i="159"/>
  <c r="AG8" i="160"/>
  <c r="K11" i="160"/>
  <c r="K12" i="160"/>
  <c r="K13" i="160"/>
  <c r="K14" i="160"/>
  <c r="K15" i="160"/>
  <c r="K16" i="160"/>
  <c r="K17" i="160"/>
  <c r="K18" i="160"/>
  <c r="K19" i="160"/>
  <c r="K20" i="160"/>
  <c r="K21" i="160"/>
  <c r="K22" i="160"/>
  <c r="K23" i="160"/>
  <c r="S25" i="160"/>
  <c r="S29" i="160"/>
  <c r="T33" i="160"/>
  <c r="S14" i="161"/>
  <c r="S18" i="161"/>
  <c r="S22" i="161"/>
  <c r="S26" i="161"/>
  <c r="S30" i="161"/>
  <c r="K34" i="161"/>
  <c r="R11" i="162"/>
  <c r="S15" i="162"/>
  <c r="S19" i="162"/>
  <c r="S23" i="162"/>
  <c r="S29" i="162"/>
  <c r="T29" i="162"/>
  <c r="AI29" i="162" s="1"/>
  <c r="K34" i="162"/>
  <c r="AI34" i="162"/>
  <c r="S11" i="163"/>
  <c r="R35" i="163"/>
  <c r="T11" i="163"/>
  <c r="AI24" i="163"/>
  <c r="AI29" i="164"/>
  <c r="AP35" i="159"/>
  <c r="R11" i="160"/>
  <c r="S30" i="162"/>
  <c r="T30" i="162"/>
  <c r="AI30" i="162" s="1"/>
  <c r="AI11" i="163"/>
  <c r="AI25" i="164"/>
  <c r="S16" i="159"/>
  <c r="S17" i="159"/>
  <c r="S18" i="159"/>
  <c r="S19" i="159"/>
  <c r="S20" i="159"/>
  <c r="S21" i="159"/>
  <c r="S22" i="159"/>
  <c r="S23" i="159"/>
  <c r="S24" i="159"/>
  <c r="S25" i="159"/>
  <c r="S26" i="159"/>
  <c r="S27" i="159"/>
  <c r="S28" i="159"/>
  <c r="S29" i="159"/>
  <c r="S30" i="159"/>
  <c r="S31" i="159"/>
  <c r="S32" i="159"/>
  <c r="S12" i="160"/>
  <c r="S13" i="160"/>
  <c r="S14" i="160"/>
  <c r="S15" i="160"/>
  <c r="S16" i="160"/>
  <c r="S17" i="160"/>
  <c r="S18" i="160"/>
  <c r="S19" i="160"/>
  <c r="S20" i="160"/>
  <c r="S21" i="160"/>
  <c r="S23" i="160"/>
  <c r="S27" i="160"/>
  <c r="S31" i="160"/>
  <c r="K33" i="160"/>
  <c r="AI33" i="160"/>
  <c r="AH35" i="161"/>
  <c r="S12" i="161"/>
  <c r="S16" i="161"/>
  <c r="S20" i="161"/>
  <c r="S24" i="161"/>
  <c r="S28" i="161"/>
  <c r="S32" i="161"/>
  <c r="T34" i="161"/>
  <c r="AI34" i="161" s="1"/>
  <c r="S13" i="162"/>
  <c r="S17" i="162"/>
  <c r="S21" i="162"/>
  <c r="S25" i="162"/>
  <c r="S27" i="162"/>
  <c r="T27" i="162"/>
  <c r="AI27" i="162" s="1"/>
  <c r="S31" i="162"/>
  <c r="T31" i="162"/>
  <c r="AI31" i="162" s="1"/>
  <c r="AQ11" i="160"/>
  <c r="AQ35" i="160" s="1"/>
  <c r="R11" i="161"/>
  <c r="S28" i="162"/>
  <c r="T28" i="162"/>
  <c r="AI28" i="162" s="1"/>
  <c r="S32" i="162"/>
  <c r="T32" i="162"/>
  <c r="AI32" i="162" s="1"/>
  <c r="AI14" i="163"/>
  <c r="AH35" i="166"/>
  <c r="T12" i="163"/>
  <c r="AI12" i="163" s="1"/>
  <c r="T13" i="163"/>
  <c r="AI13" i="163" s="1"/>
  <c r="T14" i="163"/>
  <c r="T15" i="163"/>
  <c r="AI15" i="163" s="1"/>
  <c r="T16" i="163"/>
  <c r="AI16" i="163" s="1"/>
  <c r="T17" i="163"/>
  <c r="AI17" i="163" s="1"/>
  <c r="T18" i="163"/>
  <c r="AI18" i="163" s="1"/>
  <c r="T19" i="163"/>
  <c r="AI19" i="163" s="1"/>
  <c r="T20" i="163"/>
  <c r="AI20" i="163" s="1"/>
  <c r="T21" i="163"/>
  <c r="AI21" i="163" s="1"/>
  <c r="T22" i="163"/>
  <c r="AI22" i="163" s="1"/>
  <c r="T23" i="163"/>
  <c r="AI23" i="163" s="1"/>
  <c r="I27" i="163"/>
  <c r="T27" i="163"/>
  <c r="AI27" i="163" s="1"/>
  <c r="I31" i="163"/>
  <c r="T31" i="163"/>
  <c r="AI31" i="163" s="1"/>
  <c r="Q35" i="163"/>
  <c r="AH35" i="163"/>
  <c r="S11" i="164"/>
  <c r="I12" i="164"/>
  <c r="T12" i="164"/>
  <c r="I16" i="164"/>
  <c r="T16" i="164"/>
  <c r="AI16" i="164" s="1"/>
  <c r="I20" i="164"/>
  <c r="T20" i="164"/>
  <c r="AI20" i="164" s="1"/>
  <c r="I24" i="164"/>
  <c r="T24" i="164"/>
  <c r="AI24" i="164" s="1"/>
  <c r="I28" i="164"/>
  <c r="T28" i="164"/>
  <c r="AI28" i="164" s="1"/>
  <c r="I32" i="164"/>
  <c r="T32" i="164"/>
  <c r="AI32" i="164" s="1"/>
  <c r="S33" i="164"/>
  <c r="AG35" i="164"/>
  <c r="R11" i="165"/>
  <c r="AH11" i="165"/>
  <c r="I13" i="165"/>
  <c r="T13" i="165"/>
  <c r="AI13" i="165" s="1"/>
  <c r="J14" i="165"/>
  <c r="I17" i="165"/>
  <c r="T17" i="165"/>
  <c r="AI17" i="165" s="1"/>
  <c r="I21" i="165"/>
  <c r="T21" i="165"/>
  <c r="AI21" i="165" s="1"/>
  <c r="T22" i="165"/>
  <c r="AI22" i="165" s="1"/>
  <c r="T23" i="165"/>
  <c r="AI23" i="165" s="1"/>
  <c r="T24" i="165"/>
  <c r="T25" i="165"/>
  <c r="AI25" i="165" s="1"/>
  <c r="T26" i="165"/>
  <c r="T27" i="165"/>
  <c r="AI27" i="165" s="1"/>
  <c r="T28" i="165"/>
  <c r="T29" i="165"/>
  <c r="AI29" i="165" s="1"/>
  <c r="T30" i="165"/>
  <c r="T31" i="165"/>
  <c r="AI31" i="165" s="1"/>
  <c r="T32" i="165"/>
  <c r="T34" i="165"/>
  <c r="AI34" i="165" s="1"/>
  <c r="S34" i="165"/>
  <c r="AP35" i="165"/>
  <c r="K12" i="166"/>
  <c r="I12" i="166"/>
  <c r="T13" i="166"/>
  <c r="AI13" i="166" s="1"/>
  <c r="K20" i="166"/>
  <c r="I20" i="166"/>
  <c r="R35" i="166"/>
  <c r="S11" i="166"/>
  <c r="K16" i="166"/>
  <c r="I16" i="166"/>
  <c r="S22" i="166"/>
  <c r="T22" i="166"/>
  <c r="AI22" i="166" s="1"/>
  <c r="S24" i="163"/>
  <c r="S28" i="163"/>
  <c r="S32" i="163"/>
  <c r="S34" i="163"/>
  <c r="S13" i="164"/>
  <c r="S17" i="164"/>
  <c r="S21" i="164"/>
  <c r="S25" i="164"/>
  <c r="S29" i="164"/>
  <c r="S14" i="165"/>
  <c r="S18" i="165"/>
  <c r="I22" i="165"/>
  <c r="K22" i="165"/>
  <c r="I23" i="165"/>
  <c r="K23" i="165"/>
  <c r="I24" i="165"/>
  <c r="K24" i="165"/>
  <c r="AI24" i="165"/>
  <c r="I25" i="165"/>
  <c r="K25" i="165"/>
  <c r="I26" i="165"/>
  <c r="K26" i="165"/>
  <c r="AI26" i="165"/>
  <c r="I27" i="165"/>
  <c r="K27" i="165"/>
  <c r="I28" i="165"/>
  <c r="K28" i="165"/>
  <c r="AI28" i="165"/>
  <c r="I29" i="165"/>
  <c r="K29" i="165"/>
  <c r="I30" i="165"/>
  <c r="K30" i="165"/>
  <c r="AI30" i="165"/>
  <c r="I31" i="165"/>
  <c r="K31" i="165"/>
  <c r="I32" i="165"/>
  <c r="K32" i="165"/>
  <c r="AI32" i="165"/>
  <c r="T11" i="166"/>
  <c r="AI11" i="166" s="1"/>
  <c r="K14" i="166"/>
  <c r="I14" i="166"/>
  <c r="S21" i="166"/>
  <c r="T21" i="166"/>
  <c r="AI21" i="166" s="1"/>
  <c r="S33" i="163"/>
  <c r="AH11" i="164"/>
  <c r="J14" i="164"/>
  <c r="S34" i="164"/>
  <c r="AG35" i="165"/>
  <c r="AG35" i="166"/>
  <c r="AG8" i="166"/>
  <c r="T17" i="166"/>
  <c r="AI17" i="166" s="1"/>
  <c r="S17" i="166"/>
  <c r="I22" i="166"/>
  <c r="K22" i="166"/>
  <c r="I23" i="166"/>
  <c r="K23" i="166"/>
  <c r="T25" i="166"/>
  <c r="AI25" i="166" s="1"/>
  <c r="S25" i="166"/>
  <c r="T29" i="166"/>
  <c r="AI29" i="166" s="1"/>
  <c r="S29" i="166"/>
  <c r="T24" i="166"/>
  <c r="AI24" i="166" s="1"/>
  <c r="S24" i="166"/>
  <c r="T28" i="166"/>
  <c r="AI28" i="166" s="1"/>
  <c r="S28" i="166"/>
  <c r="T32" i="166"/>
  <c r="AI32" i="166" s="1"/>
  <c r="S32" i="166"/>
  <c r="AI20" i="167"/>
  <c r="AI21" i="167"/>
  <c r="AI22" i="167"/>
  <c r="AI23" i="167"/>
  <c r="AI24" i="167"/>
  <c r="AI25" i="167"/>
  <c r="AI26" i="167"/>
  <c r="AI27" i="167"/>
  <c r="AI28" i="167"/>
  <c r="AI29" i="167"/>
  <c r="AI30" i="167"/>
  <c r="AI31" i="167"/>
  <c r="AI32" i="167"/>
  <c r="I18" i="166"/>
  <c r="T23" i="166"/>
  <c r="AI23" i="166" s="1"/>
  <c r="T27" i="166"/>
  <c r="AI27" i="166" s="1"/>
  <c r="S27" i="166"/>
  <c r="T31" i="166"/>
  <c r="AI31" i="166" s="1"/>
  <c r="S31" i="166"/>
  <c r="T26" i="166"/>
  <c r="AI26" i="166" s="1"/>
  <c r="S26" i="166"/>
  <c r="T30" i="166"/>
  <c r="AI30" i="166" s="1"/>
  <c r="S30" i="166"/>
  <c r="K24" i="166"/>
  <c r="K25" i="166"/>
  <c r="K26" i="166"/>
  <c r="K27" i="166"/>
  <c r="K28" i="166"/>
  <c r="K29" i="166"/>
  <c r="K30" i="166"/>
  <c r="K31" i="166"/>
  <c r="K32" i="166"/>
  <c r="AG8" i="167"/>
  <c r="T33" i="167"/>
  <c r="AI33" i="167" s="1"/>
  <c r="T34" i="167"/>
  <c r="AI34" i="167" s="1"/>
  <c r="R11" i="167"/>
  <c r="AP35" i="167"/>
  <c r="S12" i="167"/>
  <c r="S13" i="167"/>
  <c r="S14" i="167"/>
  <c r="S15" i="167"/>
  <c r="S16" i="167"/>
  <c r="S17" i="167"/>
  <c r="S18" i="167"/>
  <c r="S19" i="167"/>
  <c r="S20" i="167"/>
  <c r="S21" i="167"/>
  <c r="S22" i="167"/>
  <c r="S23" i="167"/>
  <c r="S24" i="167"/>
  <c r="S25" i="167"/>
  <c r="S26" i="167"/>
  <c r="S27" i="167"/>
  <c r="S28" i="167"/>
  <c r="S29" i="167"/>
  <c r="S30" i="167"/>
  <c r="S31" i="167"/>
  <c r="S32" i="167"/>
  <c r="I16" i="150"/>
  <c r="K16" i="150"/>
  <c r="AH35" i="152"/>
  <c r="AI13" i="152"/>
  <c r="AG35" i="150"/>
  <c r="AH11" i="150"/>
  <c r="AG8" i="150"/>
  <c r="I25" i="150"/>
  <c r="K25" i="150"/>
  <c r="K18" i="150"/>
  <c r="I18" i="150"/>
  <c r="K22" i="150"/>
  <c r="I22" i="150"/>
  <c r="S11" i="150"/>
  <c r="AQ11" i="150"/>
  <c r="AQ35" i="150" s="1"/>
  <c r="K15" i="150"/>
  <c r="I15" i="150"/>
  <c r="I19" i="150"/>
  <c r="K19" i="150"/>
  <c r="I23" i="150"/>
  <c r="K23" i="150"/>
  <c r="AI20" i="152"/>
  <c r="T11" i="150"/>
  <c r="I20" i="150"/>
  <c r="K20" i="150"/>
  <c r="I17" i="150"/>
  <c r="K17" i="150"/>
  <c r="I21" i="150"/>
  <c r="K21" i="150"/>
  <c r="K24" i="150"/>
  <c r="I24" i="150"/>
  <c r="AI16" i="152"/>
  <c r="K27" i="150"/>
  <c r="K29" i="150"/>
  <c r="K12" i="151"/>
  <c r="AH11" i="151"/>
  <c r="I24" i="151"/>
  <c r="T24" i="151"/>
  <c r="AI24" i="151" s="1"/>
  <c r="I28" i="151"/>
  <c r="T28" i="151"/>
  <c r="AI28" i="151" s="1"/>
  <c r="S31" i="151"/>
  <c r="I32" i="151"/>
  <c r="T32" i="151"/>
  <c r="AI32" i="151" s="1"/>
  <c r="S33" i="151"/>
  <c r="AG35" i="151"/>
  <c r="R11" i="152"/>
  <c r="S12" i="152"/>
  <c r="I13" i="152"/>
  <c r="T13" i="152"/>
  <c r="S16" i="152"/>
  <c r="I17" i="152"/>
  <c r="T17" i="152"/>
  <c r="AI17" i="152" s="1"/>
  <c r="S20" i="152"/>
  <c r="I21" i="152"/>
  <c r="T21" i="152"/>
  <c r="AI21" i="152" s="1"/>
  <c r="T23" i="152"/>
  <c r="AI23" i="152" s="1"/>
  <c r="T24" i="152"/>
  <c r="T25" i="152"/>
  <c r="T26" i="152"/>
  <c r="AI26" i="152" s="1"/>
  <c r="T27" i="152"/>
  <c r="AI27" i="152" s="1"/>
  <c r="T28" i="152"/>
  <c r="T29" i="152"/>
  <c r="T30" i="152"/>
  <c r="AI30" i="152" s="1"/>
  <c r="T31" i="152"/>
  <c r="T32" i="152"/>
  <c r="T12" i="153"/>
  <c r="T16" i="153"/>
  <c r="AI16" i="153" s="1"/>
  <c r="S16" i="153"/>
  <c r="AI22" i="153"/>
  <c r="AI26" i="153"/>
  <c r="AI30" i="153"/>
  <c r="I26" i="150"/>
  <c r="I28" i="150"/>
  <c r="I30" i="150"/>
  <c r="I31" i="150"/>
  <c r="I32" i="150"/>
  <c r="I11" i="151"/>
  <c r="I13" i="151"/>
  <c r="I14" i="151"/>
  <c r="I15" i="151"/>
  <c r="I16" i="151"/>
  <c r="I17" i="151"/>
  <c r="I18" i="151"/>
  <c r="I19" i="151"/>
  <c r="I20" i="151"/>
  <c r="I21" i="151"/>
  <c r="I22" i="151"/>
  <c r="I23" i="151"/>
  <c r="I27" i="151"/>
  <c r="I31" i="151"/>
  <c r="I12" i="152"/>
  <c r="I16" i="152"/>
  <c r="I20" i="152"/>
  <c r="T15" i="153"/>
  <c r="AI15" i="153" s="1"/>
  <c r="S15" i="153"/>
  <c r="T19" i="153"/>
  <c r="AI19" i="153" s="1"/>
  <c r="S19" i="153"/>
  <c r="AQ11" i="151"/>
  <c r="AQ35" i="151" s="1"/>
  <c r="AG35" i="152"/>
  <c r="AG8" i="152"/>
  <c r="I23" i="152"/>
  <c r="K23" i="152"/>
  <c r="I24" i="152"/>
  <c r="K24" i="152"/>
  <c r="AI24" i="152"/>
  <c r="I25" i="152"/>
  <c r="K25" i="152"/>
  <c r="AI25" i="152"/>
  <c r="I26" i="152"/>
  <c r="K26" i="152"/>
  <c r="I27" i="152"/>
  <c r="K27" i="152"/>
  <c r="I28" i="152"/>
  <c r="K28" i="152"/>
  <c r="AI28" i="152"/>
  <c r="I29" i="152"/>
  <c r="K29" i="152"/>
  <c r="AI29" i="152"/>
  <c r="I30" i="152"/>
  <c r="K30" i="152"/>
  <c r="I31" i="152"/>
  <c r="K31" i="152"/>
  <c r="AI31" i="152"/>
  <c r="I32" i="152"/>
  <c r="K32" i="152"/>
  <c r="AI32" i="152"/>
  <c r="I11" i="153"/>
  <c r="K11" i="153"/>
  <c r="AH35" i="153"/>
  <c r="I12" i="153"/>
  <c r="K12" i="153"/>
  <c r="AI12" i="153"/>
  <c r="I13" i="153"/>
  <c r="K13" i="153"/>
  <c r="T14" i="153"/>
  <c r="AI14" i="153" s="1"/>
  <c r="S14" i="153"/>
  <c r="T18" i="153"/>
  <c r="AI18" i="153" s="1"/>
  <c r="S18" i="153"/>
  <c r="S34" i="151"/>
  <c r="R11" i="153"/>
  <c r="AQ11" i="153"/>
  <c r="AQ35" i="153" s="1"/>
  <c r="T13" i="153"/>
  <c r="AI13" i="153" s="1"/>
  <c r="S13" i="153"/>
  <c r="T17" i="153"/>
  <c r="AI17" i="153" s="1"/>
  <c r="S17" i="153"/>
  <c r="AI23" i="153"/>
  <c r="AI27" i="153"/>
  <c r="AI31" i="153"/>
  <c r="AG8" i="153"/>
  <c r="K14" i="153"/>
  <c r="K15" i="153"/>
  <c r="K16" i="153"/>
  <c r="K17" i="153"/>
  <c r="K18" i="153"/>
  <c r="K19" i="153"/>
  <c r="K20" i="153"/>
  <c r="K21" i="153"/>
  <c r="K22" i="153"/>
  <c r="K23" i="153"/>
  <c r="K24" i="153"/>
  <c r="K25" i="153"/>
  <c r="K26" i="153"/>
  <c r="K27" i="153"/>
  <c r="K28" i="153"/>
  <c r="K29" i="153"/>
  <c r="K30" i="153"/>
  <c r="K31" i="153"/>
  <c r="K32" i="153"/>
  <c r="AG8" i="154"/>
  <c r="K11" i="154"/>
  <c r="K12" i="154"/>
  <c r="K13" i="154"/>
  <c r="K14" i="154"/>
  <c r="K15" i="154"/>
  <c r="K16" i="154"/>
  <c r="K17" i="154"/>
  <c r="K18" i="154"/>
  <c r="K19" i="154"/>
  <c r="K20" i="154"/>
  <c r="K21" i="154"/>
  <c r="K22" i="154"/>
  <c r="K23" i="154"/>
  <c r="K24" i="154"/>
  <c r="T25" i="154"/>
  <c r="K27" i="154"/>
  <c r="T29" i="154"/>
  <c r="AI29" i="154" s="1"/>
  <c r="K31" i="154"/>
  <c r="K33" i="154"/>
  <c r="K34" i="154"/>
  <c r="AH35" i="154"/>
  <c r="R11" i="155"/>
  <c r="AQ11" i="155"/>
  <c r="AQ35" i="155" s="1"/>
  <c r="K12" i="155"/>
  <c r="T14" i="155"/>
  <c r="AI14" i="155" s="1"/>
  <c r="K16" i="155"/>
  <c r="T18" i="155"/>
  <c r="K20" i="155"/>
  <c r="AI20" i="155"/>
  <c r="T22" i="155"/>
  <c r="K24" i="155"/>
  <c r="T26" i="155"/>
  <c r="K28" i="155"/>
  <c r="I29" i="155"/>
  <c r="K29" i="155"/>
  <c r="R11" i="154"/>
  <c r="AI24" i="154"/>
  <c r="AI28" i="154"/>
  <c r="AI32" i="154"/>
  <c r="AI13" i="155"/>
  <c r="AI17" i="155"/>
  <c r="AI21" i="155"/>
  <c r="AI25" i="155"/>
  <c r="AI30" i="155"/>
  <c r="S20" i="153"/>
  <c r="S21" i="153"/>
  <c r="S22" i="153"/>
  <c r="S23" i="153"/>
  <c r="S24" i="153"/>
  <c r="S25" i="153"/>
  <c r="S26" i="153"/>
  <c r="S27" i="153"/>
  <c r="S28" i="153"/>
  <c r="S29" i="153"/>
  <c r="S30" i="153"/>
  <c r="S31" i="153"/>
  <c r="S32" i="153"/>
  <c r="K25" i="154"/>
  <c r="AI25" i="154"/>
  <c r="T27" i="154"/>
  <c r="AI27" i="154" s="1"/>
  <c r="K29" i="154"/>
  <c r="T31" i="154"/>
  <c r="AI31" i="154" s="1"/>
  <c r="AP35" i="154"/>
  <c r="T12" i="155"/>
  <c r="AI12" i="155" s="1"/>
  <c r="K14" i="155"/>
  <c r="T16" i="155"/>
  <c r="AI16" i="155" s="1"/>
  <c r="K18" i="155"/>
  <c r="AI18" i="155"/>
  <c r="T20" i="155"/>
  <c r="K22" i="155"/>
  <c r="AI22" i="155"/>
  <c r="T24" i="155"/>
  <c r="AI24" i="155" s="1"/>
  <c r="K26" i="155"/>
  <c r="AI26" i="155"/>
  <c r="T28" i="155"/>
  <c r="AI28" i="155" s="1"/>
  <c r="T29" i="155"/>
  <c r="AI29" i="155" s="1"/>
  <c r="AH35" i="155"/>
  <c r="T31" i="155"/>
  <c r="AI31" i="155" s="1"/>
  <c r="S31" i="155"/>
  <c r="T32" i="155"/>
  <c r="AI32" i="155" s="1"/>
  <c r="S32" i="155"/>
  <c r="AI12" i="156"/>
  <c r="AI13" i="156"/>
  <c r="R11" i="156"/>
  <c r="AP35" i="156"/>
  <c r="S12" i="156"/>
  <c r="S13" i="156"/>
  <c r="AR35" i="149"/>
  <c r="P35" i="149"/>
  <c r="AQ34" i="149"/>
  <c r="AH34" i="149"/>
  <c r="V34" i="149"/>
  <c r="R34" i="149"/>
  <c r="T34" i="149" s="1"/>
  <c r="K34" i="149"/>
  <c r="J34" i="149"/>
  <c r="I34" i="149"/>
  <c r="G34" i="149"/>
  <c r="E34" i="149"/>
  <c r="AQ33" i="149"/>
  <c r="AH33" i="149"/>
  <c r="V33" i="149"/>
  <c r="R33" i="149"/>
  <c r="T33" i="149" s="1"/>
  <c r="J33" i="149"/>
  <c r="I33" i="149" s="1"/>
  <c r="G33" i="149"/>
  <c r="E33" i="149"/>
  <c r="AW32" i="149"/>
  <c r="AQ32" i="149"/>
  <c r="AH32" i="149"/>
  <c r="V32" i="149"/>
  <c r="S32" i="149"/>
  <c r="R32" i="149"/>
  <c r="T32" i="149" s="1"/>
  <c r="J32" i="149"/>
  <c r="K32" i="149" s="1"/>
  <c r="G32" i="149"/>
  <c r="E32" i="149"/>
  <c r="AQ31" i="149"/>
  <c r="AH31" i="149"/>
  <c r="V31" i="149"/>
  <c r="R31" i="149"/>
  <c r="T31" i="149" s="1"/>
  <c r="AI31" i="149" s="1"/>
  <c r="J31" i="149"/>
  <c r="K31" i="149" s="1"/>
  <c r="I31" i="149"/>
  <c r="G31" i="149"/>
  <c r="E31" i="149"/>
  <c r="AQ30" i="149"/>
  <c r="AH30" i="149"/>
  <c r="V30" i="149"/>
  <c r="R30" i="149"/>
  <c r="S30" i="149" s="1"/>
  <c r="J30" i="149"/>
  <c r="K30" i="149" s="1"/>
  <c r="I30" i="149"/>
  <c r="G30" i="149"/>
  <c r="E30" i="149"/>
  <c r="AQ29" i="149"/>
  <c r="AH29" i="149"/>
  <c r="V29" i="149"/>
  <c r="R29" i="149"/>
  <c r="T29" i="149" s="1"/>
  <c r="J29" i="149"/>
  <c r="K29" i="149" s="1"/>
  <c r="I29" i="149"/>
  <c r="G29" i="149"/>
  <c r="E29" i="149"/>
  <c r="AQ28" i="149"/>
  <c r="AH28" i="149"/>
  <c r="V28" i="149"/>
  <c r="R28" i="149"/>
  <c r="S28" i="149" s="1"/>
  <c r="J28" i="149"/>
  <c r="K28" i="149" s="1"/>
  <c r="I28" i="149"/>
  <c r="G28" i="149"/>
  <c r="E28" i="149"/>
  <c r="AQ27" i="149"/>
  <c r="AH27" i="149"/>
  <c r="V27" i="149"/>
  <c r="R27" i="149"/>
  <c r="S27" i="149" s="1"/>
  <c r="J27" i="149"/>
  <c r="K27" i="149" s="1"/>
  <c r="I27" i="149"/>
  <c r="G27" i="149"/>
  <c r="E27" i="149"/>
  <c r="AQ26" i="149"/>
  <c r="AH26" i="149"/>
  <c r="V26" i="149"/>
  <c r="R26" i="149"/>
  <c r="S26" i="149" s="1"/>
  <c r="J26" i="149"/>
  <c r="K26" i="149" s="1"/>
  <c r="I26" i="149"/>
  <c r="G26" i="149"/>
  <c r="E26" i="149"/>
  <c r="AQ25" i="149"/>
  <c r="AH25" i="149"/>
  <c r="V25" i="149"/>
  <c r="R25" i="149"/>
  <c r="S25" i="149" s="1"/>
  <c r="J25" i="149"/>
  <c r="K25" i="149" s="1"/>
  <c r="I25" i="149"/>
  <c r="G25" i="149"/>
  <c r="E25" i="149"/>
  <c r="AQ24" i="149"/>
  <c r="AH24" i="149"/>
  <c r="V24" i="149"/>
  <c r="R24" i="149"/>
  <c r="S24" i="149" s="1"/>
  <c r="J24" i="149"/>
  <c r="K24" i="149" s="1"/>
  <c r="I24" i="149"/>
  <c r="G24" i="149"/>
  <c r="E24" i="149"/>
  <c r="AQ23" i="149"/>
  <c r="AH23" i="149"/>
  <c r="V23" i="149"/>
  <c r="R23" i="149"/>
  <c r="T23" i="149" s="1"/>
  <c r="J23" i="149"/>
  <c r="K23" i="149" s="1"/>
  <c r="I23" i="149"/>
  <c r="G23" i="149"/>
  <c r="E23" i="149"/>
  <c r="AQ22" i="149"/>
  <c r="AH22" i="149"/>
  <c r="V22" i="149"/>
  <c r="R22" i="149"/>
  <c r="S22" i="149" s="1"/>
  <c r="J22" i="149"/>
  <c r="K22" i="149" s="1"/>
  <c r="I22" i="149"/>
  <c r="G22" i="149"/>
  <c r="E22" i="149"/>
  <c r="AQ21" i="149"/>
  <c r="AH21" i="149"/>
  <c r="V21" i="149"/>
  <c r="R21" i="149"/>
  <c r="S21" i="149" s="1"/>
  <c r="J21" i="149"/>
  <c r="K21" i="149" s="1"/>
  <c r="I21" i="149"/>
  <c r="G21" i="149"/>
  <c r="E21" i="149"/>
  <c r="AQ20" i="149"/>
  <c r="AH20" i="149"/>
  <c r="V20" i="149"/>
  <c r="R20" i="149"/>
  <c r="S20" i="149" s="1"/>
  <c r="J20" i="149"/>
  <c r="K20" i="149" s="1"/>
  <c r="I20" i="149"/>
  <c r="G20" i="149"/>
  <c r="E20" i="149"/>
  <c r="AQ19" i="149"/>
  <c r="AH19" i="149"/>
  <c r="V19" i="149"/>
  <c r="R19" i="149"/>
  <c r="S19" i="149" s="1"/>
  <c r="J19" i="149"/>
  <c r="K19" i="149" s="1"/>
  <c r="I19" i="149"/>
  <c r="G19" i="149"/>
  <c r="E19" i="149"/>
  <c r="AQ18" i="149"/>
  <c r="AH18" i="149"/>
  <c r="V18" i="149"/>
  <c r="R18" i="149"/>
  <c r="T18" i="149" s="1"/>
  <c r="J18" i="149"/>
  <c r="K18" i="149" s="1"/>
  <c r="I18" i="149"/>
  <c r="G18" i="149"/>
  <c r="E18" i="149"/>
  <c r="AQ17" i="149"/>
  <c r="AH17" i="149"/>
  <c r="V17" i="149"/>
  <c r="R17" i="149"/>
  <c r="T17" i="149" s="1"/>
  <c r="J17" i="149"/>
  <c r="K17" i="149" s="1"/>
  <c r="I17" i="149"/>
  <c r="G17" i="149"/>
  <c r="E17" i="149"/>
  <c r="AQ16" i="149"/>
  <c r="AH16" i="149"/>
  <c r="V16" i="149"/>
  <c r="R16" i="149"/>
  <c r="S16" i="149" s="1"/>
  <c r="J16" i="149"/>
  <c r="K16" i="149" s="1"/>
  <c r="I16" i="149"/>
  <c r="G16" i="149"/>
  <c r="E16" i="149"/>
  <c r="AQ15" i="149"/>
  <c r="AH15" i="149"/>
  <c r="V15" i="149"/>
  <c r="R15" i="149"/>
  <c r="T15" i="149" s="1"/>
  <c r="J15" i="149"/>
  <c r="K15" i="149" s="1"/>
  <c r="I15" i="149"/>
  <c r="G15" i="149"/>
  <c r="E15" i="149"/>
  <c r="AQ14" i="149"/>
  <c r="AH14" i="149"/>
  <c r="V14" i="149"/>
  <c r="R14" i="149"/>
  <c r="T14" i="149" s="1"/>
  <c r="J14" i="149"/>
  <c r="K14" i="149" s="1"/>
  <c r="I14" i="149"/>
  <c r="G14" i="149"/>
  <c r="E14" i="149"/>
  <c r="AQ13" i="149"/>
  <c r="AH13" i="149"/>
  <c r="V13" i="149"/>
  <c r="R13" i="149"/>
  <c r="T13" i="149" s="1"/>
  <c r="J13" i="149"/>
  <c r="K13" i="149" s="1"/>
  <c r="I13" i="149"/>
  <c r="G13" i="149"/>
  <c r="E13" i="149"/>
  <c r="AQ12" i="149"/>
  <c r="AH12" i="149"/>
  <c r="V12" i="149"/>
  <c r="R12" i="149"/>
  <c r="S12" i="149" s="1"/>
  <c r="J12" i="149"/>
  <c r="K12" i="149" s="1"/>
  <c r="I12" i="149"/>
  <c r="G12" i="149"/>
  <c r="E12" i="149"/>
  <c r="V11" i="149"/>
  <c r="J11" i="149"/>
  <c r="K11" i="149" s="1"/>
  <c r="I11" i="149"/>
  <c r="G11" i="149"/>
  <c r="E11" i="149"/>
  <c r="AP10" i="149"/>
  <c r="AP35" i="149" s="1"/>
  <c r="AG10" i="149"/>
  <c r="AG35" i="149" s="1"/>
  <c r="Q10" i="149"/>
  <c r="Q35" i="149" s="1"/>
  <c r="T11" i="151" l="1"/>
  <c r="S35" i="150"/>
  <c r="AH11" i="149"/>
  <c r="AH35" i="149" s="1"/>
  <c r="I32" i="149"/>
  <c r="K33" i="149"/>
  <c r="R35" i="151"/>
  <c r="K14" i="163"/>
  <c r="I14" i="163"/>
  <c r="R35" i="164"/>
  <c r="T11" i="164"/>
  <c r="AI11" i="164" s="1"/>
  <c r="S31" i="149"/>
  <c r="AI32" i="149"/>
  <c r="T35" i="150"/>
  <c r="I14" i="167"/>
  <c r="R35" i="167"/>
  <c r="T11" i="167"/>
  <c r="S11" i="167"/>
  <c r="S35" i="167" s="1"/>
  <c r="R35" i="160"/>
  <c r="T11" i="160"/>
  <c r="S11" i="160"/>
  <c r="S35" i="160" s="1"/>
  <c r="K14" i="164"/>
  <c r="I14" i="164"/>
  <c r="T35" i="166"/>
  <c r="AH35" i="165"/>
  <c r="AI11" i="165"/>
  <c r="S35" i="164"/>
  <c r="AI35" i="166"/>
  <c r="R35" i="161"/>
  <c r="T11" i="161"/>
  <c r="S11" i="161"/>
  <c r="S35" i="161" s="1"/>
  <c r="AI12" i="164"/>
  <c r="R35" i="162"/>
  <c r="T11" i="162"/>
  <c r="S11" i="162"/>
  <c r="S35" i="162" s="1"/>
  <c r="AH35" i="164"/>
  <c r="K14" i="165"/>
  <c r="I14" i="165"/>
  <c r="R35" i="165"/>
  <c r="T11" i="165"/>
  <c r="T35" i="165" s="1"/>
  <c r="S11" i="165"/>
  <c r="S35" i="165" s="1"/>
  <c r="S35" i="163"/>
  <c r="AH35" i="157"/>
  <c r="R35" i="157"/>
  <c r="T11" i="157"/>
  <c r="T35" i="157" s="1"/>
  <c r="S11" i="157"/>
  <c r="S35" i="157" s="1"/>
  <c r="S35" i="166"/>
  <c r="T35" i="163"/>
  <c r="AI35" i="163" s="1"/>
  <c r="R35" i="158"/>
  <c r="T11" i="158"/>
  <c r="S11" i="158"/>
  <c r="S35" i="158" s="1"/>
  <c r="R35" i="159"/>
  <c r="T11" i="159"/>
  <c r="S11" i="159"/>
  <c r="S35" i="159" s="1"/>
  <c r="R35" i="155"/>
  <c r="S11" i="155"/>
  <c r="S35" i="155" s="1"/>
  <c r="T11" i="155"/>
  <c r="T11" i="152"/>
  <c r="S11" i="152"/>
  <c r="S35" i="152" s="1"/>
  <c r="R35" i="152"/>
  <c r="AH35" i="150"/>
  <c r="AI35" i="150" s="1"/>
  <c r="AI11" i="150"/>
  <c r="R35" i="153"/>
  <c r="S11" i="153"/>
  <c r="S35" i="153" s="1"/>
  <c r="T11" i="153"/>
  <c r="S35" i="151"/>
  <c r="R35" i="156"/>
  <c r="T11" i="156"/>
  <c r="S11" i="156"/>
  <c r="S35" i="156" s="1"/>
  <c r="T11" i="154"/>
  <c r="S11" i="154"/>
  <c r="S35" i="154" s="1"/>
  <c r="R35" i="154"/>
  <c r="AH35" i="151"/>
  <c r="AI35" i="151" s="1"/>
  <c r="AI11" i="151"/>
  <c r="T35" i="151"/>
  <c r="AI13" i="149"/>
  <c r="AI14" i="149"/>
  <c r="AI15" i="149"/>
  <c r="AI17" i="149"/>
  <c r="AI18" i="149"/>
  <c r="AI19" i="149"/>
  <c r="AI20" i="149"/>
  <c r="AI23" i="149"/>
  <c r="AI24" i="149"/>
  <c r="AI25" i="149"/>
  <c r="AI29" i="149"/>
  <c r="AI33" i="149"/>
  <c r="AI34" i="149"/>
  <c r="R11" i="149"/>
  <c r="S13" i="149"/>
  <c r="S15" i="149"/>
  <c r="S17" i="149"/>
  <c r="S18" i="149"/>
  <c r="AQ11" i="149"/>
  <c r="AQ35" i="149" s="1"/>
  <c r="T12" i="149"/>
  <c r="AI12" i="149" s="1"/>
  <c r="T16" i="149"/>
  <c r="AI16" i="149" s="1"/>
  <c r="T19" i="149"/>
  <c r="T20" i="149"/>
  <c r="T21" i="149"/>
  <c r="AI21" i="149" s="1"/>
  <c r="T22" i="149"/>
  <c r="AI22" i="149" s="1"/>
  <c r="T24" i="149"/>
  <c r="T25" i="149"/>
  <c r="T26" i="149"/>
  <c r="AI26" i="149" s="1"/>
  <c r="T27" i="149"/>
  <c r="AI27" i="149" s="1"/>
  <c r="T28" i="149"/>
  <c r="AI28" i="149" s="1"/>
  <c r="T30" i="149"/>
  <c r="AI30" i="149" s="1"/>
  <c r="S33" i="149"/>
  <c r="S34" i="149"/>
  <c r="AG8" i="149"/>
  <c r="S23" i="149"/>
  <c r="S29" i="149"/>
  <c r="S14" i="149"/>
  <c r="AP10" i="148"/>
  <c r="AQ11" i="148" s="1"/>
  <c r="AG10" i="148"/>
  <c r="AG35" i="148" s="1"/>
  <c r="Q10" i="148"/>
  <c r="AP10" i="147"/>
  <c r="AG10" i="147"/>
  <c r="Q10" i="147"/>
  <c r="AR35" i="148"/>
  <c r="P35" i="148"/>
  <c r="AQ34" i="148"/>
  <c r="AH34" i="148"/>
  <c r="V34" i="148"/>
  <c r="R34" i="148"/>
  <c r="S34" i="148" s="1"/>
  <c r="J34" i="148"/>
  <c r="K34" i="148" s="1"/>
  <c r="G34" i="148"/>
  <c r="E34" i="148"/>
  <c r="AQ33" i="148"/>
  <c r="AH33" i="148"/>
  <c r="V33" i="148"/>
  <c r="R33" i="148"/>
  <c r="S33" i="148" s="1"/>
  <c r="J33" i="148"/>
  <c r="I33" i="148" s="1"/>
  <c r="G33" i="148"/>
  <c r="E33" i="148"/>
  <c r="AW32" i="148"/>
  <c r="AQ32" i="148"/>
  <c r="AH32" i="148"/>
  <c r="V32" i="148"/>
  <c r="R32" i="148"/>
  <c r="T32" i="148" s="1"/>
  <c r="J32" i="148"/>
  <c r="K32" i="148" s="1"/>
  <c r="G32" i="148"/>
  <c r="E32" i="148"/>
  <c r="AQ31" i="148"/>
  <c r="AH31" i="148"/>
  <c r="V31" i="148"/>
  <c r="R31" i="148"/>
  <c r="T31" i="148" s="1"/>
  <c r="J31" i="148"/>
  <c r="K31" i="148" s="1"/>
  <c r="G31" i="148"/>
  <c r="E31" i="148"/>
  <c r="AQ30" i="148"/>
  <c r="AH30" i="148"/>
  <c r="V30" i="148"/>
  <c r="R30" i="148"/>
  <c r="T30" i="148" s="1"/>
  <c r="J30" i="148"/>
  <c r="I30" i="148" s="1"/>
  <c r="G30" i="148"/>
  <c r="E30" i="148"/>
  <c r="AQ29" i="148"/>
  <c r="AH29" i="148"/>
  <c r="V29" i="148"/>
  <c r="R29" i="148"/>
  <c r="T29" i="148" s="1"/>
  <c r="J29" i="148"/>
  <c r="I29" i="148" s="1"/>
  <c r="G29" i="148"/>
  <c r="E29" i="148"/>
  <c r="AQ28" i="148"/>
  <c r="AH28" i="148"/>
  <c r="V28" i="148"/>
  <c r="R28" i="148"/>
  <c r="T28" i="148" s="1"/>
  <c r="J28" i="148"/>
  <c r="I28" i="148" s="1"/>
  <c r="G28" i="148"/>
  <c r="E28" i="148"/>
  <c r="AQ27" i="148"/>
  <c r="AH27" i="148"/>
  <c r="V27" i="148"/>
  <c r="R27" i="148"/>
  <c r="T27" i="148" s="1"/>
  <c r="J27" i="148"/>
  <c r="K27" i="148" s="1"/>
  <c r="G27" i="148"/>
  <c r="E27" i="148"/>
  <c r="AQ26" i="148"/>
  <c r="AH26" i="148"/>
  <c r="V26" i="148"/>
  <c r="R26" i="148"/>
  <c r="T26" i="148" s="1"/>
  <c r="J26" i="148"/>
  <c r="I26" i="148" s="1"/>
  <c r="G26" i="148"/>
  <c r="E26" i="148"/>
  <c r="AQ25" i="148"/>
  <c r="AH25" i="148"/>
  <c r="V25" i="148"/>
  <c r="R25" i="148"/>
  <c r="T25" i="148" s="1"/>
  <c r="J25" i="148"/>
  <c r="I25" i="148" s="1"/>
  <c r="G25" i="148"/>
  <c r="E25" i="148"/>
  <c r="AQ24" i="148"/>
  <c r="AH24" i="148"/>
  <c r="V24" i="148"/>
  <c r="R24" i="148"/>
  <c r="T24" i="148" s="1"/>
  <c r="J24" i="148"/>
  <c r="I24" i="148" s="1"/>
  <c r="G24" i="148"/>
  <c r="E24" i="148"/>
  <c r="AQ23" i="148"/>
  <c r="AH23" i="148"/>
  <c r="V23" i="148"/>
  <c r="R23" i="148"/>
  <c r="T23" i="148" s="1"/>
  <c r="J23" i="148"/>
  <c r="K23" i="148" s="1"/>
  <c r="G23" i="148"/>
  <c r="E23" i="148"/>
  <c r="AQ22" i="148"/>
  <c r="AH22" i="148"/>
  <c r="V22" i="148"/>
  <c r="R22" i="148"/>
  <c r="T22" i="148" s="1"/>
  <c r="J22" i="148"/>
  <c r="I22" i="148" s="1"/>
  <c r="G22" i="148"/>
  <c r="E22" i="148"/>
  <c r="AQ21" i="148"/>
  <c r="AH21" i="148"/>
  <c r="V21" i="148"/>
  <c r="R21" i="148"/>
  <c r="T21" i="148" s="1"/>
  <c r="J21" i="148"/>
  <c r="I21" i="148" s="1"/>
  <c r="G21" i="148"/>
  <c r="E21" i="148"/>
  <c r="AQ20" i="148"/>
  <c r="AH20" i="148"/>
  <c r="V20" i="148"/>
  <c r="R20" i="148"/>
  <c r="T20" i="148" s="1"/>
  <c r="J20" i="148"/>
  <c r="I20" i="148" s="1"/>
  <c r="G20" i="148"/>
  <c r="E20" i="148"/>
  <c r="AQ19" i="148"/>
  <c r="AH19" i="148"/>
  <c r="V19" i="148"/>
  <c r="R19" i="148"/>
  <c r="T19" i="148" s="1"/>
  <c r="J19" i="148"/>
  <c r="K19" i="148" s="1"/>
  <c r="G19" i="148"/>
  <c r="E19" i="148"/>
  <c r="AQ18" i="148"/>
  <c r="AH18" i="148"/>
  <c r="V18" i="148"/>
  <c r="R18" i="148"/>
  <c r="T18" i="148" s="1"/>
  <c r="J18" i="148"/>
  <c r="I18" i="148" s="1"/>
  <c r="G18" i="148"/>
  <c r="E18" i="148"/>
  <c r="AQ17" i="148"/>
  <c r="AH17" i="148"/>
  <c r="V17" i="148"/>
  <c r="R17" i="148"/>
  <c r="T17" i="148" s="1"/>
  <c r="J17" i="148"/>
  <c r="I17" i="148" s="1"/>
  <c r="G17" i="148"/>
  <c r="E17" i="148"/>
  <c r="AQ16" i="148"/>
  <c r="AH16" i="148"/>
  <c r="V16" i="148"/>
  <c r="R16" i="148"/>
  <c r="T16" i="148" s="1"/>
  <c r="J16" i="148"/>
  <c r="I16" i="148" s="1"/>
  <c r="G16" i="148"/>
  <c r="E16" i="148"/>
  <c r="AQ15" i="148"/>
  <c r="AH15" i="148"/>
  <c r="V15" i="148"/>
  <c r="R15" i="148"/>
  <c r="T15" i="148" s="1"/>
  <c r="J15" i="148"/>
  <c r="K15" i="148" s="1"/>
  <c r="G15" i="148"/>
  <c r="E15" i="148"/>
  <c r="AQ14" i="148"/>
  <c r="AH14" i="148"/>
  <c r="V14" i="148"/>
  <c r="R14" i="148"/>
  <c r="T14" i="148" s="1"/>
  <c r="J14" i="148"/>
  <c r="I14" i="148" s="1"/>
  <c r="G14" i="148"/>
  <c r="E14" i="148"/>
  <c r="AQ13" i="148"/>
  <c r="AH13" i="148"/>
  <c r="V13" i="148"/>
  <c r="R13" i="148"/>
  <c r="T13" i="148" s="1"/>
  <c r="J13" i="148"/>
  <c r="I13" i="148" s="1"/>
  <c r="G13" i="148"/>
  <c r="E13" i="148"/>
  <c r="AQ12" i="148"/>
  <c r="AH12" i="148"/>
  <c r="V12" i="148"/>
  <c r="R12" i="148"/>
  <c r="T12" i="148" s="1"/>
  <c r="J12" i="148"/>
  <c r="I12" i="148" s="1"/>
  <c r="G12" i="148"/>
  <c r="E12" i="148"/>
  <c r="AH11" i="148"/>
  <c r="V11" i="148"/>
  <c r="J11" i="148"/>
  <c r="K11" i="148" s="1"/>
  <c r="G11" i="148"/>
  <c r="E11" i="148"/>
  <c r="Q35" i="148"/>
  <c r="T35" i="164" l="1"/>
  <c r="AI35" i="164" s="1"/>
  <c r="I11" i="148"/>
  <c r="T35" i="159"/>
  <c r="AI35" i="159" s="1"/>
  <c r="AI11" i="159"/>
  <c r="AI11" i="157"/>
  <c r="T35" i="162"/>
  <c r="AI35" i="162" s="1"/>
  <c r="AI11" i="162"/>
  <c r="AI11" i="161"/>
  <c r="T35" i="161"/>
  <c r="AI35" i="161" s="1"/>
  <c r="T35" i="167"/>
  <c r="AI35" i="167" s="1"/>
  <c r="AI11" i="167"/>
  <c r="T35" i="158"/>
  <c r="AI35" i="158" s="1"/>
  <c r="AI11" i="158"/>
  <c r="AI35" i="157"/>
  <c r="AI35" i="165"/>
  <c r="T35" i="160"/>
  <c r="AI35" i="160" s="1"/>
  <c r="AI11" i="160"/>
  <c r="T35" i="156"/>
  <c r="AI35" i="156" s="1"/>
  <c r="AI11" i="156"/>
  <c r="T35" i="153"/>
  <c r="AI35" i="153" s="1"/>
  <c r="AI11" i="153"/>
  <c r="T35" i="152"/>
  <c r="AI35" i="152" s="1"/>
  <c r="AI11" i="152"/>
  <c r="T35" i="154"/>
  <c r="AI35" i="154" s="1"/>
  <c r="AI11" i="154"/>
  <c r="T35" i="155"/>
  <c r="AI35" i="155" s="1"/>
  <c r="AI11" i="155"/>
  <c r="T11" i="149"/>
  <c r="S11" i="149"/>
  <c r="S35" i="149" s="1"/>
  <c r="R35" i="149"/>
  <c r="K20" i="148"/>
  <c r="K24" i="148"/>
  <c r="AG8" i="148"/>
  <c r="AI14" i="148"/>
  <c r="I15" i="148"/>
  <c r="AI18" i="148"/>
  <c r="I19" i="148"/>
  <c r="AI22" i="148"/>
  <c r="I23" i="148"/>
  <c r="AI26" i="148"/>
  <c r="I27" i="148"/>
  <c r="AI30" i="148"/>
  <c r="I31" i="148"/>
  <c r="I34" i="148"/>
  <c r="K12" i="148"/>
  <c r="K16" i="148"/>
  <c r="K25" i="148"/>
  <c r="K28" i="148"/>
  <c r="K29" i="148"/>
  <c r="K13" i="148"/>
  <c r="K17" i="148"/>
  <c r="K21" i="148"/>
  <c r="K14" i="148"/>
  <c r="AI15" i="148"/>
  <c r="K18" i="148"/>
  <c r="AI19" i="148"/>
  <c r="K22" i="148"/>
  <c r="AI23" i="148"/>
  <c r="K26" i="148"/>
  <c r="AI27" i="148"/>
  <c r="K30" i="148"/>
  <c r="AI31" i="148"/>
  <c r="I32" i="148"/>
  <c r="K33" i="148"/>
  <c r="AH35" i="148"/>
  <c r="AQ35" i="148"/>
  <c r="AP35" i="148"/>
  <c r="AI12" i="148"/>
  <c r="AI16" i="148"/>
  <c r="AI20" i="148"/>
  <c r="AI24" i="148"/>
  <c r="AI28" i="148"/>
  <c r="AI32" i="148"/>
  <c r="AI13" i="148"/>
  <c r="AI17" i="148"/>
  <c r="AI21" i="148"/>
  <c r="AI25" i="148"/>
  <c r="AI29" i="148"/>
  <c r="T33" i="148"/>
  <c r="AI33" i="148" s="1"/>
  <c r="T34" i="148"/>
  <c r="AI34" i="148" s="1"/>
  <c r="R11" i="148"/>
  <c r="S13" i="148"/>
  <c r="S15" i="148"/>
  <c r="S17" i="148"/>
  <c r="S18" i="148"/>
  <c r="S19" i="148"/>
  <c r="S20" i="148"/>
  <c r="S21" i="148"/>
  <c r="S22" i="148"/>
  <c r="S23" i="148"/>
  <c r="S24" i="148"/>
  <c r="S25" i="148"/>
  <c r="S26" i="148"/>
  <c r="S27" i="148"/>
  <c r="S28" i="148"/>
  <c r="S29" i="148"/>
  <c r="S30" i="148"/>
  <c r="S31" i="148"/>
  <c r="S32" i="148"/>
  <c r="S12" i="148"/>
  <c r="S14" i="148"/>
  <c r="S16" i="148"/>
  <c r="AP10" i="146"/>
  <c r="AQ11" i="146" s="1"/>
  <c r="AG10" i="146"/>
  <c r="Q10" i="146"/>
  <c r="R11" i="146" s="1"/>
  <c r="AQ33" i="145"/>
  <c r="AQ32" i="145"/>
  <c r="V32" i="145"/>
  <c r="V20" i="137"/>
  <c r="AP10" i="145"/>
  <c r="AQ11" i="145" s="1"/>
  <c r="AR35" i="147"/>
  <c r="AP35" i="147"/>
  <c r="P35" i="147"/>
  <c r="AQ34" i="147"/>
  <c r="AH34" i="147"/>
  <c r="V34" i="147"/>
  <c r="R34" i="147"/>
  <c r="S34" i="147" s="1"/>
  <c r="J34" i="147"/>
  <c r="K34" i="147" s="1"/>
  <c r="G34" i="147"/>
  <c r="E34" i="147"/>
  <c r="AQ33" i="147"/>
  <c r="AH33" i="147"/>
  <c r="V33" i="147"/>
  <c r="R33" i="147"/>
  <c r="S33" i="147" s="1"/>
  <c r="J33" i="147"/>
  <c r="I33" i="147" s="1"/>
  <c r="G33" i="147"/>
  <c r="E33" i="147"/>
  <c r="AW32" i="147"/>
  <c r="AQ32" i="147"/>
  <c r="AH32" i="147"/>
  <c r="V32" i="147"/>
  <c r="R32" i="147"/>
  <c r="T32" i="147" s="1"/>
  <c r="J32" i="147"/>
  <c r="I32" i="147" s="1"/>
  <c r="G32" i="147"/>
  <c r="E32" i="147"/>
  <c r="AQ31" i="147"/>
  <c r="AH31" i="147"/>
  <c r="V31" i="147"/>
  <c r="R31" i="147"/>
  <c r="T31" i="147" s="1"/>
  <c r="J31" i="147"/>
  <c r="K31" i="147" s="1"/>
  <c r="G31" i="147"/>
  <c r="E31" i="147"/>
  <c r="AQ30" i="147"/>
  <c r="AH30" i="147"/>
  <c r="V30" i="147"/>
  <c r="R30" i="147"/>
  <c r="T30" i="147" s="1"/>
  <c r="J30" i="147"/>
  <c r="K30" i="147" s="1"/>
  <c r="G30" i="147"/>
  <c r="E30" i="147"/>
  <c r="AQ29" i="147"/>
  <c r="AH29" i="147"/>
  <c r="V29" i="147"/>
  <c r="R29" i="147"/>
  <c r="T29" i="147" s="1"/>
  <c r="J29" i="147"/>
  <c r="K29" i="147" s="1"/>
  <c r="G29" i="147"/>
  <c r="E29" i="147"/>
  <c r="AQ28" i="147"/>
  <c r="AH28" i="147"/>
  <c r="V28" i="147"/>
  <c r="R28" i="147"/>
  <c r="T28" i="147" s="1"/>
  <c r="J28" i="147"/>
  <c r="K28" i="147" s="1"/>
  <c r="G28" i="147"/>
  <c r="E28" i="147"/>
  <c r="AQ27" i="147"/>
  <c r="AH27" i="147"/>
  <c r="V27" i="147"/>
  <c r="R27" i="147"/>
  <c r="T27" i="147" s="1"/>
  <c r="J27" i="147"/>
  <c r="K27" i="147" s="1"/>
  <c r="G27" i="147"/>
  <c r="E27" i="147"/>
  <c r="AQ26" i="147"/>
  <c r="AH26" i="147"/>
  <c r="V26" i="147"/>
  <c r="R26" i="147"/>
  <c r="T26" i="147" s="1"/>
  <c r="J26" i="147"/>
  <c r="K26" i="147" s="1"/>
  <c r="G26" i="147"/>
  <c r="E26" i="147"/>
  <c r="AQ25" i="147"/>
  <c r="AH25" i="147"/>
  <c r="V25" i="147"/>
  <c r="R25" i="147"/>
  <c r="T25" i="147" s="1"/>
  <c r="J25" i="147"/>
  <c r="K25" i="147" s="1"/>
  <c r="G25" i="147"/>
  <c r="E25" i="147"/>
  <c r="AQ24" i="147"/>
  <c r="AH24" i="147"/>
  <c r="V24" i="147"/>
  <c r="R24" i="147"/>
  <c r="T24" i="147" s="1"/>
  <c r="J24" i="147"/>
  <c r="K24" i="147" s="1"/>
  <c r="G24" i="147"/>
  <c r="E24" i="147"/>
  <c r="AQ23" i="147"/>
  <c r="AH23" i="147"/>
  <c r="V23" i="147"/>
  <c r="R23" i="147"/>
  <c r="T23" i="147" s="1"/>
  <c r="J23" i="147"/>
  <c r="K23" i="147" s="1"/>
  <c r="G23" i="147"/>
  <c r="E23" i="147"/>
  <c r="AQ22" i="147"/>
  <c r="AH22" i="147"/>
  <c r="V22" i="147"/>
  <c r="R22" i="147"/>
  <c r="T22" i="147" s="1"/>
  <c r="J22" i="147"/>
  <c r="K22" i="147" s="1"/>
  <c r="G22" i="147"/>
  <c r="E22" i="147"/>
  <c r="AQ21" i="147"/>
  <c r="AH21" i="147"/>
  <c r="V21" i="147"/>
  <c r="R21" i="147"/>
  <c r="T21" i="147" s="1"/>
  <c r="J21" i="147"/>
  <c r="K21" i="147" s="1"/>
  <c r="G21" i="147"/>
  <c r="E21" i="147"/>
  <c r="AQ20" i="147"/>
  <c r="AH20" i="147"/>
  <c r="V20" i="147"/>
  <c r="R20" i="147"/>
  <c r="T20" i="147" s="1"/>
  <c r="J20" i="147"/>
  <c r="K20" i="147" s="1"/>
  <c r="G20" i="147"/>
  <c r="E20" i="147"/>
  <c r="AQ19" i="147"/>
  <c r="AH19" i="147"/>
  <c r="V19" i="147"/>
  <c r="R19" i="147"/>
  <c r="T19" i="147" s="1"/>
  <c r="J19" i="147"/>
  <c r="K19" i="147" s="1"/>
  <c r="G19" i="147"/>
  <c r="E19" i="147"/>
  <c r="AQ18" i="147"/>
  <c r="AH18" i="147"/>
  <c r="V18" i="147"/>
  <c r="R18" i="147"/>
  <c r="T18" i="147" s="1"/>
  <c r="J18" i="147"/>
  <c r="K18" i="147" s="1"/>
  <c r="G18" i="147"/>
  <c r="E18" i="147"/>
  <c r="AQ17" i="147"/>
  <c r="AH17" i="147"/>
  <c r="V17" i="147"/>
  <c r="R17" i="147"/>
  <c r="T17" i="147" s="1"/>
  <c r="J17" i="147"/>
  <c r="K17" i="147" s="1"/>
  <c r="G17" i="147"/>
  <c r="E17" i="147"/>
  <c r="AQ16" i="147"/>
  <c r="AH16" i="147"/>
  <c r="V16" i="147"/>
  <c r="R16" i="147"/>
  <c r="T16" i="147" s="1"/>
  <c r="J16" i="147"/>
  <c r="K16" i="147" s="1"/>
  <c r="G16" i="147"/>
  <c r="E16" i="147"/>
  <c r="AQ15" i="147"/>
  <c r="AH15" i="147"/>
  <c r="V15" i="147"/>
  <c r="R15" i="147"/>
  <c r="T15" i="147" s="1"/>
  <c r="J15" i="147"/>
  <c r="K15" i="147" s="1"/>
  <c r="G15" i="147"/>
  <c r="E15" i="147"/>
  <c r="AQ14" i="147"/>
  <c r="AH14" i="147"/>
  <c r="V14" i="147"/>
  <c r="R14" i="147"/>
  <c r="T14" i="147" s="1"/>
  <c r="J14" i="147"/>
  <c r="K14" i="147" s="1"/>
  <c r="G14" i="147"/>
  <c r="E14" i="147"/>
  <c r="AQ13" i="147"/>
  <c r="AH13" i="147"/>
  <c r="V13" i="147"/>
  <c r="R13" i="147"/>
  <c r="T13" i="147" s="1"/>
  <c r="J13" i="147"/>
  <c r="K13" i="147" s="1"/>
  <c r="G13" i="147"/>
  <c r="E13" i="147"/>
  <c r="AQ12" i="147"/>
  <c r="AH12" i="147"/>
  <c r="V12" i="147"/>
  <c r="R12" i="147"/>
  <c r="T12" i="147" s="1"/>
  <c r="J12" i="147"/>
  <c r="K12" i="147" s="1"/>
  <c r="G12" i="147"/>
  <c r="E12" i="147"/>
  <c r="AH11" i="147"/>
  <c r="V11" i="147"/>
  <c r="J11" i="147"/>
  <c r="K11" i="147" s="1"/>
  <c r="G11" i="147"/>
  <c r="E11" i="147"/>
  <c r="AQ11" i="147"/>
  <c r="AG35" i="147"/>
  <c r="Q35" i="147"/>
  <c r="AR35" i="146"/>
  <c r="P35" i="146"/>
  <c r="AQ34" i="146"/>
  <c r="AH34" i="146"/>
  <c r="V34" i="146"/>
  <c r="R34" i="146"/>
  <c r="S34" i="146" s="1"/>
  <c r="J34" i="146"/>
  <c r="K34" i="146" s="1"/>
  <c r="G34" i="146"/>
  <c r="E34" i="146"/>
  <c r="AQ33" i="146"/>
  <c r="AH33" i="146"/>
  <c r="V33" i="146"/>
  <c r="R33" i="146"/>
  <c r="S33" i="146" s="1"/>
  <c r="J33" i="146"/>
  <c r="K33" i="146" s="1"/>
  <c r="G33" i="146"/>
  <c r="E33" i="146"/>
  <c r="AW32" i="146"/>
  <c r="AQ32" i="146"/>
  <c r="AH32" i="146"/>
  <c r="V32" i="146"/>
  <c r="S32" i="146"/>
  <c r="R32" i="146"/>
  <c r="T32" i="146" s="1"/>
  <c r="J32" i="146"/>
  <c r="K32" i="146" s="1"/>
  <c r="G32" i="146"/>
  <c r="E32" i="146"/>
  <c r="AQ31" i="146"/>
  <c r="AH31" i="146"/>
  <c r="V31" i="146"/>
  <c r="R31" i="146"/>
  <c r="T31" i="146" s="1"/>
  <c r="J31" i="146"/>
  <c r="K31" i="146" s="1"/>
  <c r="G31" i="146"/>
  <c r="E31" i="146"/>
  <c r="AQ30" i="146"/>
  <c r="AH30" i="146"/>
  <c r="V30" i="146"/>
  <c r="R30" i="146"/>
  <c r="T30" i="146" s="1"/>
  <c r="J30" i="146"/>
  <c r="K30" i="146" s="1"/>
  <c r="G30" i="146"/>
  <c r="E30" i="146"/>
  <c r="AQ29" i="146"/>
  <c r="AH29" i="146"/>
  <c r="V29" i="146"/>
  <c r="R29" i="146"/>
  <c r="T29" i="146" s="1"/>
  <c r="J29" i="146"/>
  <c r="I29" i="146" s="1"/>
  <c r="G29" i="146"/>
  <c r="E29" i="146"/>
  <c r="AQ28" i="146"/>
  <c r="AH28" i="146"/>
  <c r="V28" i="146"/>
  <c r="R28" i="146"/>
  <c r="T28" i="146" s="1"/>
  <c r="J28" i="146"/>
  <c r="K28" i="146" s="1"/>
  <c r="G28" i="146"/>
  <c r="E28" i="146"/>
  <c r="AQ27" i="146"/>
  <c r="AH27" i="146"/>
  <c r="V27" i="146"/>
  <c r="R27" i="146"/>
  <c r="T27" i="146" s="1"/>
  <c r="J27" i="146"/>
  <c r="K27" i="146" s="1"/>
  <c r="G27" i="146"/>
  <c r="E27" i="146"/>
  <c r="AQ26" i="146"/>
  <c r="AH26" i="146"/>
  <c r="V26" i="146"/>
  <c r="R26" i="146"/>
  <c r="T26" i="146" s="1"/>
  <c r="J26" i="146"/>
  <c r="K26" i="146" s="1"/>
  <c r="G26" i="146"/>
  <c r="E26" i="146"/>
  <c r="AQ25" i="146"/>
  <c r="AH25" i="146"/>
  <c r="V25" i="146"/>
  <c r="R25" i="146"/>
  <c r="T25" i="146" s="1"/>
  <c r="J25" i="146"/>
  <c r="I25" i="146" s="1"/>
  <c r="G25" i="146"/>
  <c r="E25" i="146"/>
  <c r="AQ24" i="146"/>
  <c r="AH24" i="146"/>
  <c r="V24" i="146"/>
  <c r="R24" i="146"/>
  <c r="T24" i="146" s="1"/>
  <c r="J24" i="146"/>
  <c r="K24" i="146" s="1"/>
  <c r="G24" i="146"/>
  <c r="E24" i="146"/>
  <c r="AQ23" i="146"/>
  <c r="AH23" i="146"/>
  <c r="V23" i="146"/>
  <c r="R23" i="146"/>
  <c r="T23" i="146" s="1"/>
  <c r="J23" i="146"/>
  <c r="K23" i="146" s="1"/>
  <c r="G23" i="146"/>
  <c r="E23" i="146"/>
  <c r="AQ22" i="146"/>
  <c r="AH22" i="146"/>
  <c r="V22" i="146"/>
  <c r="R22" i="146"/>
  <c r="T22" i="146" s="1"/>
  <c r="J22" i="146"/>
  <c r="K22" i="146" s="1"/>
  <c r="G22" i="146"/>
  <c r="E22" i="146"/>
  <c r="AQ21" i="146"/>
  <c r="AH21" i="146"/>
  <c r="V21" i="146"/>
  <c r="R21" i="146"/>
  <c r="T21" i="146" s="1"/>
  <c r="J21" i="146"/>
  <c r="K21" i="146" s="1"/>
  <c r="G21" i="146"/>
  <c r="E21" i="146"/>
  <c r="AQ20" i="146"/>
  <c r="AH20" i="146"/>
  <c r="V20" i="146"/>
  <c r="R20" i="146"/>
  <c r="T20" i="146" s="1"/>
  <c r="J20" i="146"/>
  <c r="K20" i="146" s="1"/>
  <c r="G20" i="146"/>
  <c r="E20" i="146"/>
  <c r="AQ19" i="146"/>
  <c r="AH19" i="146"/>
  <c r="V19" i="146"/>
  <c r="R19" i="146"/>
  <c r="T19" i="146" s="1"/>
  <c r="J19" i="146"/>
  <c r="K19" i="146" s="1"/>
  <c r="G19" i="146"/>
  <c r="E19" i="146"/>
  <c r="AQ18" i="146"/>
  <c r="AH18" i="146"/>
  <c r="V18" i="146"/>
  <c r="R18" i="146"/>
  <c r="T18" i="146" s="1"/>
  <c r="J18" i="146"/>
  <c r="K18" i="146" s="1"/>
  <c r="G18" i="146"/>
  <c r="E18" i="146"/>
  <c r="AQ17" i="146"/>
  <c r="AH17" i="146"/>
  <c r="V17" i="146"/>
  <c r="R17" i="146"/>
  <c r="T17" i="146" s="1"/>
  <c r="J17" i="146"/>
  <c r="K17" i="146" s="1"/>
  <c r="G17" i="146"/>
  <c r="E17" i="146"/>
  <c r="AQ16" i="146"/>
  <c r="AH16" i="146"/>
  <c r="V16" i="146"/>
  <c r="R16" i="146"/>
  <c r="T16" i="146" s="1"/>
  <c r="J16" i="146"/>
  <c r="K16" i="146" s="1"/>
  <c r="G16" i="146"/>
  <c r="E16" i="146"/>
  <c r="AQ15" i="146"/>
  <c r="AH15" i="146"/>
  <c r="V15" i="146"/>
  <c r="R15" i="146"/>
  <c r="T15" i="146" s="1"/>
  <c r="J15" i="146"/>
  <c r="K15" i="146" s="1"/>
  <c r="G15" i="146"/>
  <c r="E15" i="146"/>
  <c r="AQ14" i="146"/>
  <c r="AH14" i="146"/>
  <c r="V14" i="146"/>
  <c r="R14" i="146"/>
  <c r="T14" i="146" s="1"/>
  <c r="J14" i="146"/>
  <c r="K14" i="146" s="1"/>
  <c r="G14" i="146"/>
  <c r="E14" i="146"/>
  <c r="AQ13" i="146"/>
  <c r="AH13" i="146"/>
  <c r="V13" i="146"/>
  <c r="R13" i="146"/>
  <c r="T13" i="146" s="1"/>
  <c r="J13" i="146"/>
  <c r="K13" i="146" s="1"/>
  <c r="G13" i="146"/>
  <c r="E13" i="146"/>
  <c r="AQ12" i="146"/>
  <c r="AH12" i="146"/>
  <c r="V12" i="146"/>
  <c r="R12" i="146"/>
  <c r="T12" i="146" s="1"/>
  <c r="J12" i="146"/>
  <c r="K12" i="146" s="1"/>
  <c r="G12" i="146"/>
  <c r="E12" i="146"/>
  <c r="AH11" i="146"/>
  <c r="V11" i="146"/>
  <c r="J11" i="146"/>
  <c r="K11" i="146" s="1"/>
  <c r="G11" i="146"/>
  <c r="E11" i="146"/>
  <c r="AG35" i="146"/>
  <c r="AG10" i="145"/>
  <c r="AG35" i="145" s="1"/>
  <c r="Q10" i="145"/>
  <c r="Q35" i="145" s="1"/>
  <c r="AR35" i="145"/>
  <c r="P35" i="145"/>
  <c r="AQ34" i="145"/>
  <c r="AH34" i="145"/>
  <c r="V34" i="145"/>
  <c r="R34" i="145"/>
  <c r="S34" i="145" s="1"/>
  <c r="J34" i="145"/>
  <c r="I34" i="145" s="1"/>
  <c r="G34" i="145"/>
  <c r="E34" i="145"/>
  <c r="AH33" i="145"/>
  <c r="V33" i="145"/>
  <c r="R33" i="145"/>
  <c r="S33" i="145" s="1"/>
  <c r="J33" i="145"/>
  <c r="I33" i="145" s="1"/>
  <c r="G33" i="145"/>
  <c r="E33" i="145"/>
  <c r="AW32" i="145"/>
  <c r="AH32" i="145"/>
  <c r="R32" i="145"/>
  <c r="T32" i="145" s="1"/>
  <c r="J32" i="145"/>
  <c r="K32" i="145" s="1"/>
  <c r="G32" i="145"/>
  <c r="E32" i="145"/>
  <c r="AQ31" i="145"/>
  <c r="AH31" i="145"/>
  <c r="V31" i="145"/>
  <c r="R31" i="145"/>
  <c r="T31" i="145" s="1"/>
  <c r="J31" i="145"/>
  <c r="K31" i="145" s="1"/>
  <c r="G31" i="145"/>
  <c r="E31" i="145"/>
  <c r="AQ30" i="145"/>
  <c r="AH30" i="145"/>
  <c r="V30" i="145"/>
  <c r="R30" i="145"/>
  <c r="T30" i="145" s="1"/>
  <c r="J30" i="145"/>
  <c r="K30" i="145" s="1"/>
  <c r="G30" i="145"/>
  <c r="E30" i="145"/>
  <c r="AQ29" i="145"/>
  <c r="AH29" i="145"/>
  <c r="V29" i="145"/>
  <c r="R29" i="145"/>
  <c r="T29" i="145" s="1"/>
  <c r="J29" i="145"/>
  <c r="K29" i="145" s="1"/>
  <c r="G29" i="145"/>
  <c r="E29" i="145"/>
  <c r="AQ28" i="145"/>
  <c r="AH28" i="145"/>
  <c r="V28" i="145"/>
  <c r="R28" i="145"/>
  <c r="T28" i="145" s="1"/>
  <c r="J28" i="145"/>
  <c r="I28" i="145" s="1"/>
  <c r="G28" i="145"/>
  <c r="E28" i="145"/>
  <c r="AQ27" i="145"/>
  <c r="AH27" i="145"/>
  <c r="V27" i="145"/>
  <c r="R27" i="145"/>
  <c r="T27" i="145" s="1"/>
  <c r="J27" i="145"/>
  <c r="K27" i="145" s="1"/>
  <c r="G27" i="145"/>
  <c r="E27" i="145"/>
  <c r="AQ26" i="145"/>
  <c r="AH26" i="145"/>
  <c r="V26" i="145"/>
  <c r="R26" i="145"/>
  <c r="T26" i="145" s="1"/>
  <c r="J26" i="145"/>
  <c r="K26" i="145" s="1"/>
  <c r="G26" i="145"/>
  <c r="E26" i="145"/>
  <c r="AQ25" i="145"/>
  <c r="AH25" i="145"/>
  <c r="V25" i="145"/>
  <c r="R25" i="145"/>
  <c r="T25" i="145" s="1"/>
  <c r="J25" i="145"/>
  <c r="I25" i="145" s="1"/>
  <c r="G25" i="145"/>
  <c r="E25" i="145"/>
  <c r="AQ24" i="145"/>
  <c r="AH24" i="145"/>
  <c r="V24" i="145"/>
  <c r="R24" i="145"/>
  <c r="T24" i="145" s="1"/>
  <c r="J24" i="145"/>
  <c r="K24" i="145" s="1"/>
  <c r="G24" i="145"/>
  <c r="E24" i="145"/>
  <c r="AQ23" i="145"/>
  <c r="AH23" i="145"/>
  <c r="V23" i="145"/>
  <c r="R23" i="145"/>
  <c r="T23" i="145" s="1"/>
  <c r="J23" i="145"/>
  <c r="K23" i="145" s="1"/>
  <c r="G23" i="145"/>
  <c r="E23" i="145"/>
  <c r="AQ22" i="145"/>
  <c r="AH22" i="145"/>
  <c r="V22" i="145"/>
  <c r="R22" i="145"/>
  <c r="T22" i="145" s="1"/>
  <c r="J22" i="145"/>
  <c r="K22" i="145" s="1"/>
  <c r="G22" i="145"/>
  <c r="E22" i="145"/>
  <c r="AQ21" i="145"/>
  <c r="AH21" i="145"/>
  <c r="V21" i="145"/>
  <c r="R21" i="145"/>
  <c r="T21" i="145" s="1"/>
  <c r="J21" i="145"/>
  <c r="I21" i="145" s="1"/>
  <c r="G21" i="145"/>
  <c r="E21" i="145"/>
  <c r="AQ20" i="145"/>
  <c r="AH20" i="145"/>
  <c r="V20" i="145"/>
  <c r="R20" i="145"/>
  <c r="T20" i="145" s="1"/>
  <c r="J20" i="145"/>
  <c r="K20" i="145" s="1"/>
  <c r="G20" i="145"/>
  <c r="E20" i="145"/>
  <c r="AQ19" i="145"/>
  <c r="AH19" i="145"/>
  <c r="V19" i="145"/>
  <c r="R19" i="145"/>
  <c r="T19" i="145" s="1"/>
  <c r="J19" i="145"/>
  <c r="K19" i="145" s="1"/>
  <c r="G19" i="145"/>
  <c r="E19" i="145"/>
  <c r="AQ18" i="145"/>
  <c r="AH18" i="145"/>
  <c r="V18" i="145"/>
  <c r="R18" i="145"/>
  <c r="T18" i="145" s="1"/>
  <c r="J18" i="145"/>
  <c r="K18" i="145" s="1"/>
  <c r="G18" i="145"/>
  <c r="E18" i="145"/>
  <c r="AQ17" i="145"/>
  <c r="AH17" i="145"/>
  <c r="V17" i="145"/>
  <c r="R17" i="145"/>
  <c r="T17" i="145" s="1"/>
  <c r="J17" i="145"/>
  <c r="I17" i="145" s="1"/>
  <c r="G17" i="145"/>
  <c r="E17" i="145"/>
  <c r="AQ16" i="145"/>
  <c r="AH16" i="145"/>
  <c r="V16" i="145"/>
  <c r="R16" i="145"/>
  <c r="T16" i="145" s="1"/>
  <c r="J16" i="145"/>
  <c r="K16" i="145" s="1"/>
  <c r="G16" i="145"/>
  <c r="E16" i="145"/>
  <c r="AQ15" i="145"/>
  <c r="AH15" i="145"/>
  <c r="V15" i="145"/>
  <c r="R15" i="145"/>
  <c r="T15" i="145" s="1"/>
  <c r="J15" i="145"/>
  <c r="K15" i="145" s="1"/>
  <c r="G15" i="145"/>
  <c r="E15" i="145"/>
  <c r="AQ14" i="145"/>
  <c r="AH14" i="145"/>
  <c r="V14" i="145"/>
  <c r="R14" i="145"/>
  <c r="T14" i="145" s="1"/>
  <c r="J14" i="145"/>
  <c r="K14" i="145" s="1"/>
  <c r="G14" i="145"/>
  <c r="E14" i="145"/>
  <c r="AQ13" i="145"/>
  <c r="AH13" i="145"/>
  <c r="V13" i="145"/>
  <c r="R13" i="145"/>
  <c r="T13" i="145" s="1"/>
  <c r="J13" i="145"/>
  <c r="I13" i="145" s="1"/>
  <c r="G13" i="145"/>
  <c r="E13" i="145"/>
  <c r="AQ12" i="145"/>
  <c r="AH12" i="145"/>
  <c r="V12" i="145"/>
  <c r="R12" i="145"/>
  <c r="T12" i="145" s="1"/>
  <c r="J12" i="145"/>
  <c r="K12" i="145" s="1"/>
  <c r="G12" i="145"/>
  <c r="E12" i="145"/>
  <c r="V11" i="145"/>
  <c r="J11" i="145"/>
  <c r="K11" i="145" s="1"/>
  <c r="G11" i="145"/>
  <c r="E11" i="145"/>
  <c r="AP10" i="144"/>
  <c r="AG10" i="144"/>
  <c r="Q10" i="144"/>
  <c r="Q35" i="144" s="1"/>
  <c r="AR35" i="144"/>
  <c r="P35" i="144"/>
  <c r="AQ34" i="144"/>
  <c r="AH34" i="144"/>
  <c r="V34" i="144"/>
  <c r="R34" i="144"/>
  <c r="S34" i="144" s="1"/>
  <c r="J34" i="144"/>
  <c r="K34" i="144" s="1"/>
  <c r="G34" i="144"/>
  <c r="E34" i="144"/>
  <c r="AQ33" i="144"/>
  <c r="AH33" i="144"/>
  <c r="V33" i="144"/>
  <c r="R33" i="144"/>
  <c r="S33" i="144" s="1"/>
  <c r="J33" i="144"/>
  <c r="K33" i="144" s="1"/>
  <c r="G33" i="144"/>
  <c r="E33" i="144"/>
  <c r="AW32" i="144"/>
  <c r="AQ32" i="144"/>
  <c r="AH32" i="144"/>
  <c r="V32" i="144"/>
  <c r="R32" i="144"/>
  <c r="T32" i="144" s="1"/>
  <c r="J32" i="144"/>
  <c r="I32" i="144" s="1"/>
  <c r="G32" i="144"/>
  <c r="E32" i="144"/>
  <c r="AQ31" i="144"/>
  <c r="AH31" i="144"/>
  <c r="V31" i="144"/>
  <c r="R31" i="144"/>
  <c r="T31" i="144" s="1"/>
  <c r="J31" i="144"/>
  <c r="K31" i="144" s="1"/>
  <c r="G31" i="144"/>
  <c r="E31" i="144"/>
  <c r="AQ30" i="144"/>
  <c r="AH30" i="144"/>
  <c r="V30" i="144"/>
  <c r="R30" i="144"/>
  <c r="T30" i="144" s="1"/>
  <c r="J30" i="144"/>
  <c r="K30" i="144" s="1"/>
  <c r="G30" i="144"/>
  <c r="E30" i="144"/>
  <c r="AQ29" i="144"/>
  <c r="AH29" i="144"/>
  <c r="V29" i="144"/>
  <c r="R29" i="144"/>
  <c r="T29" i="144" s="1"/>
  <c r="J29" i="144"/>
  <c r="K29" i="144" s="1"/>
  <c r="G29" i="144"/>
  <c r="E29" i="144"/>
  <c r="AQ28" i="144"/>
  <c r="AH28" i="144"/>
  <c r="V28" i="144"/>
  <c r="R28" i="144"/>
  <c r="T28" i="144" s="1"/>
  <c r="J28" i="144"/>
  <c r="I28" i="144" s="1"/>
  <c r="G28" i="144"/>
  <c r="E28" i="144"/>
  <c r="AQ27" i="144"/>
  <c r="AH27" i="144"/>
  <c r="V27" i="144"/>
  <c r="R27" i="144"/>
  <c r="T27" i="144" s="1"/>
  <c r="J27" i="144"/>
  <c r="I27" i="144" s="1"/>
  <c r="G27" i="144"/>
  <c r="E27" i="144"/>
  <c r="AQ26" i="144"/>
  <c r="AH26" i="144"/>
  <c r="V26" i="144"/>
  <c r="R26" i="144"/>
  <c r="T26" i="144" s="1"/>
  <c r="J26" i="144"/>
  <c r="K26" i="144" s="1"/>
  <c r="G26" i="144"/>
  <c r="E26" i="144"/>
  <c r="AQ25" i="144"/>
  <c r="AH25" i="144"/>
  <c r="V25" i="144"/>
  <c r="R25" i="144"/>
  <c r="T25" i="144" s="1"/>
  <c r="J25" i="144"/>
  <c r="K25" i="144" s="1"/>
  <c r="G25" i="144"/>
  <c r="E25" i="144"/>
  <c r="AQ24" i="144"/>
  <c r="AH24" i="144"/>
  <c r="V24" i="144"/>
  <c r="R24" i="144"/>
  <c r="T24" i="144" s="1"/>
  <c r="J24" i="144"/>
  <c r="I24" i="144" s="1"/>
  <c r="G24" i="144"/>
  <c r="E24" i="144"/>
  <c r="AQ23" i="144"/>
  <c r="AH23" i="144"/>
  <c r="V23" i="144"/>
  <c r="R23" i="144"/>
  <c r="T23" i="144" s="1"/>
  <c r="J23" i="144"/>
  <c r="I23" i="144" s="1"/>
  <c r="G23" i="144"/>
  <c r="E23" i="144"/>
  <c r="AQ22" i="144"/>
  <c r="AH22" i="144"/>
  <c r="V22" i="144"/>
  <c r="R22" i="144"/>
  <c r="T22" i="144" s="1"/>
  <c r="J22" i="144"/>
  <c r="K22" i="144" s="1"/>
  <c r="G22" i="144"/>
  <c r="E22" i="144"/>
  <c r="AQ21" i="144"/>
  <c r="AH21" i="144"/>
  <c r="V21" i="144"/>
  <c r="R21" i="144"/>
  <c r="T21" i="144" s="1"/>
  <c r="J21" i="144"/>
  <c r="K21" i="144" s="1"/>
  <c r="G21" i="144"/>
  <c r="E21" i="144"/>
  <c r="AQ20" i="144"/>
  <c r="AH20" i="144"/>
  <c r="V20" i="144"/>
  <c r="R20" i="144"/>
  <c r="T20" i="144" s="1"/>
  <c r="J20" i="144"/>
  <c r="I20" i="144" s="1"/>
  <c r="G20" i="144"/>
  <c r="E20" i="144"/>
  <c r="AQ19" i="144"/>
  <c r="AH19" i="144"/>
  <c r="V19" i="144"/>
  <c r="R19" i="144"/>
  <c r="T19" i="144" s="1"/>
  <c r="J19" i="144"/>
  <c r="I19" i="144" s="1"/>
  <c r="G19" i="144"/>
  <c r="E19" i="144"/>
  <c r="AQ18" i="144"/>
  <c r="AH18" i="144"/>
  <c r="V18" i="144"/>
  <c r="R18" i="144"/>
  <c r="T18" i="144" s="1"/>
  <c r="J18" i="144"/>
  <c r="K18" i="144" s="1"/>
  <c r="G18" i="144"/>
  <c r="E18" i="144"/>
  <c r="AQ17" i="144"/>
  <c r="AH17" i="144"/>
  <c r="V17" i="144"/>
  <c r="R17" i="144"/>
  <c r="T17" i="144" s="1"/>
  <c r="J17" i="144"/>
  <c r="K17" i="144" s="1"/>
  <c r="G17" i="144"/>
  <c r="E17" i="144"/>
  <c r="AQ16" i="144"/>
  <c r="AH16" i="144"/>
  <c r="V16" i="144"/>
  <c r="R16" i="144"/>
  <c r="T16" i="144" s="1"/>
  <c r="J16" i="144"/>
  <c r="I16" i="144" s="1"/>
  <c r="G16" i="144"/>
  <c r="E16" i="144"/>
  <c r="AQ15" i="144"/>
  <c r="AH15" i="144"/>
  <c r="V15" i="144"/>
  <c r="R15" i="144"/>
  <c r="T15" i="144" s="1"/>
  <c r="J15" i="144"/>
  <c r="I15" i="144" s="1"/>
  <c r="G15" i="144"/>
  <c r="E15" i="144"/>
  <c r="AQ14" i="144"/>
  <c r="AH14" i="144"/>
  <c r="V14" i="144"/>
  <c r="R14" i="144"/>
  <c r="T14" i="144" s="1"/>
  <c r="J14" i="144"/>
  <c r="K14" i="144" s="1"/>
  <c r="G14" i="144"/>
  <c r="E14" i="144"/>
  <c r="AQ13" i="144"/>
  <c r="AH13" i="144"/>
  <c r="V13" i="144"/>
  <c r="R13" i="144"/>
  <c r="T13" i="144" s="1"/>
  <c r="J13" i="144"/>
  <c r="K13" i="144" s="1"/>
  <c r="G13" i="144"/>
  <c r="E13" i="144"/>
  <c r="AQ12" i="144"/>
  <c r="AH12" i="144"/>
  <c r="V12" i="144"/>
  <c r="R12" i="144"/>
  <c r="T12" i="144" s="1"/>
  <c r="J12" i="144"/>
  <c r="I12" i="144" s="1"/>
  <c r="G12" i="144"/>
  <c r="E12" i="144"/>
  <c r="AH11" i="144"/>
  <c r="V11" i="144"/>
  <c r="J11" i="144"/>
  <c r="K11" i="144" s="1"/>
  <c r="G11" i="144"/>
  <c r="E11" i="144"/>
  <c r="AQ11" i="144"/>
  <c r="AG35" i="144"/>
  <c r="AP10" i="143"/>
  <c r="AQ11" i="143" s="1"/>
  <c r="AG10" i="143"/>
  <c r="AG8" i="143" s="1"/>
  <c r="Q10" i="143"/>
  <c r="R11" i="143" s="1"/>
  <c r="AR35" i="143"/>
  <c r="P35" i="143"/>
  <c r="AQ34" i="143"/>
  <c r="AH34" i="143"/>
  <c r="V34" i="143"/>
  <c r="R34" i="143"/>
  <c r="S34" i="143" s="1"/>
  <c r="J34" i="143"/>
  <c r="I34" i="143" s="1"/>
  <c r="G34" i="143"/>
  <c r="E34" i="143"/>
  <c r="AQ33" i="143"/>
  <c r="AH33" i="143"/>
  <c r="V33" i="143"/>
  <c r="R33" i="143"/>
  <c r="S33" i="143" s="1"/>
  <c r="J33" i="143"/>
  <c r="K33" i="143" s="1"/>
  <c r="G33" i="143"/>
  <c r="E33" i="143"/>
  <c r="AW32" i="143"/>
  <c r="AQ32" i="143"/>
  <c r="AH32" i="143"/>
  <c r="V32" i="143"/>
  <c r="R32" i="143"/>
  <c r="T32" i="143" s="1"/>
  <c r="J32" i="143"/>
  <c r="I32" i="143" s="1"/>
  <c r="G32" i="143"/>
  <c r="E32" i="143"/>
  <c r="AQ31" i="143"/>
  <c r="AH31" i="143"/>
  <c r="V31" i="143"/>
  <c r="R31" i="143"/>
  <c r="T31" i="143" s="1"/>
  <c r="J31" i="143"/>
  <c r="K31" i="143" s="1"/>
  <c r="G31" i="143"/>
  <c r="E31" i="143"/>
  <c r="AQ30" i="143"/>
  <c r="AH30" i="143"/>
  <c r="V30" i="143"/>
  <c r="R30" i="143"/>
  <c r="T30" i="143" s="1"/>
  <c r="J30" i="143"/>
  <c r="K30" i="143" s="1"/>
  <c r="G30" i="143"/>
  <c r="E30" i="143"/>
  <c r="AQ29" i="143"/>
  <c r="AH29" i="143"/>
  <c r="V29" i="143"/>
  <c r="R29" i="143"/>
  <c r="T29" i="143" s="1"/>
  <c r="J29" i="143"/>
  <c r="K29" i="143" s="1"/>
  <c r="G29" i="143"/>
  <c r="E29" i="143"/>
  <c r="AQ28" i="143"/>
  <c r="AH28" i="143"/>
  <c r="V28" i="143"/>
  <c r="R28" i="143"/>
  <c r="T28" i="143" s="1"/>
  <c r="J28" i="143"/>
  <c r="I28" i="143" s="1"/>
  <c r="G28" i="143"/>
  <c r="E28" i="143"/>
  <c r="AQ27" i="143"/>
  <c r="AH27" i="143"/>
  <c r="V27" i="143"/>
  <c r="R27" i="143"/>
  <c r="T27" i="143" s="1"/>
  <c r="J27" i="143"/>
  <c r="K27" i="143" s="1"/>
  <c r="G27" i="143"/>
  <c r="E27" i="143"/>
  <c r="AQ26" i="143"/>
  <c r="AH26" i="143"/>
  <c r="V26" i="143"/>
  <c r="R26" i="143"/>
  <c r="T26" i="143" s="1"/>
  <c r="J26" i="143"/>
  <c r="K26" i="143" s="1"/>
  <c r="G26" i="143"/>
  <c r="E26" i="143"/>
  <c r="AQ25" i="143"/>
  <c r="AH25" i="143"/>
  <c r="V25" i="143"/>
  <c r="R25" i="143"/>
  <c r="T25" i="143" s="1"/>
  <c r="J25" i="143"/>
  <c r="K25" i="143" s="1"/>
  <c r="G25" i="143"/>
  <c r="E25" i="143"/>
  <c r="AQ24" i="143"/>
  <c r="AH24" i="143"/>
  <c r="V24" i="143"/>
  <c r="R24" i="143"/>
  <c r="T24" i="143" s="1"/>
  <c r="J24" i="143"/>
  <c r="I24" i="143" s="1"/>
  <c r="G24" i="143"/>
  <c r="E24" i="143"/>
  <c r="AQ23" i="143"/>
  <c r="AH23" i="143"/>
  <c r="V23" i="143"/>
  <c r="R23" i="143"/>
  <c r="T23" i="143" s="1"/>
  <c r="J23" i="143"/>
  <c r="K23" i="143" s="1"/>
  <c r="G23" i="143"/>
  <c r="E23" i="143"/>
  <c r="AQ22" i="143"/>
  <c r="AH22" i="143"/>
  <c r="V22" i="143"/>
  <c r="R22" i="143"/>
  <c r="T22" i="143" s="1"/>
  <c r="J22" i="143"/>
  <c r="K22" i="143" s="1"/>
  <c r="G22" i="143"/>
  <c r="E22" i="143"/>
  <c r="AQ21" i="143"/>
  <c r="AH21" i="143"/>
  <c r="V21" i="143"/>
  <c r="R21" i="143"/>
  <c r="T21" i="143" s="1"/>
  <c r="J21" i="143"/>
  <c r="K21" i="143" s="1"/>
  <c r="G21" i="143"/>
  <c r="E21" i="143"/>
  <c r="AQ20" i="143"/>
  <c r="AH20" i="143"/>
  <c r="V20" i="143"/>
  <c r="R20" i="143"/>
  <c r="T20" i="143" s="1"/>
  <c r="J20" i="143"/>
  <c r="I20" i="143" s="1"/>
  <c r="G20" i="143"/>
  <c r="E20" i="143"/>
  <c r="AQ19" i="143"/>
  <c r="AH19" i="143"/>
  <c r="V19" i="143"/>
  <c r="R19" i="143"/>
  <c r="T19" i="143" s="1"/>
  <c r="J19" i="143"/>
  <c r="K19" i="143" s="1"/>
  <c r="G19" i="143"/>
  <c r="E19" i="143"/>
  <c r="AQ18" i="143"/>
  <c r="AH18" i="143"/>
  <c r="V18" i="143"/>
  <c r="R18" i="143"/>
  <c r="T18" i="143" s="1"/>
  <c r="J18" i="143"/>
  <c r="K18" i="143" s="1"/>
  <c r="G18" i="143"/>
  <c r="E18" i="143"/>
  <c r="AQ17" i="143"/>
  <c r="AH17" i="143"/>
  <c r="V17" i="143"/>
  <c r="R17" i="143"/>
  <c r="T17" i="143" s="1"/>
  <c r="J17" i="143"/>
  <c r="K17" i="143" s="1"/>
  <c r="G17" i="143"/>
  <c r="E17" i="143"/>
  <c r="AQ16" i="143"/>
  <c r="AH16" i="143"/>
  <c r="V16" i="143"/>
  <c r="R16" i="143"/>
  <c r="T16" i="143" s="1"/>
  <c r="J16" i="143"/>
  <c r="K16" i="143" s="1"/>
  <c r="G16" i="143"/>
  <c r="E16" i="143"/>
  <c r="AQ15" i="143"/>
  <c r="AH15" i="143"/>
  <c r="V15" i="143"/>
  <c r="R15" i="143"/>
  <c r="T15" i="143" s="1"/>
  <c r="J15" i="143"/>
  <c r="I15" i="143" s="1"/>
  <c r="G15" i="143"/>
  <c r="E15" i="143"/>
  <c r="AQ14" i="143"/>
  <c r="AH14" i="143"/>
  <c r="V14" i="143"/>
  <c r="R14" i="143"/>
  <c r="T14" i="143" s="1"/>
  <c r="J14" i="143"/>
  <c r="K14" i="143" s="1"/>
  <c r="G14" i="143"/>
  <c r="E14" i="143"/>
  <c r="AQ13" i="143"/>
  <c r="AH13" i="143"/>
  <c r="V13" i="143"/>
  <c r="R13" i="143"/>
  <c r="T13" i="143" s="1"/>
  <c r="J13" i="143"/>
  <c r="K13" i="143" s="1"/>
  <c r="G13" i="143"/>
  <c r="E13" i="143"/>
  <c r="AQ12" i="143"/>
  <c r="AH12" i="143"/>
  <c r="V12" i="143"/>
  <c r="R12" i="143"/>
  <c r="T12" i="143" s="1"/>
  <c r="J12" i="143"/>
  <c r="K12" i="143" s="1"/>
  <c r="G12" i="143"/>
  <c r="E12" i="143"/>
  <c r="V11" i="143"/>
  <c r="J11" i="143"/>
  <c r="K11" i="143" s="1"/>
  <c r="G11" i="143"/>
  <c r="E11" i="143"/>
  <c r="I14" i="146" l="1"/>
  <c r="I15" i="146"/>
  <c r="R11" i="145"/>
  <c r="T35" i="149"/>
  <c r="AI35" i="149" s="1"/>
  <c r="AI11" i="149"/>
  <c r="AI32" i="147"/>
  <c r="I12" i="147"/>
  <c r="I13" i="147"/>
  <c r="I15" i="147"/>
  <c r="I16" i="147"/>
  <c r="I17" i="147"/>
  <c r="I19" i="147"/>
  <c r="I20" i="147"/>
  <c r="I21" i="147"/>
  <c r="I23" i="147"/>
  <c r="I24" i="147"/>
  <c r="I25" i="147"/>
  <c r="I27" i="147"/>
  <c r="I28" i="147"/>
  <c r="I29" i="147"/>
  <c r="I31" i="147"/>
  <c r="I11" i="147"/>
  <c r="K33" i="147"/>
  <c r="AI19" i="147"/>
  <c r="AI23" i="147"/>
  <c r="AI27" i="147"/>
  <c r="AI31" i="147"/>
  <c r="I14" i="147"/>
  <c r="I18" i="147"/>
  <c r="I22" i="147"/>
  <c r="I26" i="147"/>
  <c r="I30" i="147"/>
  <c r="K32" i="147"/>
  <c r="I34" i="147"/>
  <c r="AI20" i="147"/>
  <c r="AI24" i="147"/>
  <c r="AI28" i="147"/>
  <c r="AI15" i="147"/>
  <c r="AI16" i="147"/>
  <c r="AH35" i="147"/>
  <c r="AQ35" i="147"/>
  <c r="AI12" i="147"/>
  <c r="R35" i="148"/>
  <c r="T11" i="148"/>
  <c r="S11" i="148"/>
  <c r="S35" i="148" s="1"/>
  <c r="S20" i="146"/>
  <c r="I23" i="146"/>
  <c r="I24" i="146"/>
  <c r="I16" i="146"/>
  <c r="K29" i="146"/>
  <c r="S28" i="146"/>
  <c r="I12" i="146"/>
  <c r="I21" i="146"/>
  <c r="I31" i="146"/>
  <c r="I18" i="146"/>
  <c r="I19" i="146"/>
  <c r="I20" i="146"/>
  <c r="S24" i="146"/>
  <c r="K25" i="146"/>
  <c r="I27" i="146"/>
  <c r="I28" i="146"/>
  <c r="I22" i="146"/>
  <c r="I26" i="146"/>
  <c r="I30" i="146"/>
  <c r="I32" i="146"/>
  <c r="S22" i="146"/>
  <c r="S26" i="146"/>
  <c r="S30" i="146"/>
  <c r="S18" i="146"/>
  <c r="I11" i="146"/>
  <c r="I13" i="146"/>
  <c r="AI16" i="146"/>
  <c r="I17" i="146"/>
  <c r="AI18" i="146"/>
  <c r="AI20" i="146"/>
  <c r="AI22" i="146"/>
  <c r="AI24" i="146"/>
  <c r="AI26" i="146"/>
  <c r="AI28" i="146"/>
  <c r="AI30" i="146"/>
  <c r="AI32" i="146"/>
  <c r="I33" i="146"/>
  <c r="I34" i="146"/>
  <c r="AI19" i="146"/>
  <c r="AI21" i="146"/>
  <c r="AI23" i="146"/>
  <c r="AI25" i="146"/>
  <c r="AI27" i="146"/>
  <c r="AI29" i="146"/>
  <c r="AI31" i="146"/>
  <c r="AI15" i="146"/>
  <c r="S19" i="146"/>
  <c r="S21" i="146"/>
  <c r="S23" i="146"/>
  <c r="S25" i="146"/>
  <c r="S27" i="146"/>
  <c r="S29" i="146"/>
  <c r="S31" i="146"/>
  <c r="Q35" i="146"/>
  <c r="AQ35" i="146"/>
  <c r="AH35" i="146"/>
  <c r="AI12" i="146"/>
  <c r="I14" i="145"/>
  <c r="I15" i="145"/>
  <c r="I32" i="145"/>
  <c r="I16" i="145"/>
  <c r="I22" i="145"/>
  <c r="I23" i="145"/>
  <c r="I24" i="145"/>
  <c r="I29" i="145"/>
  <c r="I30" i="145"/>
  <c r="I12" i="145"/>
  <c r="I26" i="145"/>
  <c r="I27" i="145"/>
  <c r="I18" i="145"/>
  <c r="I19" i="145"/>
  <c r="I20" i="145"/>
  <c r="I11" i="145"/>
  <c r="AI24" i="145"/>
  <c r="AI27" i="145"/>
  <c r="I31" i="145"/>
  <c r="AI26" i="145"/>
  <c r="AI30" i="145"/>
  <c r="K13" i="145"/>
  <c r="K17" i="145"/>
  <c r="K21" i="145"/>
  <c r="K25" i="145"/>
  <c r="K28" i="145"/>
  <c r="S31" i="145"/>
  <c r="S25" i="145"/>
  <c r="AI21" i="145"/>
  <c r="AI20" i="145"/>
  <c r="S23" i="145"/>
  <c r="AI17" i="145"/>
  <c r="S17" i="145"/>
  <c r="AI14" i="145"/>
  <c r="S15" i="145"/>
  <c r="AI13" i="147"/>
  <c r="AI17" i="147"/>
  <c r="AI21" i="147"/>
  <c r="AI25" i="147"/>
  <c r="AI29" i="147"/>
  <c r="AI14" i="147"/>
  <c r="AI18" i="147"/>
  <c r="AI22" i="147"/>
  <c r="AI26" i="147"/>
  <c r="AI30" i="147"/>
  <c r="R11" i="147"/>
  <c r="AG8" i="147"/>
  <c r="T33" i="147"/>
  <c r="AI33" i="147" s="1"/>
  <c r="T34" i="147"/>
  <c r="AI34" i="147" s="1"/>
  <c r="S12" i="147"/>
  <c r="S13" i="147"/>
  <c r="S14" i="147"/>
  <c r="S15" i="147"/>
  <c r="S16" i="147"/>
  <c r="S17" i="147"/>
  <c r="S18" i="147"/>
  <c r="S19" i="147"/>
  <c r="S20" i="147"/>
  <c r="S21" i="147"/>
  <c r="S22" i="147"/>
  <c r="S23" i="147"/>
  <c r="S24" i="147"/>
  <c r="S25" i="147"/>
  <c r="S26" i="147"/>
  <c r="S27" i="147"/>
  <c r="S28" i="147"/>
  <c r="S29" i="147"/>
  <c r="S30" i="147"/>
  <c r="S31" i="147"/>
  <c r="S32" i="147"/>
  <c r="AI14" i="146"/>
  <c r="AI13" i="146"/>
  <c r="AI17" i="146"/>
  <c r="AG8" i="146"/>
  <c r="T33" i="146"/>
  <c r="AI33" i="146" s="1"/>
  <c r="T34" i="146"/>
  <c r="AI34" i="146" s="1"/>
  <c r="AP35" i="146"/>
  <c r="S16" i="146"/>
  <c r="S12" i="146"/>
  <c r="S13" i="146"/>
  <c r="S14" i="146"/>
  <c r="S15" i="146"/>
  <c r="S17" i="146"/>
  <c r="AI15" i="145"/>
  <c r="AI31" i="145"/>
  <c r="AI12" i="145"/>
  <c r="AI18" i="145"/>
  <c r="AI22" i="145"/>
  <c r="AI25" i="145"/>
  <c r="AI28" i="145"/>
  <c r="AI13" i="145"/>
  <c r="AI16" i="145"/>
  <c r="AI19" i="145"/>
  <c r="AI23" i="145"/>
  <c r="AI29" i="145"/>
  <c r="AI32" i="145"/>
  <c r="S13" i="145"/>
  <c r="S19" i="145"/>
  <c r="S27" i="145"/>
  <c r="S21" i="145"/>
  <c r="S29" i="145"/>
  <c r="S14" i="145"/>
  <c r="S16" i="145"/>
  <c r="S20" i="145"/>
  <c r="S22" i="145"/>
  <c r="S24" i="145"/>
  <c r="S26" i="145"/>
  <c r="S28" i="145"/>
  <c r="S32" i="145"/>
  <c r="S18" i="145"/>
  <c r="S30" i="145"/>
  <c r="S12" i="145"/>
  <c r="T33" i="145"/>
  <c r="AI33" i="145" s="1"/>
  <c r="T34" i="145"/>
  <c r="AI34" i="145" s="1"/>
  <c r="AG8" i="145"/>
  <c r="AH11" i="145"/>
  <c r="K33" i="145"/>
  <c r="K34" i="145"/>
  <c r="AP35" i="145"/>
  <c r="K15" i="144"/>
  <c r="K19" i="144"/>
  <c r="K23" i="144"/>
  <c r="K27" i="144"/>
  <c r="I11" i="144"/>
  <c r="I13" i="144"/>
  <c r="I14" i="144"/>
  <c r="I17" i="144"/>
  <c r="I18" i="144"/>
  <c r="I21" i="144"/>
  <c r="I22" i="144"/>
  <c r="I25" i="144"/>
  <c r="I26" i="144"/>
  <c r="I29" i="144"/>
  <c r="I30" i="144"/>
  <c r="I31" i="144"/>
  <c r="K12" i="144"/>
  <c r="I33" i="144"/>
  <c r="I34" i="144"/>
  <c r="AI32" i="144"/>
  <c r="AI29" i="144"/>
  <c r="AI28" i="144"/>
  <c r="AI25" i="144"/>
  <c r="AI24" i="144"/>
  <c r="AI21" i="144"/>
  <c r="AI20" i="144"/>
  <c r="AI17" i="144"/>
  <c r="AI16" i="144"/>
  <c r="AH35" i="144"/>
  <c r="AQ35" i="144"/>
  <c r="AI12" i="144"/>
  <c r="AI13" i="144"/>
  <c r="K16" i="144"/>
  <c r="K20" i="144"/>
  <c r="K24" i="144"/>
  <c r="K28" i="144"/>
  <c r="K32" i="144"/>
  <c r="AI14" i="144"/>
  <c r="AI18" i="144"/>
  <c r="AI22" i="144"/>
  <c r="AI26" i="144"/>
  <c r="AI30" i="144"/>
  <c r="AI15" i="144"/>
  <c r="AI19" i="144"/>
  <c r="AI23" i="144"/>
  <c r="AI27" i="144"/>
  <c r="AI31" i="144"/>
  <c r="S18" i="144"/>
  <c r="S19" i="144"/>
  <c r="AG8" i="144"/>
  <c r="T33" i="144"/>
  <c r="AI33" i="144" s="1"/>
  <c r="T34" i="144"/>
  <c r="AI34" i="144" s="1"/>
  <c r="AP35" i="144"/>
  <c r="R11" i="144"/>
  <c r="S13" i="144"/>
  <c r="S14" i="144"/>
  <c r="S15" i="144"/>
  <c r="S16" i="144"/>
  <c r="S17" i="144"/>
  <c r="S20" i="144"/>
  <c r="S21" i="144"/>
  <c r="S22" i="144"/>
  <c r="S23" i="144"/>
  <c r="S24" i="144"/>
  <c r="S25" i="144"/>
  <c r="S26" i="144"/>
  <c r="S27" i="144"/>
  <c r="S28" i="144"/>
  <c r="S29" i="144"/>
  <c r="S30" i="144"/>
  <c r="S31" i="144"/>
  <c r="S32" i="144"/>
  <c r="S12" i="144"/>
  <c r="I14" i="143"/>
  <c r="I29" i="143"/>
  <c r="I30" i="143"/>
  <c r="I31" i="143"/>
  <c r="I16" i="143"/>
  <c r="I17" i="143"/>
  <c r="AG35" i="143"/>
  <c r="AH11" i="143"/>
  <c r="AH35" i="143" s="1"/>
  <c r="I23" i="143"/>
  <c r="I21" i="143"/>
  <c r="I22" i="143"/>
  <c r="I12" i="143"/>
  <c r="I25" i="143"/>
  <c r="I26" i="143"/>
  <c r="I27" i="143"/>
  <c r="I18" i="143"/>
  <c r="I19" i="143"/>
  <c r="K34" i="143"/>
  <c r="AI20" i="143"/>
  <c r="AI25" i="143"/>
  <c r="AI29" i="143"/>
  <c r="I11" i="143"/>
  <c r="I13" i="143"/>
  <c r="K15" i="143"/>
  <c r="I33" i="143"/>
  <c r="AI17" i="143"/>
  <c r="AI21" i="143"/>
  <c r="AI24" i="143"/>
  <c r="AI28" i="143"/>
  <c r="AI32" i="143"/>
  <c r="AI16" i="143"/>
  <c r="AQ35" i="143"/>
  <c r="AI12" i="143"/>
  <c r="AI13" i="143"/>
  <c r="K20" i="143"/>
  <c r="K24" i="143"/>
  <c r="K28" i="143"/>
  <c r="K32" i="143"/>
  <c r="AI14" i="143"/>
  <c r="AI18" i="143"/>
  <c r="AI22" i="143"/>
  <c r="AI26" i="143"/>
  <c r="AI30" i="143"/>
  <c r="R35" i="143"/>
  <c r="T11" i="143"/>
  <c r="S11" i="143"/>
  <c r="AI15" i="143"/>
  <c r="AI19" i="143"/>
  <c r="AI23" i="143"/>
  <c r="AI27" i="143"/>
  <c r="AI31" i="143"/>
  <c r="T33" i="143"/>
  <c r="AI33" i="143" s="1"/>
  <c r="T34" i="143"/>
  <c r="AI34" i="143" s="1"/>
  <c r="AP35" i="143"/>
  <c r="S12" i="143"/>
  <c r="S13" i="143"/>
  <c r="S14" i="143"/>
  <c r="S15" i="143"/>
  <c r="S16" i="143"/>
  <c r="S17" i="143"/>
  <c r="S18" i="143"/>
  <c r="S19" i="143"/>
  <c r="S20" i="143"/>
  <c r="S21" i="143"/>
  <c r="S22" i="143"/>
  <c r="S23" i="143"/>
  <c r="S24" i="143"/>
  <c r="S25" i="143"/>
  <c r="S26" i="143"/>
  <c r="S27" i="143"/>
  <c r="S28" i="143"/>
  <c r="S29" i="143"/>
  <c r="S30" i="143"/>
  <c r="S31" i="143"/>
  <c r="S32" i="143"/>
  <c r="Q35" i="143"/>
  <c r="AP10" i="142"/>
  <c r="AQ11" i="142" s="1"/>
  <c r="AG10" i="142"/>
  <c r="AG35" i="142" s="1"/>
  <c r="Q10" i="142"/>
  <c r="Q35" i="142" s="1"/>
  <c r="AR35" i="142"/>
  <c r="P35" i="142"/>
  <c r="AQ34" i="142"/>
  <c r="AH34" i="142"/>
  <c r="V34" i="142"/>
  <c r="R34" i="142"/>
  <c r="S34" i="142" s="1"/>
  <c r="J34" i="142"/>
  <c r="K34" i="142" s="1"/>
  <c r="G34" i="142"/>
  <c r="E34" i="142"/>
  <c r="AQ33" i="142"/>
  <c r="AH33" i="142"/>
  <c r="V33" i="142"/>
  <c r="R33" i="142"/>
  <c r="S33" i="142" s="1"/>
  <c r="J33" i="142"/>
  <c r="I33" i="142" s="1"/>
  <c r="G33" i="142"/>
  <c r="E33" i="142"/>
  <c r="AW32" i="142"/>
  <c r="AQ32" i="142"/>
  <c r="AH32" i="142"/>
  <c r="V32" i="142"/>
  <c r="R32" i="142"/>
  <c r="T32" i="142" s="1"/>
  <c r="J32" i="142"/>
  <c r="K32" i="142" s="1"/>
  <c r="G32" i="142"/>
  <c r="E32" i="142"/>
  <c r="AQ31" i="142"/>
  <c r="AH31" i="142"/>
  <c r="V31" i="142"/>
  <c r="R31" i="142"/>
  <c r="T31" i="142" s="1"/>
  <c r="J31" i="142"/>
  <c r="I31" i="142" s="1"/>
  <c r="G31" i="142"/>
  <c r="E31" i="142"/>
  <c r="AQ30" i="142"/>
  <c r="AH30" i="142"/>
  <c r="V30" i="142"/>
  <c r="R30" i="142"/>
  <c r="T30" i="142" s="1"/>
  <c r="J30" i="142"/>
  <c r="I30" i="142" s="1"/>
  <c r="G30" i="142"/>
  <c r="E30" i="142"/>
  <c r="AQ29" i="142"/>
  <c r="AH29" i="142"/>
  <c r="V29" i="142"/>
  <c r="R29" i="142"/>
  <c r="T29" i="142" s="1"/>
  <c r="J29" i="142"/>
  <c r="I29" i="142" s="1"/>
  <c r="G29" i="142"/>
  <c r="E29" i="142"/>
  <c r="AQ28" i="142"/>
  <c r="AH28" i="142"/>
  <c r="V28" i="142"/>
  <c r="R28" i="142"/>
  <c r="T28" i="142" s="1"/>
  <c r="J28" i="142"/>
  <c r="I28" i="142" s="1"/>
  <c r="G28" i="142"/>
  <c r="E28" i="142"/>
  <c r="AQ27" i="142"/>
  <c r="AH27" i="142"/>
  <c r="V27" i="142"/>
  <c r="R27" i="142"/>
  <c r="T27" i="142" s="1"/>
  <c r="J27" i="142"/>
  <c r="I27" i="142" s="1"/>
  <c r="G27" i="142"/>
  <c r="E27" i="142"/>
  <c r="AQ26" i="142"/>
  <c r="AH26" i="142"/>
  <c r="V26" i="142"/>
  <c r="R26" i="142"/>
  <c r="T26" i="142" s="1"/>
  <c r="J26" i="142"/>
  <c r="I26" i="142" s="1"/>
  <c r="G26" i="142"/>
  <c r="E26" i="142"/>
  <c r="AQ25" i="142"/>
  <c r="AH25" i="142"/>
  <c r="V25" i="142"/>
  <c r="R25" i="142"/>
  <c r="T25" i="142" s="1"/>
  <c r="J25" i="142"/>
  <c r="I25" i="142" s="1"/>
  <c r="G25" i="142"/>
  <c r="E25" i="142"/>
  <c r="AQ24" i="142"/>
  <c r="AH24" i="142"/>
  <c r="V24" i="142"/>
  <c r="R24" i="142"/>
  <c r="T24" i="142" s="1"/>
  <c r="J24" i="142"/>
  <c r="I24" i="142" s="1"/>
  <c r="G24" i="142"/>
  <c r="E24" i="142"/>
  <c r="AQ23" i="142"/>
  <c r="AH23" i="142"/>
  <c r="V23" i="142"/>
  <c r="R23" i="142"/>
  <c r="T23" i="142" s="1"/>
  <c r="J23" i="142"/>
  <c r="I23" i="142" s="1"/>
  <c r="G23" i="142"/>
  <c r="E23" i="142"/>
  <c r="AQ22" i="142"/>
  <c r="AH22" i="142"/>
  <c r="V22" i="142"/>
  <c r="R22" i="142"/>
  <c r="T22" i="142" s="1"/>
  <c r="J22" i="142"/>
  <c r="I22" i="142" s="1"/>
  <c r="G22" i="142"/>
  <c r="E22" i="142"/>
  <c r="AQ21" i="142"/>
  <c r="AH21" i="142"/>
  <c r="V21" i="142"/>
  <c r="R21" i="142"/>
  <c r="T21" i="142" s="1"/>
  <c r="J21" i="142"/>
  <c r="I21" i="142" s="1"/>
  <c r="G21" i="142"/>
  <c r="E21" i="142"/>
  <c r="AQ20" i="142"/>
  <c r="AH20" i="142"/>
  <c r="V20" i="142"/>
  <c r="R20" i="142"/>
  <c r="T20" i="142" s="1"/>
  <c r="J20" i="142"/>
  <c r="I20" i="142" s="1"/>
  <c r="G20" i="142"/>
  <c r="E20" i="142"/>
  <c r="AQ19" i="142"/>
  <c r="AH19" i="142"/>
  <c r="V19" i="142"/>
  <c r="R19" i="142"/>
  <c r="T19" i="142" s="1"/>
  <c r="J19" i="142"/>
  <c r="I19" i="142" s="1"/>
  <c r="G19" i="142"/>
  <c r="E19" i="142"/>
  <c r="AQ18" i="142"/>
  <c r="AH18" i="142"/>
  <c r="V18" i="142"/>
  <c r="R18" i="142"/>
  <c r="T18" i="142" s="1"/>
  <c r="J18" i="142"/>
  <c r="I18" i="142" s="1"/>
  <c r="G18" i="142"/>
  <c r="E18" i="142"/>
  <c r="AQ17" i="142"/>
  <c r="AH17" i="142"/>
  <c r="V17" i="142"/>
  <c r="R17" i="142"/>
  <c r="T17" i="142" s="1"/>
  <c r="J17" i="142"/>
  <c r="I17" i="142" s="1"/>
  <c r="G17" i="142"/>
  <c r="E17" i="142"/>
  <c r="AQ16" i="142"/>
  <c r="AH16" i="142"/>
  <c r="V16" i="142"/>
  <c r="R16" i="142"/>
  <c r="T16" i="142" s="1"/>
  <c r="J16" i="142"/>
  <c r="I16" i="142" s="1"/>
  <c r="G16" i="142"/>
  <c r="E16" i="142"/>
  <c r="AQ15" i="142"/>
  <c r="AH15" i="142"/>
  <c r="V15" i="142"/>
  <c r="R15" i="142"/>
  <c r="T15" i="142" s="1"/>
  <c r="J15" i="142"/>
  <c r="I15" i="142" s="1"/>
  <c r="G15" i="142"/>
  <c r="E15" i="142"/>
  <c r="AQ14" i="142"/>
  <c r="AH14" i="142"/>
  <c r="V14" i="142"/>
  <c r="R14" i="142"/>
  <c r="T14" i="142" s="1"/>
  <c r="J14" i="142"/>
  <c r="I14" i="142" s="1"/>
  <c r="G14" i="142"/>
  <c r="E14" i="142"/>
  <c r="AQ13" i="142"/>
  <c r="AH13" i="142"/>
  <c r="V13" i="142"/>
  <c r="R13" i="142"/>
  <c r="T13" i="142" s="1"/>
  <c r="J13" i="142"/>
  <c r="I13" i="142" s="1"/>
  <c r="G13" i="142"/>
  <c r="E13" i="142"/>
  <c r="AQ12" i="142"/>
  <c r="AH12" i="142"/>
  <c r="V12" i="142"/>
  <c r="R12" i="142"/>
  <c r="T12" i="142" s="1"/>
  <c r="J12" i="142"/>
  <c r="I12" i="142" s="1"/>
  <c r="G12" i="142"/>
  <c r="E12" i="142"/>
  <c r="AH11" i="142"/>
  <c r="V11" i="142"/>
  <c r="J11" i="142"/>
  <c r="I11" i="142" s="1"/>
  <c r="G11" i="142"/>
  <c r="E11" i="142"/>
  <c r="AP10" i="140"/>
  <c r="AQ11" i="140" s="1"/>
  <c r="AG10" i="140"/>
  <c r="AG8" i="140" s="1"/>
  <c r="Q10" i="140"/>
  <c r="Q35" i="140" s="1"/>
  <c r="AP10" i="139"/>
  <c r="AQ11" i="139" s="1"/>
  <c r="AG10" i="139"/>
  <c r="AH11" i="139" s="1"/>
  <c r="Q10" i="139"/>
  <c r="Q35" i="139" s="1"/>
  <c r="AR35" i="140"/>
  <c r="P35" i="140"/>
  <c r="AQ34" i="140"/>
  <c r="AH34" i="140"/>
  <c r="V34" i="140"/>
  <c r="R34" i="140"/>
  <c r="S34" i="140" s="1"/>
  <c r="J34" i="140"/>
  <c r="I34" i="140" s="1"/>
  <c r="G34" i="140"/>
  <c r="E34" i="140"/>
  <c r="AQ33" i="140"/>
  <c r="AH33" i="140"/>
  <c r="V33" i="140"/>
  <c r="R33" i="140"/>
  <c r="S33" i="140" s="1"/>
  <c r="J33" i="140"/>
  <c r="K33" i="140" s="1"/>
  <c r="G33" i="140"/>
  <c r="E33" i="140"/>
  <c r="AW32" i="140"/>
  <c r="AQ32" i="140"/>
  <c r="AH32" i="140"/>
  <c r="V32" i="140"/>
  <c r="R32" i="140"/>
  <c r="T32" i="140" s="1"/>
  <c r="J32" i="140"/>
  <c r="K32" i="140" s="1"/>
  <c r="G32" i="140"/>
  <c r="E32" i="140"/>
  <c r="AQ31" i="140"/>
  <c r="AH31" i="140"/>
  <c r="V31" i="140"/>
  <c r="R31" i="140"/>
  <c r="T31" i="140" s="1"/>
  <c r="J31" i="140"/>
  <c r="K31" i="140" s="1"/>
  <c r="G31" i="140"/>
  <c r="E31" i="140"/>
  <c r="AQ30" i="140"/>
  <c r="AH30" i="140"/>
  <c r="V30" i="140"/>
  <c r="R30" i="140"/>
  <c r="T30" i="140" s="1"/>
  <c r="J30" i="140"/>
  <c r="I30" i="140" s="1"/>
  <c r="G30" i="140"/>
  <c r="E30" i="140"/>
  <c r="AQ29" i="140"/>
  <c r="AH29" i="140"/>
  <c r="V29" i="140"/>
  <c r="R29" i="140"/>
  <c r="T29" i="140" s="1"/>
  <c r="J29" i="140"/>
  <c r="I29" i="140" s="1"/>
  <c r="G29" i="140"/>
  <c r="E29" i="140"/>
  <c r="AQ28" i="140"/>
  <c r="AH28" i="140"/>
  <c r="V28" i="140"/>
  <c r="R28" i="140"/>
  <c r="T28" i="140" s="1"/>
  <c r="J28" i="140"/>
  <c r="K28" i="140" s="1"/>
  <c r="G28" i="140"/>
  <c r="E28" i="140"/>
  <c r="AQ27" i="140"/>
  <c r="AH27" i="140"/>
  <c r="V27" i="140"/>
  <c r="R27" i="140"/>
  <c r="T27" i="140" s="1"/>
  <c r="J27" i="140"/>
  <c r="K27" i="140" s="1"/>
  <c r="G27" i="140"/>
  <c r="E27" i="140"/>
  <c r="AQ26" i="140"/>
  <c r="AH26" i="140"/>
  <c r="V26" i="140"/>
  <c r="R26" i="140"/>
  <c r="T26" i="140" s="1"/>
  <c r="J26" i="140"/>
  <c r="I26" i="140" s="1"/>
  <c r="G26" i="140"/>
  <c r="E26" i="140"/>
  <c r="AQ25" i="140"/>
  <c r="AH25" i="140"/>
  <c r="V25" i="140"/>
  <c r="R25" i="140"/>
  <c r="T25" i="140" s="1"/>
  <c r="J25" i="140"/>
  <c r="I25" i="140" s="1"/>
  <c r="G25" i="140"/>
  <c r="E25" i="140"/>
  <c r="AQ24" i="140"/>
  <c r="AH24" i="140"/>
  <c r="V24" i="140"/>
  <c r="R24" i="140"/>
  <c r="T24" i="140" s="1"/>
  <c r="J24" i="140"/>
  <c r="K24" i="140" s="1"/>
  <c r="G24" i="140"/>
  <c r="E24" i="140"/>
  <c r="AQ23" i="140"/>
  <c r="AH23" i="140"/>
  <c r="V23" i="140"/>
  <c r="R23" i="140"/>
  <c r="T23" i="140" s="1"/>
  <c r="J23" i="140"/>
  <c r="K23" i="140" s="1"/>
  <c r="G23" i="140"/>
  <c r="E23" i="140"/>
  <c r="AQ22" i="140"/>
  <c r="AH22" i="140"/>
  <c r="V22" i="140"/>
  <c r="R22" i="140"/>
  <c r="T22" i="140" s="1"/>
  <c r="J22" i="140"/>
  <c r="I22" i="140" s="1"/>
  <c r="G22" i="140"/>
  <c r="E22" i="140"/>
  <c r="AQ21" i="140"/>
  <c r="AH21" i="140"/>
  <c r="V21" i="140"/>
  <c r="R21" i="140"/>
  <c r="T21" i="140" s="1"/>
  <c r="J21" i="140"/>
  <c r="I21" i="140" s="1"/>
  <c r="G21" i="140"/>
  <c r="E21" i="140"/>
  <c r="AQ20" i="140"/>
  <c r="AH20" i="140"/>
  <c r="V20" i="140"/>
  <c r="R20" i="140"/>
  <c r="T20" i="140" s="1"/>
  <c r="J20" i="140"/>
  <c r="K20" i="140" s="1"/>
  <c r="G20" i="140"/>
  <c r="E20" i="140"/>
  <c r="AQ19" i="140"/>
  <c r="AH19" i="140"/>
  <c r="V19" i="140"/>
  <c r="R19" i="140"/>
  <c r="T19" i="140" s="1"/>
  <c r="J19" i="140"/>
  <c r="K19" i="140" s="1"/>
  <c r="G19" i="140"/>
  <c r="E19" i="140"/>
  <c r="AQ18" i="140"/>
  <c r="AH18" i="140"/>
  <c r="V18" i="140"/>
  <c r="R18" i="140"/>
  <c r="T18" i="140" s="1"/>
  <c r="J18" i="140"/>
  <c r="I18" i="140" s="1"/>
  <c r="G18" i="140"/>
  <c r="E18" i="140"/>
  <c r="AQ17" i="140"/>
  <c r="AH17" i="140"/>
  <c r="V17" i="140"/>
  <c r="R17" i="140"/>
  <c r="T17" i="140" s="1"/>
  <c r="J17" i="140"/>
  <c r="I17" i="140" s="1"/>
  <c r="G17" i="140"/>
  <c r="E17" i="140"/>
  <c r="AQ16" i="140"/>
  <c r="AH16" i="140"/>
  <c r="V16" i="140"/>
  <c r="R16" i="140"/>
  <c r="T16" i="140" s="1"/>
  <c r="J16" i="140"/>
  <c r="K16" i="140" s="1"/>
  <c r="G16" i="140"/>
  <c r="E16" i="140"/>
  <c r="AQ15" i="140"/>
  <c r="AH15" i="140"/>
  <c r="V15" i="140"/>
  <c r="R15" i="140"/>
  <c r="T15" i="140" s="1"/>
  <c r="J15" i="140"/>
  <c r="K15" i="140" s="1"/>
  <c r="G15" i="140"/>
  <c r="E15" i="140"/>
  <c r="AQ14" i="140"/>
  <c r="AH14" i="140"/>
  <c r="V14" i="140"/>
  <c r="R14" i="140"/>
  <c r="T14" i="140" s="1"/>
  <c r="J14" i="140"/>
  <c r="K14" i="140" s="1"/>
  <c r="G14" i="140"/>
  <c r="E14" i="140"/>
  <c r="AQ13" i="140"/>
  <c r="AH13" i="140"/>
  <c r="V13" i="140"/>
  <c r="R13" i="140"/>
  <c r="T13" i="140" s="1"/>
  <c r="J13" i="140"/>
  <c r="K13" i="140" s="1"/>
  <c r="G13" i="140"/>
  <c r="E13" i="140"/>
  <c r="AQ12" i="140"/>
  <c r="AH12" i="140"/>
  <c r="V12" i="140"/>
  <c r="R12" i="140"/>
  <c r="T12" i="140" s="1"/>
  <c r="J12" i="140"/>
  <c r="I12" i="140" s="1"/>
  <c r="G12" i="140"/>
  <c r="E12" i="140"/>
  <c r="V11" i="140"/>
  <c r="J11" i="140"/>
  <c r="K11" i="140" s="1"/>
  <c r="G11" i="140"/>
  <c r="E11" i="140"/>
  <c r="AR35" i="139"/>
  <c r="P35" i="139"/>
  <c r="AQ34" i="139"/>
  <c r="AH34" i="139"/>
  <c r="V34" i="139"/>
  <c r="R34" i="139"/>
  <c r="T34" i="139" s="1"/>
  <c r="J34" i="139"/>
  <c r="K34" i="139" s="1"/>
  <c r="G34" i="139"/>
  <c r="E34" i="139"/>
  <c r="AQ33" i="139"/>
  <c r="AH33" i="139"/>
  <c r="V33" i="139"/>
  <c r="R33" i="139"/>
  <c r="T33" i="139" s="1"/>
  <c r="J33" i="139"/>
  <c r="K33" i="139" s="1"/>
  <c r="G33" i="139"/>
  <c r="E33" i="139"/>
  <c r="AW32" i="139"/>
  <c r="AQ32" i="139"/>
  <c r="AH32" i="139"/>
  <c r="V32" i="139"/>
  <c r="R32" i="139"/>
  <c r="S32" i="139" s="1"/>
  <c r="J32" i="139"/>
  <c r="I32" i="139" s="1"/>
  <c r="G32" i="139"/>
  <c r="E32" i="139"/>
  <c r="AQ31" i="139"/>
  <c r="AH31" i="139"/>
  <c r="V31" i="139"/>
  <c r="R31" i="139"/>
  <c r="S31" i="139" s="1"/>
  <c r="J31" i="139"/>
  <c r="I31" i="139" s="1"/>
  <c r="G31" i="139"/>
  <c r="E31" i="139"/>
  <c r="AQ30" i="139"/>
  <c r="AH30" i="139"/>
  <c r="V30" i="139"/>
  <c r="R30" i="139"/>
  <c r="S30" i="139" s="1"/>
  <c r="J30" i="139"/>
  <c r="I30" i="139" s="1"/>
  <c r="G30" i="139"/>
  <c r="E30" i="139"/>
  <c r="AQ29" i="139"/>
  <c r="AH29" i="139"/>
  <c r="V29" i="139"/>
  <c r="R29" i="139"/>
  <c r="S29" i="139" s="1"/>
  <c r="J29" i="139"/>
  <c r="I29" i="139" s="1"/>
  <c r="G29" i="139"/>
  <c r="E29" i="139"/>
  <c r="AQ28" i="139"/>
  <c r="AH28" i="139"/>
  <c r="V28" i="139"/>
  <c r="R28" i="139"/>
  <c r="S28" i="139" s="1"/>
  <c r="J28" i="139"/>
  <c r="I28" i="139" s="1"/>
  <c r="G28" i="139"/>
  <c r="E28" i="139"/>
  <c r="AQ27" i="139"/>
  <c r="AH27" i="139"/>
  <c r="V27" i="139"/>
  <c r="R27" i="139"/>
  <c r="S27" i="139" s="1"/>
  <c r="J27" i="139"/>
  <c r="I27" i="139" s="1"/>
  <c r="G27" i="139"/>
  <c r="E27" i="139"/>
  <c r="AQ26" i="139"/>
  <c r="AH26" i="139"/>
  <c r="V26" i="139"/>
  <c r="R26" i="139"/>
  <c r="S26" i="139" s="1"/>
  <c r="J26" i="139"/>
  <c r="I26" i="139" s="1"/>
  <c r="G26" i="139"/>
  <c r="E26" i="139"/>
  <c r="AQ25" i="139"/>
  <c r="AH25" i="139"/>
  <c r="V25" i="139"/>
  <c r="R25" i="139"/>
  <c r="S25" i="139" s="1"/>
  <c r="J25" i="139"/>
  <c r="I25" i="139" s="1"/>
  <c r="G25" i="139"/>
  <c r="E25" i="139"/>
  <c r="AQ24" i="139"/>
  <c r="AH24" i="139"/>
  <c r="V24" i="139"/>
  <c r="R24" i="139"/>
  <c r="S24" i="139" s="1"/>
  <c r="J24" i="139"/>
  <c r="I24" i="139" s="1"/>
  <c r="G24" i="139"/>
  <c r="E24" i="139"/>
  <c r="AQ23" i="139"/>
  <c r="AH23" i="139"/>
  <c r="V23" i="139"/>
  <c r="R23" i="139"/>
  <c r="S23" i="139" s="1"/>
  <c r="J23" i="139"/>
  <c r="I23" i="139" s="1"/>
  <c r="G23" i="139"/>
  <c r="E23" i="139"/>
  <c r="AQ22" i="139"/>
  <c r="AH22" i="139"/>
  <c r="V22" i="139"/>
  <c r="R22" i="139"/>
  <c r="S22" i="139" s="1"/>
  <c r="J22" i="139"/>
  <c r="I22" i="139" s="1"/>
  <c r="G22" i="139"/>
  <c r="E22" i="139"/>
  <c r="AQ21" i="139"/>
  <c r="AH21" i="139"/>
  <c r="V21" i="139"/>
  <c r="R21" i="139"/>
  <c r="T21" i="139" s="1"/>
  <c r="J21" i="139"/>
  <c r="I21" i="139" s="1"/>
  <c r="G21" i="139"/>
  <c r="E21" i="139"/>
  <c r="AQ20" i="139"/>
  <c r="AH20" i="139"/>
  <c r="V20" i="139"/>
  <c r="R20" i="139"/>
  <c r="S20" i="139" s="1"/>
  <c r="J20" i="139"/>
  <c r="I20" i="139" s="1"/>
  <c r="G20" i="139"/>
  <c r="E20" i="139"/>
  <c r="AQ19" i="139"/>
  <c r="AH19" i="139"/>
  <c r="V19" i="139"/>
  <c r="R19" i="139"/>
  <c r="T19" i="139" s="1"/>
  <c r="J19" i="139"/>
  <c r="I19" i="139" s="1"/>
  <c r="G19" i="139"/>
  <c r="E19" i="139"/>
  <c r="AQ18" i="139"/>
  <c r="AH18" i="139"/>
  <c r="V18" i="139"/>
  <c r="R18" i="139"/>
  <c r="T18" i="139" s="1"/>
  <c r="J18" i="139"/>
  <c r="I18" i="139" s="1"/>
  <c r="G18" i="139"/>
  <c r="E18" i="139"/>
  <c r="AQ17" i="139"/>
  <c r="AH17" i="139"/>
  <c r="V17" i="139"/>
  <c r="R17" i="139"/>
  <c r="T17" i="139" s="1"/>
  <c r="J17" i="139"/>
  <c r="I17" i="139" s="1"/>
  <c r="G17" i="139"/>
  <c r="E17" i="139"/>
  <c r="AQ16" i="139"/>
  <c r="AH16" i="139"/>
  <c r="V16" i="139"/>
  <c r="R16" i="139"/>
  <c r="T16" i="139" s="1"/>
  <c r="J16" i="139"/>
  <c r="I16" i="139" s="1"/>
  <c r="G16" i="139"/>
  <c r="E16" i="139"/>
  <c r="AQ15" i="139"/>
  <c r="AH15" i="139"/>
  <c r="V15" i="139"/>
  <c r="R15" i="139"/>
  <c r="S15" i="139" s="1"/>
  <c r="J15" i="139"/>
  <c r="I15" i="139" s="1"/>
  <c r="G15" i="139"/>
  <c r="E15" i="139"/>
  <c r="AQ14" i="139"/>
  <c r="AH14" i="139"/>
  <c r="V14" i="139"/>
  <c r="R14" i="139"/>
  <c r="T14" i="139" s="1"/>
  <c r="J14" i="139"/>
  <c r="I14" i="139" s="1"/>
  <c r="G14" i="139"/>
  <c r="E14" i="139"/>
  <c r="AQ13" i="139"/>
  <c r="AH13" i="139"/>
  <c r="V13" i="139"/>
  <c r="R13" i="139"/>
  <c r="S13" i="139" s="1"/>
  <c r="J13" i="139"/>
  <c r="I13" i="139" s="1"/>
  <c r="G13" i="139"/>
  <c r="E13" i="139"/>
  <c r="AQ12" i="139"/>
  <c r="AH12" i="139"/>
  <c r="V12" i="139"/>
  <c r="R12" i="139"/>
  <c r="S12" i="139" s="1"/>
  <c r="J12" i="139"/>
  <c r="I12" i="139" s="1"/>
  <c r="G12" i="139"/>
  <c r="E12" i="139"/>
  <c r="V11" i="139"/>
  <c r="J11" i="139"/>
  <c r="I11" i="139" s="1"/>
  <c r="G11" i="139"/>
  <c r="E11" i="139"/>
  <c r="AG35" i="139"/>
  <c r="AP10" i="138"/>
  <c r="AP35" i="138" s="1"/>
  <c r="AG10" i="138"/>
  <c r="AG8" i="138" s="1"/>
  <c r="Q10" i="138"/>
  <c r="Q35" i="138" s="1"/>
  <c r="V19" i="138"/>
  <c r="V20" i="138"/>
  <c r="V21" i="138"/>
  <c r="V22" i="138"/>
  <c r="V23" i="138"/>
  <c r="AR35" i="138"/>
  <c r="P35" i="138"/>
  <c r="AQ34" i="138"/>
  <c r="AH34" i="138"/>
  <c r="V34" i="138"/>
  <c r="R34" i="138"/>
  <c r="S34" i="138" s="1"/>
  <c r="J34" i="138"/>
  <c r="I34" i="138" s="1"/>
  <c r="G34" i="138"/>
  <c r="E34" i="138"/>
  <c r="AQ33" i="138"/>
  <c r="AH33" i="138"/>
  <c r="V33" i="138"/>
  <c r="R33" i="138"/>
  <c r="S33" i="138" s="1"/>
  <c r="J33" i="138"/>
  <c r="I33" i="138" s="1"/>
  <c r="G33" i="138"/>
  <c r="E33" i="138"/>
  <c r="AW32" i="138"/>
  <c r="AQ32" i="138"/>
  <c r="AH32" i="138"/>
  <c r="V32" i="138"/>
  <c r="R32" i="138"/>
  <c r="T32" i="138" s="1"/>
  <c r="J32" i="138"/>
  <c r="K32" i="138" s="1"/>
  <c r="G32" i="138"/>
  <c r="E32" i="138"/>
  <c r="AQ31" i="138"/>
  <c r="AH31" i="138"/>
  <c r="AI31" i="138" s="1"/>
  <c r="V31" i="138"/>
  <c r="R31" i="138"/>
  <c r="T31" i="138" s="1"/>
  <c r="J31" i="138"/>
  <c r="K31" i="138" s="1"/>
  <c r="G31" i="138"/>
  <c r="E31" i="138"/>
  <c r="AQ30" i="138"/>
  <c r="AH30" i="138"/>
  <c r="V30" i="138"/>
  <c r="R30" i="138"/>
  <c r="T30" i="138" s="1"/>
  <c r="J30" i="138"/>
  <c r="K30" i="138" s="1"/>
  <c r="I30" i="138"/>
  <c r="G30" i="138"/>
  <c r="E30" i="138"/>
  <c r="AQ29" i="138"/>
  <c r="AH29" i="138"/>
  <c r="V29" i="138"/>
  <c r="R29" i="138"/>
  <c r="T29" i="138" s="1"/>
  <c r="J29" i="138"/>
  <c r="K29" i="138" s="1"/>
  <c r="I29" i="138"/>
  <c r="G29" i="138"/>
  <c r="E29" i="138"/>
  <c r="AQ28" i="138"/>
  <c r="AH28" i="138"/>
  <c r="AI28" i="138" s="1"/>
  <c r="V28" i="138"/>
  <c r="R28" i="138"/>
  <c r="T28" i="138" s="1"/>
  <c r="J28" i="138"/>
  <c r="K28" i="138" s="1"/>
  <c r="I28" i="138"/>
  <c r="G28" i="138"/>
  <c r="E28" i="138"/>
  <c r="AQ27" i="138"/>
  <c r="AH27" i="138"/>
  <c r="V27" i="138"/>
  <c r="R27" i="138"/>
  <c r="T27" i="138" s="1"/>
  <c r="J27" i="138"/>
  <c r="K27" i="138" s="1"/>
  <c r="G27" i="138"/>
  <c r="E27" i="138"/>
  <c r="AQ26" i="138"/>
  <c r="AH26" i="138"/>
  <c r="V26" i="138"/>
  <c r="R26" i="138"/>
  <c r="T26" i="138" s="1"/>
  <c r="J26" i="138"/>
  <c r="K26" i="138" s="1"/>
  <c r="I26" i="138"/>
  <c r="G26" i="138"/>
  <c r="E26" i="138"/>
  <c r="AQ25" i="138"/>
  <c r="AH25" i="138"/>
  <c r="V25" i="138"/>
  <c r="R25" i="138"/>
  <c r="T25" i="138" s="1"/>
  <c r="J25" i="138"/>
  <c r="K25" i="138" s="1"/>
  <c r="I25" i="138"/>
  <c r="G25" i="138"/>
  <c r="E25" i="138"/>
  <c r="AQ24" i="138"/>
  <c r="AH24" i="138"/>
  <c r="V24" i="138"/>
  <c r="R24" i="138"/>
  <c r="T24" i="138" s="1"/>
  <c r="J24" i="138"/>
  <c r="K24" i="138" s="1"/>
  <c r="I24" i="138"/>
  <c r="G24" i="138"/>
  <c r="E24" i="138"/>
  <c r="AQ23" i="138"/>
  <c r="AH23" i="138"/>
  <c r="R23" i="138"/>
  <c r="T23" i="138" s="1"/>
  <c r="J23" i="138"/>
  <c r="K23" i="138" s="1"/>
  <c r="G23" i="138"/>
  <c r="E23" i="138"/>
  <c r="AQ22" i="138"/>
  <c r="AH22" i="138"/>
  <c r="R22" i="138"/>
  <c r="T22" i="138" s="1"/>
  <c r="J22" i="138"/>
  <c r="K22" i="138" s="1"/>
  <c r="I22" i="138"/>
  <c r="G22" i="138"/>
  <c r="E22" i="138"/>
  <c r="AQ21" i="138"/>
  <c r="AH21" i="138"/>
  <c r="R21" i="138"/>
  <c r="S21" i="138" s="1"/>
  <c r="J21" i="138"/>
  <c r="I21" i="138" s="1"/>
  <c r="G21" i="138"/>
  <c r="E21" i="138"/>
  <c r="AQ20" i="138"/>
  <c r="AH20" i="138"/>
  <c r="R20" i="138"/>
  <c r="T20" i="138" s="1"/>
  <c r="J20" i="138"/>
  <c r="I20" i="138" s="1"/>
  <c r="G20" i="138"/>
  <c r="E20" i="138"/>
  <c r="AQ19" i="138"/>
  <c r="AH19" i="138"/>
  <c r="R19" i="138"/>
  <c r="T19" i="138" s="1"/>
  <c r="J19" i="138"/>
  <c r="I19" i="138" s="1"/>
  <c r="G19" i="138"/>
  <c r="E19" i="138"/>
  <c r="AQ18" i="138"/>
  <c r="AH18" i="138"/>
  <c r="V18" i="138"/>
  <c r="R18" i="138"/>
  <c r="S18" i="138" s="1"/>
  <c r="J18" i="138"/>
  <c r="K18" i="138" s="1"/>
  <c r="G18" i="138"/>
  <c r="E18" i="138"/>
  <c r="AQ17" i="138"/>
  <c r="AH17" i="138"/>
  <c r="V17" i="138"/>
  <c r="R17" i="138"/>
  <c r="T17" i="138" s="1"/>
  <c r="J17" i="138"/>
  <c r="K17" i="138" s="1"/>
  <c r="G17" i="138"/>
  <c r="E17" i="138"/>
  <c r="AQ16" i="138"/>
  <c r="AH16" i="138"/>
  <c r="V16" i="138"/>
  <c r="R16" i="138"/>
  <c r="T16" i="138" s="1"/>
  <c r="J16" i="138"/>
  <c r="I16" i="138" s="1"/>
  <c r="G16" i="138"/>
  <c r="E16" i="138"/>
  <c r="AQ15" i="138"/>
  <c r="AH15" i="138"/>
  <c r="V15" i="138"/>
  <c r="R15" i="138"/>
  <c r="T15" i="138" s="1"/>
  <c r="J15" i="138"/>
  <c r="K15" i="138" s="1"/>
  <c r="G15" i="138"/>
  <c r="E15" i="138"/>
  <c r="AQ14" i="138"/>
  <c r="AH14" i="138"/>
  <c r="V14" i="138"/>
  <c r="R14" i="138"/>
  <c r="S14" i="138" s="1"/>
  <c r="J14" i="138"/>
  <c r="I14" i="138" s="1"/>
  <c r="G14" i="138"/>
  <c r="E14" i="138"/>
  <c r="AQ13" i="138"/>
  <c r="AH13" i="138"/>
  <c r="V13" i="138"/>
  <c r="R13" i="138"/>
  <c r="T13" i="138" s="1"/>
  <c r="J13" i="138"/>
  <c r="K13" i="138" s="1"/>
  <c r="G13" i="138"/>
  <c r="E13" i="138"/>
  <c r="AQ12" i="138"/>
  <c r="AH12" i="138"/>
  <c r="V12" i="138"/>
  <c r="R12" i="138"/>
  <c r="T12" i="138" s="1"/>
  <c r="J12" i="138"/>
  <c r="K12" i="138" s="1"/>
  <c r="G12" i="138"/>
  <c r="E12" i="138"/>
  <c r="V11" i="138"/>
  <c r="J11" i="138"/>
  <c r="I11" i="138" s="1"/>
  <c r="G11" i="138"/>
  <c r="E11" i="138"/>
  <c r="AP10" i="137"/>
  <c r="AG10" i="137"/>
  <c r="Q10" i="137"/>
  <c r="T35" i="148" l="1"/>
  <c r="AI35" i="148" s="1"/>
  <c r="AI11" i="148"/>
  <c r="R35" i="147"/>
  <c r="T11" i="147"/>
  <c r="S11" i="147"/>
  <c r="S35" i="147" s="1"/>
  <c r="R35" i="146"/>
  <c r="T11" i="146"/>
  <c r="S11" i="146"/>
  <c r="S35" i="146" s="1"/>
  <c r="R35" i="145"/>
  <c r="T11" i="145"/>
  <c r="T35" i="145" s="1"/>
  <c r="S11" i="145"/>
  <c r="S35" i="145" s="1"/>
  <c r="AH35" i="145"/>
  <c r="R35" i="144"/>
  <c r="T11" i="144"/>
  <c r="S11" i="144"/>
  <c r="S35" i="144" s="1"/>
  <c r="AI11" i="143"/>
  <c r="T35" i="143"/>
  <c r="AI35" i="143" s="1"/>
  <c r="S35" i="143"/>
  <c r="K25" i="142"/>
  <c r="K26" i="142"/>
  <c r="K27" i="142"/>
  <c r="K28" i="142"/>
  <c r="K29" i="142"/>
  <c r="K30" i="142"/>
  <c r="K31" i="142"/>
  <c r="K11" i="142"/>
  <c r="I34" i="142"/>
  <c r="K12" i="142"/>
  <c r="K13" i="142"/>
  <c r="K14" i="142"/>
  <c r="K15" i="142"/>
  <c r="K16" i="142"/>
  <c r="K17" i="142"/>
  <c r="K18" i="142"/>
  <c r="K19" i="142"/>
  <c r="K20" i="142"/>
  <c r="K21" i="142"/>
  <c r="K22" i="142"/>
  <c r="K23" i="142"/>
  <c r="K24" i="142"/>
  <c r="AQ35" i="142"/>
  <c r="AG8" i="142"/>
  <c r="AH35" i="142"/>
  <c r="I32" i="142"/>
  <c r="K33" i="142"/>
  <c r="AI12" i="142"/>
  <c r="AI13" i="142"/>
  <c r="AI14" i="142"/>
  <c r="AI15" i="142"/>
  <c r="AI16" i="142"/>
  <c r="AI17" i="142"/>
  <c r="AI18" i="142"/>
  <c r="AI19" i="142"/>
  <c r="AI20" i="142"/>
  <c r="AI21" i="142"/>
  <c r="AI22" i="142"/>
  <c r="AI23" i="142"/>
  <c r="AI24" i="142"/>
  <c r="AI25" i="142"/>
  <c r="AI26" i="142"/>
  <c r="AI27" i="142"/>
  <c r="AI28" i="142"/>
  <c r="AI29" i="142"/>
  <c r="AI30" i="142"/>
  <c r="AI31" i="142"/>
  <c r="AI32" i="142"/>
  <c r="T33" i="142"/>
  <c r="AI33" i="142" s="1"/>
  <c r="T34" i="142"/>
  <c r="AI34" i="142" s="1"/>
  <c r="R11" i="142"/>
  <c r="AP35" i="142"/>
  <c r="S12" i="142"/>
  <c r="S13" i="142"/>
  <c r="S14" i="142"/>
  <c r="S15" i="142"/>
  <c r="S16" i="142"/>
  <c r="S17" i="142"/>
  <c r="S18" i="142"/>
  <c r="S19" i="142"/>
  <c r="S20" i="142"/>
  <c r="S21" i="142"/>
  <c r="S22" i="142"/>
  <c r="S23" i="142"/>
  <c r="S24" i="142"/>
  <c r="S25" i="142"/>
  <c r="S26" i="142"/>
  <c r="S27" i="142"/>
  <c r="S28" i="142"/>
  <c r="S29" i="142"/>
  <c r="S30" i="142"/>
  <c r="S31" i="142"/>
  <c r="S32" i="142"/>
  <c r="K25" i="140"/>
  <c r="AH11" i="140"/>
  <c r="AH35" i="140" s="1"/>
  <c r="K12" i="140"/>
  <c r="K21" i="140"/>
  <c r="I31" i="140"/>
  <c r="K29" i="140"/>
  <c r="K17" i="140"/>
  <c r="I14" i="140"/>
  <c r="I15" i="140"/>
  <c r="I16" i="140"/>
  <c r="I19" i="140"/>
  <c r="I20" i="140"/>
  <c r="I23" i="140"/>
  <c r="I24" i="140"/>
  <c r="I27" i="140"/>
  <c r="I28" i="140"/>
  <c r="I32" i="140"/>
  <c r="I11" i="140"/>
  <c r="I13" i="140"/>
  <c r="AI25" i="140"/>
  <c r="AI29" i="140"/>
  <c r="AI24" i="140"/>
  <c r="AI28" i="140"/>
  <c r="AI32" i="140"/>
  <c r="AI21" i="140"/>
  <c r="AI20" i="140"/>
  <c r="AI17" i="140"/>
  <c r="AI16" i="140"/>
  <c r="AI13" i="140"/>
  <c r="AI12" i="140"/>
  <c r="AQ35" i="140"/>
  <c r="K18" i="140"/>
  <c r="K22" i="140"/>
  <c r="K26" i="140"/>
  <c r="K30" i="140"/>
  <c r="K34" i="140"/>
  <c r="I33" i="140"/>
  <c r="T23" i="139"/>
  <c r="T24" i="139"/>
  <c r="AI24" i="139" s="1"/>
  <c r="T29" i="139"/>
  <c r="AI29" i="139" s="1"/>
  <c r="T30" i="139"/>
  <c r="T31" i="139"/>
  <c r="AI31" i="139" s="1"/>
  <c r="T32" i="139"/>
  <c r="AI32" i="139" s="1"/>
  <c r="T28" i="139"/>
  <c r="AI28" i="139" s="1"/>
  <c r="T27" i="139"/>
  <c r="AI27" i="139" s="1"/>
  <c r="T25" i="139"/>
  <c r="AI25" i="139" s="1"/>
  <c r="T26" i="139"/>
  <c r="AI26" i="139" s="1"/>
  <c r="S33" i="139"/>
  <c r="I34" i="139"/>
  <c r="T22" i="139"/>
  <c r="AI22" i="139" s="1"/>
  <c r="AI21" i="139"/>
  <c r="AI23" i="139"/>
  <c r="AI30" i="139"/>
  <c r="AI33" i="139"/>
  <c r="I33" i="139"/>
  <c r="AI34" i="139"/>
  <c r="S34" i="139"/>
  <c r="AI18" i="139"/>
  <c r="AI17" i="139"/>
  <c r="AQ35" i="139"/>
  <c r="AH35" i="139"/>
  <c r="AI14" i="139"/>
  <c r="AI14" i="140"/>
  <c r="AI18" i="140"/>
  <c r="AI22" i="140"/>
  <c r="AI26" i="140"/>
  <c r="AI30" i="140"/>
  <c r="AI15" i="140"/>
  <c r="AI19" i="140"/>
  <c r="AI23" i="140"/>
  <c r="AI27" i="140"/>
  <c r="AI31" i="140"/>
  <c r="S12" i="140"/>
  <c r="S13" i="140"/>
  <c r="S15" i="140"/>
  <c r="S18" i="140"/>
  <c r="S20" i="140"/>
  <c r="S22" i="140"/>
  <c r="S25" i="140"/>
  <c r="S27" i="140"/>
  <c r="S28" i="140"/>
  <c r="S29" i="140"/>
  <c r="S30" i="140"/>
  <c r="S31" i="140"/>
  <c r="S32" i="140"/>
  <c r="AG35" i="140"/>
  <c r="T33" i="140"/>
  <c r="AI33" i="140" s="1"/>
  <c r="T34" i="140"/>
  <c r="AI34" i="140" s="1"/>
  <c r="AP35" i="140"/>
  <c r="R11" i="140"/>
  <c r="S14" i="140"/>
  <c r="S16" i="140"/>
  <c r="S17" i="140"/>
  <c r="S19" i="140"/>
  <c r="S21" i="140"/>
  <c r="S23" i="140"/>
  <c r="S24" i="140"/>
  <c r="S26" i="140"/>
  <c r="I23" i="138"/>
  <c r="AI24" i="138"/>
  <c r="AI32" i="138"/>
  <c r="AI19" i="138"/>
  <c r="AH11" i="138"/>
  <c r="AH35" i="138" s="1"/>
  <c r="K21" i="138"/>
  <c r="I27" i="138"/>
  <c r="I31" i="138"/>
  <c r="K33" i="138"/>
  <c r="K34" i="138"/>
  <c r="I32" i="138"/>
  <c r="AI15" i="138"/>
  <c r="AI16" i="139"/>
  <c r="AI19" i="139"/>
  <c r="T12" i="139"/>
  <c r="AI12" i="139" s="1"/>
  <c r="T13" i="139"/>
  <c r="AI13" i="139" s="1"/>
  <c r="T15" i="139"/>
  <c r="AI15" i="139" s="1"/>
  <c r="T20" i="139"/>
  <c r="AI20" i="139" s="1"/>
  <c r="AG8" i="139"/>
  <c r="K11" i="139"/>
  <c r="K12" i="139"/>
  <c r="K13" i="139"/>
  <c r="K14" i="139"/>
  <c r="K15" i="139"/>
  <c r="K16" i="139"/>
  <c r="K17" i="139"/>
  <c r="K18" i="139"/>
  <c r="K19" i="139"/>
  <c r="K20" i="139"/>
  <c r="K21" i="139"/>
  <c r="K22" i="139"/>
  <c r="K23" i="139"/>
  <c r="K24" i="139"/>
  <c r="K25" i="139"/>
  <c r="K26" i="139"/>
  <c r="K27" i="139"/>
  <c r="K28" i="139"/>
  <c r="K29" i="139"/>
  <c r="K30" i="139"/>
  <c r="K31" i="139"/>
  <c r="K32" i="139"/>
  <c r="AP35" i="139"/>
  <c r="R11" i="139"/>
  <c r="S14" i="139"/>
  <c r="S16" i="139"/>
  <c r="S17" i="139"/>
  <c r="S18" i="139"/>
  <c r="S19" i="139"/>
  <c r="S21" i="139"/>
  <c r="AI13" i="138"/>
  <c r="AI17" i="138"/>
  <c r="AI12" i="138"/>
  <c r="AI16" i="138"/>
  <c r="T18" i="138"/>
  <c r="AI18" i="138" s="1"/>
  <c r="S19" i="138"/>
  <c r="T14" i="138"/>
  <c r="AI14" i="138" s="1"/>
  <c r="S15" i="138"/>
  <c r="AI23" i="138"/>
  <c r="AI27" i="138"/>
  <c r="S12" i="138"/>
  <c r="S16" i="138"/>
  <c r="S20" i="138"/>
  <c r="S13" i="138"/>
  <c r="S17" i="138"/>
  <c r="AI20" i="138"/>
  <c r="R11" i="138"/>
  <c r="S11" i="138" s="1"/>
  <c r="AI25" i="138"/>
  <c r="AI29" i="138"/>
  <c r="AI22" i="138"/>
  <c r="AI26" i="138"/>
  <c r="AI30" i="138"/>
  <c r="AQ11" i="138"/>
  <c r="AQ35" i="138" s="1"/>
  <c r="K11" i="138"/>
  <c r="K14" i="138"/>
  <c r="K16" i="138"/>
  <c r="K19" i="138"/>
  <c r="K20" i="138"/>
  <c r="S22" i="138"/>
  <c r="S24" i="138"/>
  <c r="S26" i="138"/>
  <c r="S30" i="138"/>
  <c r="S31" i="138"/>
  <c r="S32" i="138"/>
  <c r="I12" i="138"/>
  <c r="I13" i="138"/>
  <c r="I15" i="138"/>
  <c r="I17" i="138"/>
  <c r="I18" i="138"/>
  <c r="T21" i="138"/>
  <c r="AI21" i="138" s="1"/>
  <c r="T33" i="138"/>
  <c r="AI33" i="138" s="1"/>
  <c r="T34" i="138"/>
  <c r="AI34" i="138" s="1"/>
  <c r="S23" i="138"/>
  <c r="S25" i="138"/>
  <c r="S27" i="138"/>
  <c r="S28" i="138"/>
  <c r="S29" i="138"/>
  <c r="AG35" i="138"/>
  <c r="AQ11" i="137"/>
  <c r="R11" i="137"/>
  <c r="AR35" i="137"/>
  <c r="P35" i="137"/>
  <c r="AQ34" i="137"/>
  <c r="AH34" i="137"/>
  <c r="V34" i="137"/>
  <c r="R34" i="137"/>
  <c r="S34" i="137" s="1"/>
  <c r="J34" i="137"/>
  <c r="K34" i="137" s="1"/>
  <c r="G34" i="137"/>
  <c r="E34" i="137"/>
  <c r="AQ33" i="137"/>
  <c r="AH33" i="137"/>
  <c r="V33" i="137"/>
  <c r="R33" i="137"/>
  <c r="S33" i="137" s="1"/>
  <c r="J33" i="137"/>
  <c r="K33" i="137" s="1"/>
  <c r="I33" i="137"/>
  <c r="G33" i="137"/>
  <c r="E33" i="137"/>
  <c r="AW32" i="137"/>
  <c r="AQ32" i="137"/>
  <c r="AH32" i="137"/>
  <c r="V32" i="137"/>
  <c r="R32" i="137"/>
  <c r="T32" i="137" s="1"/>
  <c r="J32" i="137"/>
  <c r="I32" i="137" s="1"/>
  <c r="G32" i="137"/>
  <c r="E32" i="137"/>
  <c r="AQ31" i="137"/>
  <c r="AH31" i="137"/>
  <c r="V31" i="137"/>
  <c r="R31" i="137"/>
  <c r="T31" i="137" s="1"/>
  <c r="J31" i="137"/>
  <c r="I31" i="137" s="1"/>
  <c r="G31" i="137"/>
  <c r="E31" i="137"/>
  <c r="AQ30" i="137"/>
  <c r="AH30" i="137"/>
  <c r="V30" i="137"/>
  <c r="R30" i="137"/>
  <c r="T30" i="137" s="1"/>
  <c r="J30" i="137"/>
  <c r="I30" i="137" s="1"/>
  <c r="G30" i="137"/>
  <c r="E30" i="137"/>
  <c r="AQ29" i="137"/>
  <c r="AH29" i="137"/>
  <c r="V29" i="137"/>
  <c r="R29" i="137"/>
  <c r="T29" i="137" s="1"/>
  <c r="J29" i="137"/>
  <c r="K29" i="137" s="1"/>
  <c r="G29" i="137"/>
  <c r="E29" i="137"/>
  <c r="AQ28" i="137"/>
  <c r="AH28" i="137"/>
  <c r="V28" i="137"/>
  <c r="R28" i="137"/>
  <c r="T28" i="137" s="1"/>
  <c r="J28" i="137"/>
  <c r="K28" i="137" s="1"/>
  <c r="G28" i="137"/>
  <c r="E28" i="137"/>
  <c r="AQ27" i="137"/>
  <c r="AH27" i="137"/>
  <c r="V27" i="137"/>
  <c r="R27" i="137"/>
  <c r="T27" i="137" s="1"/>
  <c r="J27" i="137"/>
  <c r="K27" i="137" s="1"/>
  <c r="G27" i="137"/>
  <c r="E27" i="137"/>
  <c r="AQ26" i="137"/>
  <c r="AH26" i="137"/>
  <c r="V26" i="137"/>
  <c r="R26" i="137"/>
  <c r="T26" i="137" s="1"/>
  <c r="J26" i="137"/>
  <c r="K26" i="137" s="1"/>
  <c r="G26" i="137"/>
  <c r="E26" i="137"/>
  <c r="AQ25" i="137"/>
  <c r="AH25" i="137"/>
  <c r="V25" i="137"/>
  <c r="R25" i="137"/>
  <c r="T25" i="137" s="1"/>
  <c r="J25" i="137"/>
  <c r="K25" i="137" s="1"/>
  <c r="G25" i="137"/>
  <c r="E25" i="137"/>
  <c r="AQ24" i="137"/>
  <c r="AH24" i="137"/>
  <c r="V24" i="137"/>
  <c r="R24" i="137"/>
  <c r="T24" i="137" s="1"/>
  <c r="J24" i="137"/>
  <c r="K24" i="137" s="1"/>
  <c r="G24" i="137"/>
  <c r="E24" i="137"/>
  <c r="AQ23" i="137"/>
  <c r="AH23" i="137"/>
  <c r="V23" i="137"/>
  <c r="R23" i="137"/>
  <c r="T23" i="137" s="1"/>
  <c r="J23" i="137"/>
  <c r="K23" i="137" s="1"/>
  <c r="G23" i="137"/>
  <c r="E23" i="137"/>
  <c r="AQ22" i="137"/>
  <c r="AH22" i="137"/>
  <c r="V22" i="137"/>
  <c r="R22" i="137"/>
  <c r="T22" i="137" s="1"/>
  <c r="J22" i="137"/>
  <c r="K22" i="137" s="1"/>
  <c r="I22" i="137"/>
  <c r="G22" i="137"/>
  <c r="E22" i="137"/>
  <c r="AQ21" i="137"/>
  <c r="AH21" i="137"/>
  <c r="R21" i="137"/>
  <c r="S21" i="137" s="1"/>
  <c r="J21" i="137"/>
  <c r="I21" i="137" s="1"/>
  <c r="G21" i="137"/>
  <c r="E21" i="137"/>
  <c r="AQ20" i="137"/>
  <c r="AH20" i="137"/>
  <c r="R20" i="137"/>
  <c r="T20" i="137" s="1"/>
  <c r="J20" i="137"/>
  <c r="K20" i="137" s="1"/>
  <c r="G20" i="137"/>
  <c r="E20" i="137"/>
  <c r="AQ19" i="137"/>
  <c r="AH19" i="137"/>
  <c r="V19" i="137"/>
  <c r="R19" i="137"/>
  <c r="T19" i="137" s="1"/>
  <c r="J19" i="137"/>
  <c r="K19" i="137" s="1"/>
  <c r="G19" i="137"/>
  <c r="E19" i="137"/>
  <c r="AQ18" i="137"/>
  <c r="AH18" i="137"/>
  <c r="V18" i="137"/>
  <c r="R18" i="137"/>
  <c r="S18" i="137" s="1"/>
  <c r="J18" i="137"/>
  <c r="K18" i="137" s="1"/>
  <c r="I18" i="137"/>
  <c r="G18" i="137"/>
  <c r="E18" i="137"/>
  <c r="AQ17" i="137"/>
  <c r="AH17" i="137"/>
  <c r="V17" i="137"/>
  <c r="R17" i="137"/>
  <c r="S17" i="137" s="1"/>
  <c r="J17" i="137"/>
  <c r="K17" i="137" s="1"/>
  <c r="I17" i="137"/>
  <c r="G17" i="137"/>
  <c r="E17" i="137"/>
  <c r="AQ16" i="137"/>
  <c r="AH16" i="137"/>
  <c r="V16" i="137"/>
  <c r="R16" i="137"/>
  <c r="S16" i="137" s="1"/>
  <c r="J16" i="137"/>
  <c r="K16" i="137" s="1"/>
  <c r="I16" i="137"/>
  <c r="G16" i="137"/>
  <c r="E16" i="137"/>
  <c r="AQ15" i="137"/>
  <c r="AH15" i="137"/>
  <c r="V15" i="137"/>
  <c r="R15" i="137"/>
  <c r="T15" i="137" s="1"/>
  <c r="J15" i="137"/>
  <c r="K15" i="137" s="1"/>
  <c r="I15" i="137"/>
  <c r="G15" i="137"/>
  <c r="E15" i="137"/>
  <c r="AQ14" i="137"/>
  <c r="AH14" i="137"/>
  <c r="V14" i="137"/>
  <c r="R14" i="137"/>
  <c r="T14" i="137" s="1"/>
  <c r="J14" i="137"/>
  <c r="K14" i="137" s="1"/>
  <c r="I14" i="137"/>
  <c r="G14" i="137"/>
  <c r="E14" i="137"/>
  <c r="AQ13" i="137"/>
  <c r="AH13" i="137"/>
  <c r="V13" i="137"/>
  <c r="R13" i="137"/>
  <c r="S13" i="137" s="1"/>
  <c r="J13" i="137"/>
  <c r="K13" i="137" s="1"/>
  <c r="G13" i="137"/>
  <c r="E13" i="137"/>
  <c r="AQ12" i="137"/>
  <c r="AH12" i="137"/>
  <c r="V12" i="137"/>
  <c r="R12" i="137"/>
  <c r="S12" i="137" s="1"/>
  <c r="J12" i="137"/>
  <c r="K12" i="137" s="1"/>
  <c r="G12" i="137"/>
  <c r="E12" i="137"/>
  <c r="V11" i="137"/>
  <c r="J11" i="137"/>
  <c r="K11" i="137" s="1"/>
  <c r="G11" i="137"/>
  <c r="E11" i="137"/>
  <c r="AH11" i="137"/>
  <c r="I20" i="137" l="1"/>
  <c r="I24" i="137"/>
  <c r="AI24" i="137"/>
  <c r="T35" i="147"/>
  <c r="AI35" i="147" s="1"/>
  <c r="AI11" i="147"/>
  <c r="T35" i="146"/>
  <c r="AI35" i="146" s="1"/>
  <c r="AI11" i="146"/>
  <c r="AI11" i="145"/>
  <c r="AI35" i="145"/>
  <c r="T35" i="144"/>
  <c r="AI35" i="144" s="1"/>
  <c r="AI11" i="144"/>
  <c r="R35" i="142"/>
  <c r="T11" i="142"/>
  <c r="S11" i="142"/>
  <c r="S35" i="142" s="1"/>
  <c r="R35" i="140"/>
  <c r="T11" i="140"/>
  <c r="S11" i="140"/>
  <c r="S35" i="140" s="1"/>
  <c r="T11" i="138"/>
  <c r="T35" i="138" s="1"/>
  <c r="AI35" i="138" s="1"/>
  <c r="R35" i="138"/>
  <c r="R35" i="139"/>
  <c r="S11" i="139"/>
  <c r="S35" i="139" s="1"/>
  <c r="T11" i="139"/>
  <c r="S35" i="138"/>
  <c r="I12" i="137"/>
  <c r="I28" i="137"/>
  <c r="T12" i="137"/>
  <c r="AI12" i="137" s="1"/>
  <c r="T18" i="137"/>
  <c r="AI28" i="137"/>
  <c r="AI32" i="137"/>
  <c r="I25" i="137"/>
  <c r="I26" i="137"/>
  <c r="I29" i="137"/>
  <c r="I11" i="137"/>
  <c r="K30" i="137"/>
  <c r="AI18" i="137"/>
  <c r="T16" i="137"/>
  <c r="AI16" i="137" s="1"/>
  <c r="AI19" i="137"/>
  <c r="S20" i="137"/>
  <c r="K31" i="137"/>
  <c r="T13" i="137"/>
  <c r="AI13" i="137" s="1"/>
  <c r="AI14" i="137"/>
  <c r="AI15" i="137"/>
  <c r="T17" i="137"/>
  <c r="AI17" i="137" s="1"/>
  <c r="S19" i="137"/>
  <c r="AI25" i="137"/>
  <c r="AI29" i="137"/>
  <c r="K32" i="137"/>
  <c r="I13" i="137"/>
  <c r="I19" i="137"/>
  <c r="AI20" i="137"/>
  <c r="I23" i="137"/>
  <c r="I27" i="137"/>
  <c r="I34" i="137"/>
  <c r="T21" i="137"/>
  <c r="AI21" i="137" s="1"/>
  <c r="AQ35" i="137"/>
  <c r="S15" i="137"/>
  <c r="S14" i="137"/>
  <c r="AI22" i="137"/>
  <c r="AI26" i="137"/>
  <c r="AI30" i="137"/>
  <c r="R35" i="137"/>
  <c r="S11" i="137"/>
  <c r="T11" i="137"/>
  <c r="AI23" i="137"/>
  <c r="AI27" i="137"/>
  <c r="AI31" i="137"/>
  <c r="AH35" i="137"/>
  <c r="T33" i="137"/>
  <c r="AI33" i="137" s="1"/>
  <c r="T34" i="137"/>
  <c r="AI34" i="137" s="1"/>
  <c r="K21" i="137"/>
  <c r="AP35" i="137"/>
  <c r="AG8" i="137"/>
  <c r="S22" i="137"/>
  <c r="S23" i="137"/>
  <c r="S24" i="137"/>
  <c r="S25" i="137"/>
  <c r="S26" i="137"/>
  <c r="S27" i="137"/>
  <c r="S28" i="137"/>
  <c r="S29" i="137"/>
  <c r="S30" i="137"/>
  <c r="S31" i="137"/>
  <c r="S32" i="137"/>
  <c r="Q35" i="137"/>
  <c r="AG35" i="137"/>
  <c r="AR35" i="136"/>
  <c r="P35" i="136"/>
  <c r="AQ34" i="136"/>
  <c r="AH34" i="136"/>
  <c r="V34" i="136"/>
  <c r="R34" i="136"/>
  <c r="S34" i="136" s="1"/>
  <c r="J34" i="136"/>
  <c r="I34" i="136" s="1"/>
  <c r="G34" i="136"/>
  <c r="E34" i="136"/>
  <c r="AQ33" i="136"/>
  <c r="AH33" i="136"/>
  <c r="V33" i="136"/>
  <c r="R33" i="136"/>
  <c r="S33" i="136" s="1"/>
  <c r="J33" i="136"/>
  <c r="K33" i="136" s="1"/>
  <c r="G33" i="136"/>
  <c r="E33" i="136"/>
  <c r="AW32" i="136"/>
  <c r="AQ32" i="136"/>
  <c r="AH32" i="136"/>
  <c r="V32" i="136"/>
  <c r="R32" i="136"/>
  <c r="T32" i="136" s="1"/>
  <c r="J32" i="136"/>
  <c r="I32" i="136" s="1"/>
  <c r="G32" i="136"/>
  <c r="E32" i="136"/>
  <c r="AQ31" i="136"/>
  <c r="AH31" i="136"/>
  <c r="V31" i="136"/>
  <c r="R31" i="136"/>
  <c r="T31" i="136" s="1"/>
  <c r="J31" i="136"/>
  <c r="I31" i="136" s="1"/>
  <c r="G31" i="136"/>
  <c r="E31" i="136"/>
  <c r="AQ30" i="136"/>
  <c r="AH30" i="136"/>
  <c r="V30" i="136"/>
  <c r="R30" i="136"/>
  <c r="T30" i="136" s="1"/>
  <c r="J30" i="136"/>
  <c r="I30" i="136" s="1"/>
  <c r="G30" i="136"/>
  <c r="E30" i="136"/>
  <c r="AQ29" i="136"/>
  <c r="AH29" i="136"/>
  <c r="V29" i="136"/>
  <c r="R29" i="136"/>
  <c r="T29" i="136" s="1"/>
  <c r="J29" i="136"/>
  <c r="I29" i="136" s="1"/>
  <c r="G29" i="136"/>
  <c r="E29" i="136"/>
  <c r="AQ28" i="136"/>
  <c r="AH28" i="136"/>
  <c r="V28" i="136"/>
  <c r="R28" i="136"/>
  <c r="T28" i="136" s="1"/>
  <c r="J28" i="136"/>
  <c r="I28" i="136" s="1"/>
  <c r="G28" i="136"/>
  <c r="E28" i="136"/>
  <c r="AQ27" i="136"/>
  <c r="AH27" i="136"/>
  <c r="V27" i="136"/>
  <c r="R27" i="136"/>
  <c r="T27" i="136" s="1"/>
  <c r="J27" i="136"/>
  <c r="I27" i="136" s="1"/>
  <c r="G27" i="136"/>
  <c r="E27" i="136"/>
  <c r="AQ26" i="136"/>
  <c r="AH26" i="136"/>
  <c r="V26" i="136"/>
  <c r="R26" i="136"/>
  <c r="T26" i="136" s="1"/>
  <c r="J26" i="136"/>
  <c r="I26" i="136" s="1"/>
  <c r="G26" i="136"/>
  <c r="E26" i="136"/>
  <c r="AQ25" i="136"/>
  <c r="AH25" i="136"/>
  <c r="V25" i="136"/>
  <c r="R25" i="136"/>
  <c r="T25" i="136" s="1"/>
  <c r="J25" i="136"/>
  <c r="I25" i="136" s="1"/>
  <c r="G25" i="136"/>
  <c r="E25" i="136"/>
  <c r="AQ24" i="136"/>
  <c r="AH24" i="136"/>
  <c r="V24" i="136"/>
  <c r="R24" i="136"/>
  <c r="T24" i="136" s="1"/>
  <c r="J24" i="136"/>
  <c r="I24" i="136" s="1"/>
  <c r="G24" i="136"/>
  <c r="E24" i="136"/>
  <c r="AQ23" i="136"/>
  <c r="AH23" i="136"/>
  <c r="V23" i="136"/>
  <c r="R23" i="136"/>
  <c r="T23" i="136" s="1"/>
  <c r="J23" i="136"/>
  <c r="I23" i="136" s="1"/>
  <c r="G23" i="136"/>
  <c r="E23" i="136"/>
  <c r="AQ22" i="136"/>
  <c r="AH22" i="136"/>
  <c r="V22" i="136"/>
  <c r="R22" i="136"/>
  <c r="T22" i="136" s="1"/>
  <c r="J22" i="136"/>
  <c r="I22" i="136" s="1"/>
  <c r="G22" i="136"/>
  <c r="E22" i="136"/>
  <c r="AQ21" i="136"/>
  <c r="AH21" i="136"/>
  <c r="R21" i="136"/>
  <c r="T21" i="136" s="1"/>
  <c r="J21" i="136"/>
  <c r="K21" i="136" s="1"/>
  <c r="G21" i="136"/>
  <c r="E21" i="136"/>
  <c r="AQ20" i="136"/>
  <c r="AH20" i="136"/>
  <c r="R20" i="136"/>
  <c r="S20" i="136" s="1"/>
  <c r="J20" i="136"/>
  <c r="K20" i="136" s="1"/>
  <c r="G20" i="136"/>
  <c r="E20" i="136"/>
  <c r="AQ19" i="136"/>
  <c r="AH19" i="136"/>
  <c r="V19" i="136"/>
  <c r="R19" i="136"/>
  <c r="S19" i="136" s="1"/>
  <c r="J19" i="136"/>
  <c r="K19" i="136" s="1"/>
  <c r="G19" i="136"/>
  <c r="E19" i="136"/>
  <c r="AQ18" i="136"/>
  <c r="AH18" i="136"/>
  <c r="V18" i="136"/>
  <c r="R18" i="136"/>
  <c r="S18" i="136" s="1"/>
  <c r="J18" i="136"/>
  <c r="K18" i="136" s="1"/>
  <c r="G18" i="136"/>
  <c r="E18" i="136"/>
  <c r="AQ17" i="136"/>
  <c r="AH17" i="136"/>
  <c r="V17" i="136"/>
  <c r="R17" i="136"/>
  <c r="S17" i="136" s="1"/>
  <c r="J17" i="136"/>
  <c r="K17" i="136" s="1"/>
  <c r="G17" i="136"/>
  <c r="E17" i="136"/>
  <c r="AQ16" i="136"/>
  <c r="AH16" i="136"/>
  <c r="V16" i="136"/>
  <c r="R16" i="136"/>
  <c r="S16" i="136" s="1"/>
  <c r="J16" i="136"/>
  <c r="K16" i="136" s="1"/>
  <c r="G16" i="136"/>
  <c r="E16" i="136"/>
  <c r="AQ15" i="136"/>
  <c r="AH15" i="136"/>
  <c r="V15" i="136"/>
  <c r="R15" i="136"/>
  <c r="S15" i="136" s="1"/>
  <c r="J15" i="136"/>
  <c r="K15" i="136" s="1"/>
  <c r="G15" i="136"/>
  <c r="E15" i="136"/>
  <c r="AQ14" i="136"/>
  <c r="AH14" i="136"/>
  <c r="V14" i="136"/>
  <c r="R14" i="136"/>
  <c r="S14" i="136" s="1"/>
  <c r="J14" i="136"/>
  <c r="K14" i="136" s="1"/>
  <c r="G14" i="136"/>
  <c r="E14" i="136"/>
  <c r="AQ13" i="136"/>
  <c r="AH13" i="136"/>
  <c r="V13" i="136"/>
  <c r="R13" i="136"/>
  <c r="S13" i="136" s="1"/>
  <c r="J13" i="136"/>
  <c r="K13" i="136" s="1"/>
  <c r="G13" i="136"/>
  <c r="E13" i="136"/>
  <c r="AQ12" i="136"/>
  <c r="AH12" i="136"/>
  <c r="V12" i="136"/>
  <c r="R12" i="136"/>
  <c r="S12" i="136" s="1"/>
  <c r="J12" i="136"/>
  <c r="K12" i="136" s="1"/>
  <c r="G12" i="136"/>
  <c r="E12" i="136"/>
  <c r="AH11" i="136"/>
  <c r="V11" i="136"/>
  <c r="J11" i="136"/>
  <c r="K11" i="136" s="1"/>
  <c r="G11" i="136"/>
  <c r="E11" i="136"/>
  <c r="AP35" i="136"/>
  <c r="AG35" i="136"/>
  <c r="R11" i="136"/>
  <c r="I33" i="136" l="1"/>
  <c r="T35" i="142"/>
  <c r="AI35" i="142" s="1"/>
  <c r="AI11" i="142"/>
  <c r="T35" i="140"/>
  <c r="AI35" i="140" s="1"/>
  <c r="AI11" i="140"/>
  <c r="AI11" i="138"/>
  <c r="T35" i="139"/>
  <c r="AI35" i="139" s="1"/>
  <c r="AI11" i="139"/>
  <c r="T35" i="137"/>
  <c r="S35" i="137"/>
  <c r="K34" i="136"/>
  <c r="S21" i="136"/>
  <c r="I21" i="136"/>
  <c r="AI23" i="136"/>
  <c r="AI27" i="136"/>
  <c r="AI11" i="137"/>
  <c r="AI35" i="137"/>
  <c r="AH35" i="136"/>
  <c r="AI24" i="136"/>
  <c r="AI28" i="136"/>
  <c r="AI32" i="136"/>
  <c r="T12" i="136"/>
  <c r="AI12" i="136" s="1"/>
  <c r="T13" i="136"/>
  <c r="AI13" i="136" s="1"/>
  <c r="T14" i="136"/>
  <c r="AI14" i="136" s="1"/>
  <c r="T15" i="136"/>
  <c r="AI15" i="136" s="1"/>
  <c r="T16" i="136"/>
  <c r="AI16" i="136" s="1"/>
  <c r="T17" i="136"/>
  <c r="AI17" i="136" s="1"/>
  <c r="T18" i="136"/>
  <c r="AI18" i="136" s="1"/>
  <c r="T19" i="136"/>
  <c r="AI19" i="136" s="1"/>
  <c r="T20" i="136"/>
  <c r="AI20" i="136" s="1"/>
  <c r="AI31" i="136"/>
  <c r="R35" i="136"/>
  <c r="T11" i="136"/>
  <c r="S11" i="136"/>
  <c r="AI22" i="136"/>
  <c r="AI26" i="136"/>
  <c r="AI30" i="136"/>
  <c r="AI21" i="136"/>
  <c r="AI25" i="136"/>
  <c r="AI29" i="136"/>
  <c r="I11" i="136"/>
  <c r="I12" i="136"/>
  <c r="I13" i="136"/>
  <c r="I14" i="136"/>
  <c r="I15" i="136"/>
  <c r="I16" i="136"/>
  <c r="I17" i="136"/>
  <c r="I18" i="136"/>
  <c r="I19" i="136"/>
  <c r="I20" i="136"/>
  <c r="K22" i="136"/>
  <c r="K23" i="136"/>
  <c r="K24" i="136"/>
  <c r="K25" i="136"/>
  <c r="K26" i="136"/>
  <c r="K27" i="136"/>
  <c r="K28" i="136"/>
  <c r="K29" i="136"/>
  <c r="K30" i="136"/>
  <c r="K31" i="136"/>
  <c r="K32" i="136"/>
  <c r="T33" i="136"/>
  <c r="AI33" i="136" s="1"/>
  <c r="T34" i="136"/>
  <c r="AI34" i="136" s="1"/>
  <c r="AQ11" i="136"/>
  <c r="AQ35" i="136" s="1"/>
  <c r="AG8" i="136"/>
  <c r="S22" i="136"/>
  <c r="S23" i="136"/>
  <c r="S24" i="136"/>
  <c r="S25" i="136"/>
  <c r="S26" i="136"/>
  <c r="S27" i="136"/>
  <c r="S28" i="136"/>
  <c r="S29" i="136"/>
  <c r="S30" i="136"/>
  <c r="S31" i="136"/>
  <c r="S32" i="136"/>
  <c r="Q35" i="136"/>
  <c r="T35" i="136" l="1"/>
  <c r="AI35" i="136" s="1"/>
  <c r="AI11" i="136"/>
  <c r="S35" i="136"/>
  <c r="AQ35" i="145"/>
</calcChain>
</file>

<file path=xl/sharedStrings.xml><?xml version="1.0" encoding="utf-8"?>
<sst xmlns="http://schemas.openxmlformats.org/spreadsheetml/2006/main" count="11955" uniqueCount="300">
  <si>
    <t>ENGINEER / OPERATOR ON DUTY</t>
  </si>
  <si>
    <t>BDOM DAILY OPERATION REPORT</t>
  </si>
  <si>
    <t>6am - 2pm</t>
  </si>
  <si>
    <t>WATER NETWORK</t>
  </si>
  <si>
    <t>2pm - 10pm</t>
  </si>
  <si>
    <t>10pm - 6am</t>
  </si>
  <si>
    <t xml:space="preserve">LOCATION: </t>
  </si>
  <si>
    <t>Villamor Pump Station and Reservoir</t>
  </si>
  <si>
    <t>DATE</t>
  </si>
  <si>
    <t>UNIT</t>
  </si>
  <si>
    <t>OPERATIONAL STATUS</t>
  </si>
  <si>
    <t>Min</t>
  </si>
  <si>
    <t>Target</t>
  </si>
  <si>
    <t>Max</t>
  </si>
  <si>
    <t>Suction Line  (900mm)</t>
  </si>
  <si>
    <t>Discharge Line  (1600mm)</t>
  </si>
  <si>
    <t>Reservoir MIN/MAX (m)</t>
  </si>
  <si>
    <t>Operational Pumps</t>
  </si>
  <si>
    <t>Green</t>
  </si>
  <si>
    <t>Orange</t>
  </si>
  <si>
    <t>RED</t>
  </si>
  <si>
    <t>MIN SPEED (RPM)</t>
  </si>
  <si>
    <t>MULTIPLIER</t>
  </si>
  <si>
    <t>Totalizer KWHR</t>
  </si>
  <si>
    <t>Max KwHr</t>
  </si>
  <si>
    <t>Max KwHr/ML</t>
  </si>
  <si>
    <t>VALVE SETTING</t>
  </si>
  <si>
    <t>RESERVOIR REFILL</t>
  </si>
  <si>
    <t>Res. Chl.</t>
  </si>
  <si>
    <t>m of H2O</t>
  </si>
  <si>
    <t>MLD</t>
  </si>
  <si>
    <t>m3</t>
  </si>
  <si>
    <t>ML</t>
  </si>
  <si>
    <t>1.3m - 10m</t>
  </si>
  <si>
    <t>3B+2S</t>
  </si>
  <si>
    <t>&gt;0 to &lt;1185</t>
  </si>
  <si>
    <t>0% - 100%</t>
  </si>
  <si>
    <t>0.3 - 1.5</t>
  </si>
  <si>
    <t>PLANT STATUS</t>
  </si>
  <si>
    <t>Time</t>
  </si>
  <si>
    <t>Suction</t>
  </si>
  <si>
    <t>Discharge</t>
  </si>
  <si>
    <t>Plant Status</t>
  </si>
  <si>
    <t xml:space="preserve">Pressure Requirement </t>
  </si>
  <si>
    <t>Change in Pressure Setting / Requirement</t>
  </si>
  <si>
    <t>Instructed By:</t>
  </si>
  <si>
    <t>i2o pressure</t>
  </si>
  <si>
    <t>Suction Flow Rate</t>
  </si>
  <si>
    <t>Discharge  Flow Rate</t>
  </si>
  <si>
    <t>Total Production</t>
  </si>
  <si>
    <t>Hourly Production (1600mm)</t>
  </si>
  <si>
    <t>Reservoir Level A</t>
  </si>
  <si>
    <t>Reservoir Level B</t>
  </si>
  <si>
    <t>No of units in operation</t>
  </si>
  <si>
    <t>Motor Speed  (RPM)</t>
  </si>
  <si>
    <t>Power Consumption Meralco rdg</t>
  </si>
  <si>
    <t>Power Consumption ATS rdg (KWHr)</t>
  </si>
  <si>
    <t>Hourly Energy Consumption (KWHr)</t>
  </si>
  <si>
    <r>
      <t xml:space="preserve">Hourly KWHr per Production
</t>
    </r>
    <r>
      <rPr>
        <b/>
        <sz val="9"/>
        <rFont val="Calibri"/>
        <family val="2"/>
        <scheme val="minor"/>
      </rPr>
      <t>KWHr/ML</t>
    </r>
  </si>
  <si>
    <t>MOV 1 SP1</t>
  </si>
  <si>
    <t>MOV 2 SP2</t>
  </si>
  <si>
    <t>MOV 3 BP1</t>
  </si>
  <si>
    <t>MOV 4 BP2</t>
  </si>
  <si>
    <t>MOV 5 BP3</t>
  </si>
  <si>
    <t>Reservoir      Inlet        XCVI</t>
  </si>
  <si>
    <t>Totalizer Reading</t>
  </si>
  <si>
    <t>Reservoir  Hourly Refill         XCV4</t>
  </si>
  <si>
    <t>Chlorine Residual</t>
  </si>
  <si>
    <t>Hourly Remarks</t>
  </si>
  <si>
    <t>Details</t>
  </si>
  <si>
    <t>Code</t>
  </si>
  <si>
    <t>SOUTH BOOSTER OPERATION OPERATORS</t>
  </si>
  <si>
    <t>From</t>
  </si>
  <si>
    <t>To</t>
  </si>
  <si>
    <t>psi</t>
  </si>
  <si>
    <t>(m)</t>
  </si>
  <si>
    <t>SP1</t>
  </si>
  <si>
    <t>SP2</t>
  </si>
  <si>
    <t>BP1</t>
  </si>
  <si>
    <t>BP2</t>
  </si>
  <si>
    <t>BP3</t>
  </si>
  <si>
    <t>BP4</t>
  </si>
  <si>
    <t>BP5</t>
  </si>
  <si>
    <t>BP6</t>
  </si>
  <si>
    <t>DVO</t>
  </si>
  <si>
    <t>mg /l</t>
  </si>
  <si>
    <t>Automatic - i2O</t>
  </si>
  <si>
    <t>AI</t>
  </si>
  <si>
    <t>Automatic - Pressure Setting</t>
  </si>
  <si>
    <t>A.ONG</t>
  </si>
  <si>
    <t>N/A</t>
  </si>
  <si>
    <t>AP</t>
  </si>
  <si>
    <t>Manual Operation</t>
  </si>
  <si>
    <t>MO</t>
  </si>
  <si>
    <t>Scheduled Shutdown</t>
  </si>
  <si>
    <t>SS</t>
  </si>
  <si>
    <t>Start Up Error</t>
  </si>
  <si>
    <t>SU</t>
  </si>
  <si>
    <t>Shutdown Error</t>
  </si>
  <si>
    <t>SE</t>
  </si>
  <si>
    <t xml:space="preserve">A ONG </t>
  </si>
  <si>
    <t>Normal operation schedule</t>
  </si>
  <si>
    <t>Error - General</t>
  </si>
  <si>
    <t>E</t>
  </si>
  <si>
    <t>Power Interruption</t>
  </si>
  <si>
    <t>PI</t>
  </si>
  <si>
    <t>Water Interruption</t>
  </si>
  <si>
    <t>WI</t>
  </si>
  <si>
    <t>Equipment Maintenance</t>
  </si>
  <si>
    <t>EM</t>
  </si>
  <si>
    <t>UNITS</t>
  </si>
  <si>
    <t>PRESSURE</t>
  </si>
  <si>
    <t>Atmospheric Pressure</t>
  </si>
  <si>
    <t>Additional 3psi to normal target discharge pressure as request OF Engr. Edmundo Llagas Jr  (SPM)</t>
  </si>
  <si>
    <t>bar</t>
  </si>
  <si>
    <t>atm</t>
  </si>
  <si>
    <t>kPA</t>
  </si>
  <si>
    <t>Convert Pressure (Enter Unit and Value)</t>
  </si>
  <si>
    <t>A ONG</t>
  </si>
  <si>
    <t>FLOW</t>
  </si>
  <si>
    <t>TOTAL</t>
  </si>
  <si>
    <r>
      <t>m</t>
    </r>
    <r>
      <rPr>
        <vertAlign val="super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/hr</t>
    </r>
  </si>
  <si>
    <t>NOTABLE REMARKS FOR THE DAY :</t>
  </si>
  <si>
    <t>Liter/sec</t>
  </si>
  <si>
    <t>TARGET DISCHARGE PRESSURE SET TO  68 PSI @ 5:01 AM AS PER SCHEDULE</t>
  </si>
  <si>
    <t>TARGET DISCHARGE PRESSURE SET TO  83 PSI @ 6:01 AM AS PER SCHEDULE</t>
  </si>
  <si>
    <t>SP2 - STOPPED @ 10:01 PM DUE TO EXCESS CAPACITY</t>
  </si>
  <si>
    <t>NORMAL OPERATION</t>
  </si>
  <si>
    <t>Additional 3 psi to target discharge pressure from 12:01 am to 5am as per request of Engr.Edmundo Llagas Jr (SPM-South), due to shifting of WSR and Posadas Influence area.</t>
  </si>
  <si>
    <t>2B</t>
  </si>
  <si>
    <t>ALEXANDER CABREROS</t>
  </si>
  <si>
    <t>Target Discharge Pressure set to 81 psi @ 12:01 pm as per request of Engr.Edmundo Llagas Jr (SPM-South)</t>
  </si>
  <si>
    <t>Target Discharge Pressure set to 78 psi @ 5:01 pm as per request of Engr.Edmundo Llagas Jr (SPM-South)</t>
  </si>
  <si>
    <t>Target Discharge Pressure set to 76 psi @ 7:01 pm as per request of Engr.Edmundo Llagas Jr (SPM-South)</t>
  </si>
  <si>
    <t>Target Discharge Pressure set to 66psi @ 12:01 am as per request of Engr.Edmundo Llagas Jr (SPM-South)</t>
  </si>
  <si>
    <t xml:space="preserve">  </t>
  </si>
  <si>
    <t>CHRISTIAN DIO</t>
  </si>
  <si>
    <t>DENNIS GUANZON</t>
  </si>
  <si>
    <t>RANDY REGENCIA</t>
  </si>
  <si>
    <t>NOTE: NO CHLORINE RESIDUAL DUE TO CALIBRATION OF COLORIMETER</t>
  </si>
  <si>
    <t>XCV1 - INCREASE OPENING TO 35% @ 12:01 AM</t>
  </si>
  <si>
    <t>3B</t>
  </si>
  <si>
    <t>3B+1S</t>
  </si>
  <si>
    <t>2B+1S</t>
  </si>
  <si>
    <t>Target Discharge Pressure set to 66 psi @ 10:01 pm as per request of Engr.Edmundo Llagas Jr (SPM-South)</t>
  </si>
  <si>
    <t>XCV1 - OPENED (30%) @ 10:01 PM FOR REFILLING</t>
  </si>
  <si>
    <t>SP2 - STARTED @ 9:01 AM TO MEET 83 PSI TARGET PRESSURE</t>
  </si>
  <si>
    <t xml:space="preserve">REIVIN M. MALLARI </t>
  </si>
  <si>
    <t>XCV1 - INCREASE OPENING TO 38% @ 12:01 AM</t>
  </si>
  <si>
    <t>BP2 - STOPPED @ 7:01 PM DUE TO EXCESS CAPACITY</t>
  </si>
  <si>
    <t>XCV1 CLOSED @ 4:05 AM,WATER  ELEVATION  (9.5M)</t>
  </si>
  <si>
    <t>SP2 - STARTED @ 8:30 AM TO MEET 83 PSI TARGET PRESSURE</t>
  </si>
  <si>
    <t>Additional 3 psi to target discharge pressure from 12:01pm to 5am (JAN 1, 2015) as per request of Engr.Edmundo Llagas Jr (SPM-South), due to shifting of WSR and Posadas Influence area.</t>
  </si>
  <si>
    <t>CONDUCTED MONITORING @ MAGALLANES- ONLINE BOOSTER @ 6:10 AM, NORMAL OPERATION</t>
  </si>
  <si>
    <t>BP2 - STARTED @ 8:01 AM TO MEET 83 PSI TARGET PRESSURE</t>
  </si>
  <si>
    <t>BP2 - RESTARTED @ 10:01</t>
  </si>
  <si>
    <t>CONDUCTED MONITORING @ MAGALLANES- ONLINE BOOSTER @ 9:25 AM, NORMAL OPERATION</t>
  </si>
  <si>
    <t>CONDUCTED MONITORING @ MAGALLANES- ONLINE BOOSTER @ 11:30 AM, NORMAL OPERATION</t>
  </si>
  <si>
    <t>BP2 - STOPPED @ 12:01 PM DUE TO HIGH SUCTION PRESSURE AND LOW WATER USED</t>
  </si>
  <si>
    <t>BP2 - STOPPED @ 9:01 PM DUE TO HIGH SUCTION PRESSURE AND LOW WATER USED</t>
  </si>
  <si>
    <t>CONDUCTED MONITORING @ MAGALLANES- ONLINE BOOSTER @ 1:30 PM, NORMAL OPERATION</t>
  </si>
  <si>
    <t>XCV1 - OPENED (25%) @ 10:01 PM FOR REFILLING</t>
  </si>
  <si>
    <t>XCV1 CLOSED @ 2:55 AM,WATER  ELEVATION  (9.5M)</t>
  </si>
  <si>
    <t>CONDUCTED MONITORING @ MAGALLANES- ONLINE BOOSTER @ 8:35 AM, NORMAL OPERATION</t>
  </si>
  <si>
    <t>BP2 - STARTED @ 6:40 AM TO MEET 83 PSI TARGET PRESSURE</t>
  </si>
  <si>
    <t>SP2 - STARTED @ 8:01 AM TO MEET 83 PSI TARGET PRESSURE</t>
  </si>
  <si>
    <t>CONDUCTED MONITORING @ MAGALLANES- ONLINE BOOSTER @ 4:00 PM, NORMAL OPERATION</t>
  </si>
  <si>
    <t>Additional 3 psi to target discharge pressure from 12:01pm to 5am (JAN 2, 2015) as per request of Engr.Edmundo Llagas Jr (SPM-South), due to shifting of WSR and Posadas Influence area.</t>
  </si>
  <si>
    <t>XCV1 CLOSED @ 4:12 AM WATER  ELEVATION  (9.5M)</t>
  </si>
  <si>
    <t>CONDUCTED MONITORING @ MAGALLANES- ONLINE BOOSTER @ 6:15 AM, NORMAL OPERATION</t>
  </si>
  <si>
    <t>BP2 - STARTED @ 6:20 AM TO MEET 83 PSI TARGET PRESSURE</t>
  </si>
  <si>
    <t>Additional 3 psi to target discharge pressure from 12:01pm to 5am (JAN 4, 2015) as per request of Engr.Edmundo Llagas Jr (SPM-South), due to shifting of WSR and Posadas Influence area.</t>
  </si>
  <si>
    <t>CONDUCTED MONITORING @ MAGALLANES- ONLINE BOOSTER @ 8:30 AM, NORMAL OPERATION</t>
  </si>
  <si>
    <t>CONDUCTED MONITORING @ MAGALLANES- ONLINE BOOSTER @ 11:20 AM, NORMAL OPERATION</t>
  </si>
  <si>
    <t>CONDUCTED MONITORING @ MAGALLANES- ONLINE BOOSTER @ 7:00 PM, NORMAL OPERATION</t>
  </si>
  <si>
    <t>XCV1 CLOSED @ 4:09 AM,WATER  ELEVATION  (9.5M)</t>
  </si>
  <si>
    <t>BP2 - STARTED @ 6:52 AM TO MEET 83 PSI TARGET PRESSURE</t>
  </si>
  <si>
    <t>Additional 3 psi to target discharge pressure from 12:01pm to 5am (JAN 5, 2015) as per request of Engr.Edmundo Llagas Jr (SPM-South), due to shifting of WSR and Posadas Influence area.</t>
  </si>
  <si>
    <t>CONDUCTED MONITORING @ MAGALLANES- ONLINE BOOSTER @ 4:15 PM, NORMAL OPERATION</t>
  </si>
  <si>
    <t>CONDUCTED MONITORING @ MAGALLANES- ONLINE BOOSTER @ 11:300 PM, NORMAL OPERATION</t>
  </si>
  <si>
    <t>CONDUCTED MONITORING @ MAGALLANES- ONLINE BOOSTER @ 6:20 PM, NORMAL OPERATION</t>
  </si>
  <si>
    <t>XCV1 - OPENED (35%) @ 10:01 PM FOR REFILLING</t>
  </si>
  <si>
    <t>XCV1 CLOSED @ 3:15 AM,WATER  ELEVATION  (9.5M)</t>
  </si>
  <si>
    <t xml:space="preserve"> </t>
  </si>
  <si>
    <t>CONDUCTED MONITORING @ MAGALLANES- ONLINE BOOSTER @ 10:35 AM, NORMAL OPERATION</t>
  </si>
  <si>
    <t>Additional 3 psi to target discharge pressure from 12:01pm to 5am (JAN 6, 2015) as per request of Engr.Edmundo Llagas Jr (SPM-South), due to shifting of WSR and Posadas Influence area.</t>
  </si>
  <si>
    <t>BP2 - STARTED @ 6:01 AM TO MEET 83 PSI TARGET PRESSURE</t>
  </si>
  <si>
    <t>SP2 - STARTED @ 6:01 AM TO MEET 83 PSI TARGET PRESSURE</t>
  </si>
  <si>
    <t>CONDUCTED MONITORING @ MAGALLANES- ONLINE BOOSTER @ 5:30 PM, NORMAL OPERATION</t>
  </si>
  <si>
    <t>XCV1 CLOSED @ 4:53 AM,WATER  ELEVATION  (9.5M)</t>
  </si>
  <si>
    <t>SP2 - STARTED @ 6:20 AM TO MEET 83 PSI TARGET PRESSURE</t>
  </si>
  <si>
    <t>CONDUCTED MONITORING @ MAGALLANES- ONLINE BOOSTER @ 5:20 PM, NORMAL OPERATION</t>
  </si>
  <si>
    <t>XCV1 CLOSED @ 4:35 AM,WATER  ELEVATION  (9.5M)</t>
  </si>
  <si>
    <t>Additional 3 psi to target discharge pressure from 12:01pm to 5am (JAN 8, 2015) as per request of Engr.Edmundo Llagas Jr (SPM-South), due to shifting of WSR and Posadas Influence area.</t>
  </si>
  <si>
    <t>CONDUCTED MONITORING @ MAGALLANES- ONLINE BOOSTER @ 10:20 PM, NORMAL OPERATION</t>
  </si>
  <si>
    <t>CONDUCTED MONITORING @ MAGALLANES- ONLINE BOOSTER @ 11:30 PM, NORMAL OPERATION</t>
  </si>
  <si>
    <t>R. REGENCIA / G. SY</t>
  </si>
  <si>
    <t>XCV1 - INCREASE OPENING TO 33% @ 12:01 AM</t>
  </si>
  <si>
    <t>SP2 - STARTED @ 6:30 AM TO MEET 83 PSI TARGET PRESSURE</t>
  </si>
  <si>
    <t>Additional 3 psi to target discharge pressure from 12:01pm to 5am (JAN 9, 2015) as per request of Engr.Edmundo Llagas Jr (SPM-South), due to shifting of WSR and Posadas Influence area.</t>
  </si>
  <si>
    <t>D. GUANZON / G. SY</t>
  </si>
  <si>
    <t>CONDUCTED MONITORING @ MAGALLANES- ONLINE BOOSTER @ 3:30 PM, NORMAL OPERATION</t>
  </si>
  <si>
    <t>BP1 - STOPPED @ 9:01 PM</t>
  </si>
  <si>
    <t>BP2 - RESTRATED @ 9:01 PM</t>
  </si>
  <si>
    <t>BP1 - RESTARTED @ 11:01 PM</t>
  </si>
  <si>
    <t>BP3 - STOPPED @ 11:01 PM</t>
  </si>
  <si>
    <t>CONDUCTED MONITORING @ MAGALLANES- ONLINE BOOSTER @ 9:30 PM, NORMAL OPERATION</t>
  </si>
  <si>
    <t>XCV1 CLOSED @ 4:21 AM,WATER  ELEVATION  (9.5M)</t>
  </si>
  <si>
    <t>BP2 - STOPPED @ 1:01 AM</t>
  </si>
  <si>
    <t>BP3 - STARTED @ 1:01 AM</t>
  </si>
  <si>
    <t>Additional 3 psi to target discharge pressure from 12:01pm to 5am (JAN 10, 2015) as per request of Engr.Edmundo Llagas Jr (SPM-South), due to shifting of WSR and Posadas Influence area.</t>
  </si>
  <si>
    <t>XCV1 CLOSED @ 4:12 AM,WATER  ELEVATION  (9.5M)</t>
  </si>
  <si>
    <t>SP2 - STARTED @ 7:01 AM TO MEET 83 PSI TARGET PRESSURE</t>
  </si>
  <si>
    <t>CONDUCTED MONITORING @ MAGALLANES- ONLINE BOOSTER @ 8:40 AM, NORMAL OPERATION</t>
  </si>
  <si>
    <t>Additional 3 psi to target discharge pressure from 12:01pm to 5am (JAN 11, 2015) as per request of Engr.Edmundo Llagas Jr (SPM-South), due to shifting of WSR and Posadas Influence area.</t>
  </si>
  <si>
    <t>BP2 - STARTED @ 6:44 AM TO MEET 83 PSI TARGET PRESSURE</t>
  </si>
  <si>
    <t>CONDUCTED MONITORING @ MAGALLANES- ONLINE BOOSTER @ 7:35 AM, NORMAL OPERATION</t>
  </si>
  <si>
    <t>Additional 3 psi to target discharge pressure from 12:01pm to 5am (JAN 12, 2015) as per request of Engr.Edmundo Llagas Jr (SPM-South), due to shifting of WSR and Posadas Influence area.</t>
  </si>
  <si>
    <t>XCV1 CLOSED @5:06 AM,WATER  ELEVATION  (9.5M)</t>
  </si>
  <si>
    <t>XCV1 - OPENED (%) @ 10:01 PM FOR REFILLING</t>
  </si>
  <si>
    <t>XCV1 CLOSED @ 4:25 AM,WATER  ELEVATION  (9.5M)</t>
  </si>
  <si>
    <t>Additional 3 psi to target discharge pressure from 12:01pm to 5am (JAN 14, 2015) as per request of Engr.Edmundo Llagas Jr (SPM-South), due to shifting of WSR and Posadas Influence area.</t>
  </si>
  <si>
    <t>119+8</t>
  </si>
  <si>
    <t>SP2 - STARTED @ 7:37 AM TO MEET 83 PSI TARGET PRESSURE</t>
  </si>
  <si>
    <t>Additional 3 psi to target discharge pressure from 12:01pm to 5am (JAN 16, 2015) as per request of Engr.Edmundo Llagas Jr (SPM-South), due to shifting of WSR and Posadas Influence area.</t>
  </si>
  <si>
    <t>XCV1 - INCREASE OPENING TO 45% @ 12:01 AM</t>
  </si>
  <si>
    <t>XCV1 CLOSED @ 3:50 AM,WATER  ELEVATION  (9.5M)</t>
  </si>
  <si>
    <t>XCV1 CLOSED @ 4:38 AM,WATER  ELEVATION  (9.5M)</t>
  </si>
  <si>
    <t>XCV1 - INCREASE OPENING TO 32% @ 12:01 AM</t>
  </si>
  <si>
    <t>XCV1 CLOSED @ 4:10 AM,WATER  ELEVATION  (9.5M)</t>
  </si>
  <si>
    <t>BP2 - STARTED @ 7:17 AM TO MEET 83 PSI TARGET PRESSURE</t>
  </si>
  <si>
    <t>SP2 - STARTED @ 8:31 AM TO MEET 83 PSI TARGET PRESSURE</t>
  </si>
  <si>
    <t>BP2 - STOPPED @ 11:53 AM DUE TO EXCESS CAPACITY</t>
  </si>
  <si>
    <t>SP2 - STOPPED @ 9:49 PM DUE TO EXCESS CAPACITY</t>
  </si>
  <si>
    <t>XCV1 - OPENED (32%) @ 10:01 PM FOR REFILLING</t>
  </si>
  <si>
    <t>XCV1 CLOSED @ 4:31 AM,WATER  ELEVATION  (9.5M)</t>
  </si>
  <si>
    <t>BP2 - STARTED @ 6:15 AM TO MEET 83 PSI TARGET PRESSURE</t>
  </si>
  <si>
    <t>SP2 - STARTED @ 8:07 AM TO MEET 83 PSI TARGET PRESSURE</t>
  </si>
  <si>
    <t xml:space="preserve">BP2 - STOPPED @ 9:01 PM </t>
  </si>
  <si>
    <t>SP2 - STOPPED @ 10:01 PM</t>
  </si>
  <si>
    <t xml:space="preserve">XCV1 - INCREASE OPENING @ 12:01AM TO 35% </t>
  </si>
  <si>
    <t>XCV1 CLOSED @ 5:24 AM,WATER  ELEVATION  (9.5M)</t>
  </si>
  <si>
    <t>BP2 - STOPPED @ 8:01 PM</t>
  </si>
  <si>
    <t xml:space="preserve"> G. SY</t>
  </si>
  <si>
    <t>XCV1 CLOSED @ 5:15AM,WATER  ELEVATION  (9.5M)</t>
  </si>
  <si>
    <t>SP2 - STOPPED @ 8:43 PM DUE TO LOW LEVEL (1.3 M)</t>
  </si>
  <si>
    <t>BP2 - STOPPED @ 10.01 PM DUE TO EXCESS CAPACITY</t>
  </si>
  <si>
    <t>XCV1 - OPENED (38%) @ 10:01 PM FOR REFILLING</t>
  </si>
  <si>
    <t xml:space="preserve"> GLITTERS. SY</t>
  </si>
  <si>
    <t>XCV1 - INCREASE OPENING TO 41% @ 12:01 AM</t>
  </si>
  <si>
    <t>Additional 3 psi to target discharge pressure from 12:01pm to 5am (JAN 23, 2015) as per request of Engr.Edmundo Llagas Jr (SPM-South), due to shifting of WSR and Posadas Influence area.</t>
  </si>
  <si>
    <t>GENSET 1 WARMUP EXERCISED @ 4:01 PM</t>
  </si>
  <si>
    <t>GENSET 2 WARMUP EXERCISED @ 4:11 PM</t>
  </si>
  <si>
    <t>D GUANZON / F RAMOS</t>
  </si>
  <si>
    <t>XCV1 - INCREASE OPENING TO 43% @ 12:01 AM</t>
  </si>
  <si>
    <t>XCV1 CLOSED @ 4:08AM,WATER  ELEVATION  (9.5M)</t>
  </si>
  <si>
    <t>Additional 3 psi to target discharge pressure from 12:01pm to 5am (JAN 24, 2015) as per request of Engr.Edmundo Llagas Jr (SPM-South), due to shifting of WSR and Posadas Influence area.</t>
  </si>
  <si>
    <t>XCV1 CLOSED @ 3:56AM,WATER  ELEVATION  (9.5M)</t>
  </si>
  <si>
    <t>Additional 3 psi to target discharge pressure from 12:01pm to 5am (JAN 25, 2015) as per request of Engr.Edmundo Llagas Jr (SPM-South), due to shifting of WSR and Posadas Influence area.</t>
  </si>
  <si>
    <t>CONDUCTED MONITORING @ MAGALLANES- ONLINE BOOSTER @ 1:42PM, NORMAL OPERATION</t>
  </si>
  <si>
    <t>BP2 - STOPPED @ 8:01 PM DUE TO EXCESS CAPACITY</t>
  </si>
  <si>
    <t>2B+15</t>
  </si>
  <si>
    <t>XCV1 CLOSED @ 4:10AM,WATER  ELEVATION  (9.5M)</t>
  </si>
  <si>
    <t>SP2 - STARTED @ 8:23 AM TO MEET 83 PSI TARGET PRESSURE</t>
  </si>
  <si>
    <t>CONDUCTED MONITORING @ MAGALLANES- ONLINE BOOSTER @ 1:30PM, NORMAL OPERATION</t>
  </si>
  <si>
    <t>CONDUCTED MONITORING @ MAGALLANES- ONLINE BOOSTER @ 3:30PM, NORMAL OPERATION</t>
  </si>
  <si>
    <t>CONDUCTED MONITORING @ MAGALLANES- ONLINE BOOSTER @ 5:30PM, NORMAL OPERATION</t>
  </si>
  <si>
    <t>XCV1 CLOSED @ 3:55 AM,WATER  ELEVATION  (9.5M)</t>
  </si>
  <si>
    <t>CONDUCTED MONITORING @ MAGALLANES- ONLINE BOOSTER @ 8:10 AM, NORMAL OPERATION</t>
  </si>
  <si>
    <t>Additional 3 psi to target discharge pressure from 12:01pm to 5am (JAN 27, 2015) as per request of Engr.Edmundo Llagas Jr (SPM-South), due to shifting of WSR and Posadas Influence area.</t>
  </si>
  <si>
    <t>SP2 - STOPPED @  PM DUE TO EXCESS CAPACITY</t>
  </si>
  <si>
    <t>XCV1 - INCREASE OPENING TO 50% @ 4:01 AM</t>
  </si>
  <si>
    <t>XCV1 CLOSED @ 5:10 AM,WATER  ELEVATION  (9.5M)</t>
  </si>
  <si>
    <t>CONDUCTED MONITORING @ MAGALLANES- ONLINE BOOSTER @ 9:10 AM, NORMAL OPERATION</t>
  </si>
  <si>
    <t>Additional 3 psi to target discharge pressure from 12:01pm to 5am (JAN 28, 2015) as per request of Engr.Edmundo Llagas Jr (SPM-South), due to shifting of WSR and Posadas Influence area.</t>
  </si>
  <si>
    <t>POWER FLUCTUATION @ 4:21 PM</t>
  </si>
  <si>
    <t>RESUME MERALCO POWER  @ 4:23 PM</t>
  </si>
  <si>
    <t>RESUME NORMAL OPERATION @ 4:39 PM</t>
  </si>
  <si>
    <t>XCV1 - CLOSED @ 4:09 AM,WATER  ELEVATION  (9.5M)</t>
  </si>
  <si>
    <t>BP2 - STARTED @  AM TO MEET 83 PSI TARGET PRESSURE</t>
  </si>
  <si>
    <t>SP2 - STARTED @  AM TO MEET 83 PSI TARGET PRESSURE</t>
  </si>
  <si>
    <t>CONDUCTED MONITORING @ MAGALLANES- ONLINE BOOSTER @ 9:28 AM, NORMAL OPERATION</t>
  </si>
  <si>
    <t>Additional 3 psi to target discharge pressure from 12:01pm to 5am (JAN 29, 2015) as per request of Engr.Edmundo Llagas Jr (SPM-South), due to shifting of WSR and Posadas Influence area.</t>
  </si>
  <si>
    <t>BP2 - STOPPED @ 7:01  PM DUE TO EXCESS CAPACITY</t>
  </si>
  <si>
    <t>XCV1 - OPENED (%) @ 10:01 AM FOR REFILLING</t>
  </si>
  <si>
    <t>ALEXANDER CABREROS / FIDEL RAMOS</t>
  </si>
  <si>
    <t>FIDEL RAMOS</t>
  </si>
  <si>
    <t>XCV1 CLOSED @ 4:11 AM,WATER  ELEVATION  (9.5M)</t>
  </si>
  <si>
    <t>CONDUCTED MONITORING @ MAGALLANES- ONLINE BOOSTER @ 5:30 AM, NORMAL OPERATION</t>
  </si>
  <si>
    <t>XCV1 CLOSED @ 3:40 AM,WATER  ELEVATION  (9.5M)</t>
  </si>
  <si>
    <t>BP2 - STARTED @ 6:01  AM TO MEET 83 PSI TARGET PRESSURE</t>
  </si>
  <si>
    <t>SP2 - STARTED @ 6:20  AM TO MEET 83 PSI TARGET PRESSURE</t>
  </si>
  <si>
    <t>D GUANZON/F RAMOS</t>
  </si>
  <si>
    <t>XCV1 - INCREASE OPENING TO 42% @ 12:01 AM</t>
  </si>
  <si>
    <t>XCV1 CLOSED @ 4:30 AM,WATER  ELEVATION  (9.5M)</t>
  </si>
  <si>
    <t>CONDUCTED MONITORING @ MAGALLANES- ONLINE BOOSTER @ 10:20 AM, NORMAL OPERATION</t>
  </si>
  <si>
    <t>Additional 3 psi to target discharge pressure from 12:01pm to 5am (FEB 1, 2015) as per request of Engr.Edmundo Llagas Jr (SPM-South), due to shifting of WSR and Posadas Influence area.</t>
  </si>
  <si>
    <t>SP2 - STOPPED @ 6:01 PM DUE TO LOW WATER LEVEL AND LOW SUCTION</t>
  </si>
  <si>
    <t>SP2 - STOPPED @6:01  PM DUE TO EXCESS CAPACITY</t>
  </si>
  <si>
    <t>BP2 - STOPPED @ 10:01  PM DUE TO EXCESS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</si>
</sst>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yy;@"/>
    <numFmt numFmtId="165" formatCode="[$-3409]dddd\,\ mmmm\ dd\,\ yyyy;@"/>
    <numFmt numFmtId="166" formatCode="_(* #,##0_);_(* \(#,##0\);_(* &quot;-&quot;??_);_(@_)"/>
    <numFmt numFmtId="167" formatCode="0.0"/>
    <numFmt numFmtId="168" formatCode="#,##0.000_);\(#,##0.000\)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10"/>
      <name val="Arial"/>
      <family val="2"/>
    </font>
    <font>
      <i/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i/>
      <sz val="10"/>
      <color rgb="FF0000FF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b/>
      <i/>
      <u/>
      <sz val="9"/>
      <color rgb="FF00B050"/>
      <name val="Calibri"/>
      <family val="2"/>
      <scheme val="minor"/>
    </font>
    <font>
      <i/>
      <sz val="10"/>
      <color theme="1" tint="4.9989318521683403E-2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5B6B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26" fillId="0" borderId="0"/>
    <xf numFmtId="0" fontId="33" fillId="0" borderId="0" applyNumberFormat="0" applyFill="0" applyBorder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6" fillId="0" borderId="0" applyNumberFormat="0" applyFill="0" applyBorder="0" applyAlignment="0" applyProtection="0"/>
    <xf numFmtId="0" fontId="37" fillId="20" borderId="0" applyNumberFormat="0" applyBorder="0" applyAlignment="0" applyProtection="0"/>
    <xf numFmtId="0" fontId="38" fillId="21" borderId="0" applyNumberFormat="0" applyBorder="0" applyAlignment="0" applyProtection="0"/>
    <xf numFmtId="0" fontId="39" fillId="22" borderId="0" applyNumberFormat="0" applyBorder="0" applyAlignment="0" applyProtection="0"/>
    <xf numFmtId="0" fontId="40" fillId="23" borderId="16" applyNumberFormat="0" applyAlignment="0" applyProtection="0"/>
    <xf numFmtId="0" fontId="41" fillId="24" borderId="17" applyNumberFormat="0" applyAlignment="0" applyProtection="0"/>
    <xf numFmtId="0" fontId="42" fillId="24" borderId="16" applyNumberFormat="0" applyAlignment="0" applyProtection="0"/>
    <xf numFmtId="0" fontId="43" fillId="0" borderId="18" applyNumberFormat="0" applyFill="0" applyAlignment="0" applyProtection="0"/>
    <xf numFmtId="0" fontId="44" fillId="25" borderId="19" applyNumberFormat="0" applyAlignment="0" applyProtection="0"/>
    <xf numFmtId="0" fontId="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4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6" fillId="34" borderId="0" applyNumberFormat="0" applyBorder="0" applyAlignment="0" applyProtection="0"/>
    <xf numFmtId="0" fontId="4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6" fillId="38" borderId="0" applyNumberFormat="0" applyBorder="0" applyAlignment="0" applyProtection="0"/>
    <xf numFmtId="0" fontId="4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6" fillId="42" borderId="0" applyNumberFormat="0" applyBorder="0" applyAlignment="0" applyProtection="0"/>
    <xf numFmtId="0" fontId="46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6" fillId="50" borderId="0" applyNumberFormat="0" applyBorder="0" applyAlignment="0" applyProtection="0"/>
    <xf numFmtId="0" fontId="48" fillId="0" borderId="0"/>
    <xf numFmtId="0" fontId="26" fillId="0" borderId="0"/>
    <xf numFmtId="0" fontId="26" fillId="0" borderId="0"/>
    <xf numFmtId="0" fontId="26" fillId="0" borderId="0"/>
    <xf numFmtId="0" fontId="47" fillId="26" borderId="20" applyNumberFormat="0" applyFont="0" applyAlignment="0" applyProtection="0"/>
    <xf numFmtId="0" fontId="26" fillId="0" borderId="0"/>
    <xf numFmtId="43" fontId="1" fillId="0" borderId="0" applyFont="0" applyFill="0" applyBorder="0" applyAlignment="0" applyProtection="0"/>
    <xf numFmtId="0" fontId="1" fillId="0" borderId="0"/>
    <xf numFmtId="43" fontId="49" fillId="0" borderId="0" applyFont="0" applyFill="0" applyBorder="0" applyAlignment="0" applyProtection="0"/>
    <xf numFmtId="0" fontId="49" fillId="0" borderId="0"/>
    <xf numFmtId="43" fontId="26" fillId="0" borderId="0" applyFont="0" applyFill="0" applyBorder="0" applyAlignment="0" applyProtection="0"/>
    <xf numFmtId="0" fontId="26" fillId="0" borderId="0"/>
  </cellStyleXfs>
  <cellXfs count="271">
    <xf numFmtId="0" fontId="0" fillId="0" borderId="0" xfId="0"/>
    <xf numFmtId="0" fontId="52" fillId="0" borderId="11" xfId="0" applyFont="1" applyFill="1" applyBorder="1" applyAlignment="1" applyProtection="1"/>
    <xf numFmtId="0" fontId="5" fillId="7" borderId="1" xfId="0" applyFont="1" applyFill="1" applyBorder="1" applyAlignment="1">
      <alignment horizontal="center" vertical="center"/>
    </xf>
    <xf numFmtId="1" fontId="14" fillId="6" borderId="1" xfId="2" applyNumberFormat="1" applyFont="1" applyFill="1" applyBorder="1" applyAlignment="1">
      <alignment horizontal="center" vertical="center" wrapText="1"/>
    </xf>
    <xf numFmtId="1" fontId="5" fillId="51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3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/>
    <xf numFmtId="0" fontId="10" fillId="0" borderId="0" xfId="0" applyFont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Border="1" applyAlignment="1"/>
    <xf numFmtId="0" fontId="11" fillId="0" borderId="0" xfId="0" applyFont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/>
    <xf numFmtId="166" fontId="6" fillId="4" borderId="1" xfId="1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18" fontId="5" fillId="8" borderId="1" xfId="0" applyNumberFormat="1" applyFont="1" applyFill="1" applyBorder="1" applyAlignment="1">
      <alignment horizontal="center" vertical="center"/>
    </xf>
    <xf numFmtId="167" fontId="5" fillId="5" borderId="1" xfId="0" applyNumberFormat="1" applyFont="1" applyFill="1" applyBorder="1" applyAlignment="1">
      <alignment horizontal="center" vertical="center"/>
    </xf>
    <xf numFmtId="167" fontId="18" fillId="11" borderId="1" xfId="0" applyNumberFormat="1" applyFont="1" applyFill="1" applyBorder="1" applyAlignment="1" applyProtection="1">
      <alignment horizontal="center" vertical="center"/>
    </xf>
    <xf numFmtId="167" fontId="19" fillId="11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" fontId="20" fillId="7" borderId="1" xfId="0" applyNumberFormat="1" applyFont="1" applyFill="1" applyBorder="1" applyAlignment="1">
      <alignment horizontal="center" vertical="center"/>
    </xf>
    <xf numFmtId="168" fontId="5" fillId="13" borderId="1" xfId="1" applyNumberFormat="1" applyFont="1" applyFill="1" applyBorder="1" applyAlignment="1">
      <alignment horizontal="center" vertical="center"/>
    </xf>
    <xf numFmtId="0" fontId="5" fillId="5" borderId="1" xfId="2" applyNumberFormat="1" applyFont="1" applyFill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/>
    </xf>
    <xf numFmtId="43" fontId="20" fillId="14" borderId="1" xfId="0" applyNumberFormat="1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2" fontId="0" fillId="16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6" fillId="0" borderId="0" xfId="0" applyFont="1"/>
    <xf numFmtId="0" fontId="6" fillId="6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7" fontId="5" fillId="12" borderId="2" xfId="0" applyNumberFormat="1" applyFont="1" applyFill="1" applyBorder="1" applyAlignment="1">
      <alignment horizontal="center" vertical="center"/>
    </xf>
    <xf numFmtId="0" fontId="5" fillId="6" borderId="1" xfId="0" applyFont="1" applyFill="1" applyBorder="1"/>
    <xf numFmtId="167" fontId="12" fillId="6" borderId="1" xfId="0" applyNumberFormat="1" applyFont="1" applyFill="1" applyBorder="1" applyAlignment="1">
      <alignment horizontal="center" vertical="center"/>
    </xf>
    <xf numFmtId="167" fontId="12" fillId="6" borderId="1" xfId="0" applyNumberFormat="1" applyFont="1" applyFill="1" applyBorder="1" applyAlignment="1">
      <alignment vertical="center"/>
    </xf>
    <xf numFmtId="166" fontId="22" fillId="14" borderId="1" xfId="1" applyNumberFormat="1" applyFont="1" applyFill="1" applyBorder="1" applyAlignment="1">
      <alignment horizontal="center" vertical="center"/>
    </xf>
    <xf numFmtId="2" fontId="12" fillId="14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66" fontId="12" fillId="14" borderId="1" xfId="1" applyNumberFormat="1" applyFont="1" applyFill="1" applyBorder="1" applyAlignment="1">
      <alignment horizontal="center" vertical="center"/>
    </xf>
    <xf numFmtId="43" fontId="12" fillId="14" borderId="1" xfId="1" applyNumberFormat="1" applyFont="1" applyFill="1" applyBorder="1" applyAlignment="1">
      <alignment horizontal="center" vertical="center"/>
    </xf>
    <xf numFmtId="0" fontId="0" fillId="6" borderId="1" xfId="0" applyFill="1" applyBorder="1"/>
    <xf numFmtId="1" fontId="0" fillId="6" borderId="3" xfId="0" applyNumberFormat="1" applyFill="1" applyBorder="1" applyAlignment="1">
      <alignment horizontal="center"/>
    </xf>
    <xf numFmtId="1" fontId="23" fillId="18" borderId="1" xfId="0" applyNumberFormat="1" applyFont="1" applyFill="1" applyBorder="1" applyAlignment="1"/>
    <xf numFmtId="2" fontId="22" fillId="1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43" fontId="6" fillId="19" borderId="0" xfId="1" applyFont="1" applyFill="1" applyBorder="1" applyAlignment="1">
      <alignment horizontal="center"/>
    </xf>
    <xf numFmtId="0" fontId="20" fillId="0" borderId="11" xfId="0" applyFont="1" applyFill="1" applyBorder="1" applyAlignment="1" applyProtection="1"/>
    <xf numFmtId="0" fontId="32" fillId="0" borderId="11" xfId="0" applyFont="1" applyFill="1" applyBorder="1" applyAlignment="1"/>
    <xf numFmtId="0" fontId="27" fillId="19" borderId="0" xfId="0" applyFont="1" applyFill="1" applyBorder="1" applyAlignment="1"/>
    <xf numFmtId="0" fontId="50" fillId="2" borderId="1" xfId="0" applyFont="1" applyFill="1" applyBorder="1" applyAlignment="1">
      <alignment horizontal="center" vertical="center"/>
    </xf>
    <xf numFmtId="0" fontId="28" fillId="0" borderId="11" xfId="0" applyFont="1" applyBorder="1"/>
    <xf numFmtId="0" fontId="29" fillId="19" borderId="3" xfId="0" applyFont="1" applyFill="1" applyBorder="1" applyAlignment="1">
      <alignment horizontal="left"/>
    </xf>
    <xf numFmtId="0" fontId="27" fillId="19" borderId="11" xfId="4" applyFont="1" applyFill="1" applyBorder="1" applyAlignment="1">
      <alignment horizontal="left"/>
    </xf>
    <xf numFmtId="0" fontId="29" fillId="19" borderId="11" xfId="4" applyFont="1" applyFill="1" applyBorder="1" applyAlignment="1">
      <alignment horizontal="left"/>
    </xf>
    <xf numFmtId="0" fontId="5" fillId="0" borderId="11" xfId="0" applyFont="1" applyBorder="1"/>
    <xf numFmtId="0" fontId="51" fillId="0" borderId="11" xfId="0" applyFont="1" applyBorder="1"/>
    <xf numFmtId="0" fontId="53" fillId="0" borderId="11" xfId="0" applyFont="1" applyBorder="1"/>
    <xf numFmtId="0" fontId="31" fillId="19" borderId="3" xfId="4" applyFont="1" applyFill="1" applyBorder="1" applyAlignment="1">
      <alignment horizontal="left"/>
    </xf>
    <xf numFmtId="0" fontId="28" fillId="19" borderId="3" xfId="4" applyFont="1" applyFill="1" applyBorder="1" applyAlignment="1"/>
    <xf numFmtId="0" fontId="29" fillId="19" borderId="3" xfId="4" applyFont="1" applyFill="1" applyBorder="1" applyAlignment="1">
      <alignment horizontal="left"/>
    </xf>
    <xf numFmtId="0" fontId="27" fillId="19" borderId="11" xfId="0" applyFont="1" applyFill="1" applyBorder="1" applyAlignment="1"/>
    <xf numFmtId="1" fontId="5" fillId="9" borderId="1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5" fillId="5" borderId="1" xfId="2" applyFont="1" applyFill="1" applyBorder="1" applyAlignment="1">
      <alignment horizontal="center" vertical="center" wrapText="1"/>
    </xf>
    <xf numFmtId="1" fontId="5" fillId="17" borderId="1" xfId="0" applyNumberFormat="1" applyFont="1" applyFill="1" applyBorder="1" applyAlignment="1">
      <alignment horizontal="center" vertical="center"/>
    </xf>
    <xf numFmtId="0" fontId="31" fillId="19" borderId="11" xfId="4" applyFont="1" applyFill="1" applyBorder="1" applyAlignment="1">
      <alignment horizontal="left"/>
    </xf>
    <xf numFmtId="0" fontId="5" fillId="0" borderId="0" xfId="0" applyFont="1"/>
    <xf numFmtId="1" fontId="5" fillId="10" borderId="1" xfId="0" applyNumberFormat="1" applyFont="1" applyFill="1" applyBorder="1" applyAlignment="1">
      <alignment horizontal="center" vertical="center"/>
    </xf>
    <xf numFmtId="1" fontId="5" fillId="5" borderId="1" xfId="2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/>
    <xf numFmtId="9" fontId="25" fillId="0" borderId="0" xfId="2" applyFont="1" applyFill="1" applyBorder="1" applyAlignment="1"/>
    <xf numFmtId="9" fontId="25" fillId="0" borderId="0" xfId="2" applyFont="1" applyFill="1" applyBorder="1" applyAlignment="1">
      <alignment wrapText="1"/>
    </xf>
    <xf numFmtId="0" fontId="5" fillId="3" borderId="1" xfId="0" applyFont="1" applyFill="1" applyBorder="1" applyAlignment="1">
      <alignment horizontal="center" vertical="center" wrapText="1"/>
    </xf>
    <xf numFmtId="0" fontId="28" fillId="19" borderId="11" xfId="4" applyFont="1" applyFill="1" applyBorder="1" applyAlignment="1">
      <alignment horizontal="left"/>
    </xf>
    <xf numFmtId="0" fontId="29" fillId="19" borderId="11" xfId="0" applyFont="1" applyFill="1" applyBorder="1" applyAlignment="1">
      <alignment horizontal="left"/>
    </xf>
    <xf numFmtId="0" fontId="28" fillId="19" borderId="3" xfId="4" applyFont="1" applyFill="1" applyBorder="1" applyAlignment="1">
      <alignment horizontal="left"/>
    </xf>
    <xf numFmtId="0" fontId="30" fillId="0" borderId="3" xfId="0" applyFont="1" applyFill="1" applyBorder="1" applyAlignment="1"/>
    <xf numFmtId="0" fontId="30" fillId="0" borderId="11" xfId="0" applyFont="1" applyFill="1" applyBorder="1" applyAlignment="1"/>
    <xf numFmtId="0" fontId="27" fillId="19" borderId="3" xfId="4" applyFont="1" applyFill="1" applyBorder="1" applyAlignment="1">
      <alignment horizontal="left"/>
    </xf>
    <xf numFmtId="0" fontId="28" fillId="0" borderId="11" xfId="0" applyFont="1" applyFill="1" applyBorder="1" applyAlignment="1" applyProtection="1"/>
    <xf numFmtId="0" fontId="31" fillId="19" borderId="3" xfId="4" applyFont="1" applyFill="1" applyBorder="1" applyAlignment="1"/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/>
    <xf numFmtId="0" fontId="5" fillId="6" borderId="2" xfId="0" applyFont="1" applyFill="1" applyBorder="1"/>
    <xf numFmtId="0" fontId="5" fillId="6" borderId="4" xfId="0" applyFont="1" applyFill="1" applyBorder="1"/>
    <xf numFmtId="167" fontId="5" fillId="6" borderId="2" xfId="0" applyNumberFormat="1" applyFont="1" applyFill="1" applyBorder="1"/>
    <xf numFmtId="167" fontId="5" fillId="6" borderId="3" xfId="0" applyNumberFormat="1" applyFont="1" applyFill="1" applyBorder="1"/>
    <xf numFmtId="167" fontId="5" fillId="6" borderId="4" xfId="0" applyNumberFormat="1" applyFont="1" applyFill="1" applyBorder="1"/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/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5" fillId="6" borderId="2" xfId="0" applyFont="1" applyFill="1" applyBorder="1"/>
    <xf numFmtId="0" fontId="5" fillId="6" borderId="4" xfId="0" applyFont="1" applyFill="1" applyBorder="1"/>
    <xf numFmtId="167" fontId="5" fillId="6" borderId="2" xfId="0" applyNumberFormat="1" applyFont="1" applyFill="1" applyBorder="1"/>
    <xf numFmtId="167" fontId="5" fillId="6" borderId="3" xfId="0" applyNumberFormat="1" applyFont="1" applyFill="1" applyBorder="1"/>
    <xf numFmtId="167" fontId="5" fillId="6" borderId="4" xfId="0" applyNumberFormat="1" applyFont="1" applyFill="1" applyBorder="1"/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0" fillId="0" borderId="0" xfId="0"/>
    <xf numFmtId="1" fontId="5" fillId="7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5" fillId="5" borderId="1" xfId="2" applyFont="1" applyFill="1" applyBorder="1" applyAlignment="1">
      <alignment horizontal="center" vertical="center" wrapText="1"/>
    </xf>
    <xf numFmtId="0" fontId="5" fillId="0" borderId="0" xfId="0" applyFont="1"/>
    <xf numFmtId="1" fontId="5" fillId="10" borderId="1" xfId="0" applyNumberFormat="1" applyFont="1" applyFill="1" applyBorder="1" applyAlignment="1">
      <alignment horizontal="center" vertical="center"/>
    </xf>
    <xf numFmtId="1" fontId="5" fillId="5" borderId="1" xfId="2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/>
    <xf numFmtId="9" fontId="25" fillId="0" borderId="0" xfId="2" applyFont="1" applyFill="1" applyBorder="1" applyAlignment="1"/>
    <xf numFmtId="9" fontId="25" fillId="0" borderId="0" xfId="2" applyFont="1" applyFill="1" applyBorder="1" applyAlignment="1">
      <alignment wrapText="1"/>
    </xf>
    <xf numFmtId="0" fontId="31" fillId="19" borderId="3" xfId="4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center" wrapText="1"/>
    </xf>
    <xf numFmtId="0" fontId="28" fillId="19" borderId="11" xfId="4" applyFont="1" applyFill="1" applyBorder="1" applyAlignment="1">
      <alignment horizontal="left"/>
    </xf>
    <xf numFmtId="0" fontId="29" fillId="19" borderId="11" xfId="0" applyFont="1" applyFill="1" applyBorder="1" applyAlignment="1">
      <alignment horizontal="left"/>
    </xf>
    <xf numFmtId="0" fontId="28" fillId="19" borderId="3" xfId="4" applyFont="1" applyFill="1" applyBorder="1" applyAlignment="1">
      <alignment horizontal="left"/>
    </xf>
    <xf numFmtId="0" fontId="30" fillId="0" borderId="3" xfId="0" applyFont="1" applyFill="1" applyBorder="1" applyAlignment="1"/>
    <xf numFmtId="0" fontId="30" fillId="0" borderId="11" xfId="0" applyFont="1" applyFill="1" applyBorder="1" applyAlignment="1"/>
    <xf numFmtId="0" fontId="29" fillId="19" borderId="11" xfId="4" applyFont="1" applyFill="1" applyBorder="1" applyAlignment="1">
      <alignment horizontal="left"/>
    </xf>
    <xf numFmtId="0" fontId="27" fillId="19" borderId="3" xfId="4" applyFont="1" applyFill="1" applyBorder="1" applyAlignment="1">
      <alignment horizontal="left"/>
    </xf>
    <xf numFmtId="0" fontId="31" fillId="19" borderId="3" xfId="4" applyFont="1" applyFill="1" applyBorder="1" applyAlignment="1"/>
    <xf numFmtId="0" fontId="31" fillId="19" borderId="11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" fontId="5" fillId="5" borderId="1" xfId="2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" fontId="5" fillId="5" borderId="1" xfId="2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4" fillId="19" borderId="3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2" fillId="14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0" fontId="6" fillId="6" borderId="4" xfId="0" applyNumberFormat="1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5" fillId="5" borderId="2" xfId="2" applyNumberFormat="1" applyFont="1" applyFill="1" applyBorder="1" applyAlignment="1">
      <alignment horizontal="center" vertical="center" wrapText="1"/>
    </xf>
    <xf numFmtId="0" fontId="5" fillId="5" borderId="4" xfId="2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16" fillId="6" borderId="1" xfId="3" quotePrefix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15" fillId="5" borderId="2" xfId="0" applyNumberFormat="1" applyFont="1" applyFill="1" applyBorder="1" applyAlignment="1">
      <alignment horizontal="center" vertical="center"/>
    </xf>
    <xf numFmtId="0" fontId="15" fillId="5" borderId="4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</cellXfs>
  <cellStyles count="5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Comma 2" xfId="51"/>
    <cellStyle name="Comma 3" xfId="53"/>
    <cellStyle name="Comma 3 2" xfId="55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3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50"/>
    <cellStyle name="Normal 2 2" xfId="48"/>
    <cellStyle name="Normal 2 3" xfId="45"/>
    <cellStyle name="Normal 2 4" xfId="52"/>
    <cellStyle name="Normal 2_JUNE 16-22" xfId="47"/>
    <cellStyle name="Normal 3" xfId="4"/>
    <cellStyle name="Normal 4" xfId="54"/>
    <cellStyle name="Normal 4 2" xfId="56"/>
    <cellStyle name="Normal 5" xfId="46"/>
    <cellStyle name="Note 2" xfId="49"/>
    <cellStyle name="Output" xfId="14" builtinId="21" customBuiltin="1"/>
    <cellStyle name="Percent" xfId="2" builtinId="5"/>
    <cellStyle name="Title" xfId="5" builtinId="15" customBuiltin="1"/>
    <cellStyle name="Total" xfId="20" builtinId="25" customBuiltin="1"/>
    <cellStyle name="Warning Text" xfId="18" builtinId="11" customBuiltin="1"/>
  </cellStyles>
  <dxfs count="7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FF"/>
      <color rgb="FF00FF00"/>
      <color rgb="FFF2DCE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5"/>
  <sheetViews>
    <sheetView topLeftCell="Y3" workbookViewId="0">
      <selection activeCell="AR24" sqref="AR24"/>
    </sheetView>
  </sheetViews>
  <sheetFormatPr defaultRowHeight="15" x14ac:dyDescent="0.25"/>
  <cols>
    <col min="1" max="1" width="5.7109375" style="127" customWidth="1"/>
    <col min="2" max="2" width="10.28515625" style="127" customWidth="1"/>
    <col min="3" max="3" width="14" style="127" customWidth="1"/>
    <col min="4" max="7" width="9.140625" style="127"/>
    <col min="8" max="8" width="20.42578125" style="127" customWidth="1"/>
    <col min="9" max="10" width="9.140625" style="127"/>
    <col min="11" max="11" width="9" style="127" customWidth="1"/>
    <col min="12" max="14" width="9.140625" style="127" hidden="1" customWidth="1"/>
    <col min="15" max="16" width="9.28515625" style="127" bestFit="1" customWidth="1"/>
    <col min="17" max="18" width="9.140625" style="127" customWidth="1"/>
    <col min="19" max="19" width="11.5703125" style="127" bestFit="1" customWidth="1"/>
    <col min="20" max="20" width="10.5703125" style="127" bestFit="1" customWidth="1"/>
    <col min="21" max="22" width="9.28515625" style="127" bestFit="1" customWidth="1"/>
    <col min="23" max="23" width="9.140625" style="127"/>
    <col min="24" max="28" width="9.28515625" style="127" bestFit="1" customWidth="1"/>
    <col min="29" max="32" width="9.140625" style="127"/>
    <col min="33" max="33" width="10.5703125" style="127" bestFit="1" customWidth="1"/>
    <col min="34" max="35" width="9.28515625" style="127" bestFit="1" customWidth="1"/>
    <col min="36" max="44" width="9.140625" style="127"/>
    <col min="45" max="45" width="83.85546875" style="15" customWidth="1"/>
    <col min="46" max="47" width="9.140625" style="105"/>
    <col min="48" max="48" width="29.7109375" style="105" customWidth="1"/>
    <col min="49" max="49" width="22" style="105" customWidth="1"/>
    <col min="50" max="50" width="9.140625" style="105"/>
    <col min="51" max="51" width="38.5703125" style="105" bestFit="1" customWidth="1"/>
    <col min="52" max="16384" width="9.140625" style="127"/>
  </cols>
  <sheetData>
    <row r="2" spans="2:51" ht="21" x14ac:dyDescent="0.25">
      <c r="B2" s="5"/>
      <c r="C2" s="105"/>
      <c r="D2" s="105"/>
      <c r="E2" s="6"/>
      <c r="F2" s="6"/>
      <c r="G2" s="105"/>
      <c r="H2" s="7"/>
      <c r="I2" s="7"/>
      <c r="J2" s="105"/>
      <c r="K2" s="7"/>
      <c r="L2" s="7"/>
      <c r="M2" s="105"/>
      <c r="N2" s="105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05"/>
      <c r="AN2" s="105"/>
      <c r="AO2" s="105"/>
      <c r="AP2" s="105"/>
      <c r="AQ2" s="105"/>
      <c r="AR2" s="105"/>
    </row>
    <row r="3" spans="2:51" ht="21" x14ac:dyDescent="0.25">
      <c r="B3" s="16" t="s">
        <v>1</v>
      </c>
      <c r="C3" s="16"/>
      <c r="D3" s="16"/>
      <c r="E3" s="105"/>
      <c r="F3" s="7"/>
      <c r="G3" s="7"/>
      <c r="H3" s="105"/>
      <c r="I3" s="105"/>
      <c r="J3" s="105"/>
      <c r="K3" s="17"/>
      <c r="L3" s="18"/>
      <c r="M3" s="105"/>
      <c r="N3" s="105"/>
      <c r="O3" s="19" t="s">
        <v>2</v>
      </c>
      <c r="P3" s="263" t="s">
        <v>130</v>
      </c>
      <c r="Q3" s="264"/>
      <c r="R3" s="264"/>
      <c r="S3" s="264"/>
      <c r="T3" s="264"/>
      <c r="U3" s="265"/>
      <c r="V3" s="20"/>
      <c r="W3" s="20"/>
      <c r="X3" s="20"/>
      <c r="Y3" s="20"/>
      <c r="Z3" s="20"/>
      <c r="AH3" s="105"/>
      <c r="AI3" s="105"/>
      <c r="AJ3" s="105"/>
      <c r="AK3" s="105"/>
      <c r="AL3" s="15"/>
      <c r="AM3" s="105"/>
      <c r="AN3" s="105"/>
      <c r="AO3" s="105"/>
      <c r="AP3" s="105"/>
      <c r="AQ3" s="105"/>
      <c r="AR3" s="105"/>
      <c r="AS3" s="105"/>
    </row>
    <row r="4" spans="2:51" x14ac:dyDescent="0.25">
      <c r="B4" s="21" t="s">
        <v>3</v>
      </c>
      <c r="C4" s="21"/>
      <c r="D4" s="21"/>
      <c r="E4" s="105"/>
      <c r="F4" s="22"/>
      <c r="G4" s="105"/>
      <c r="H4" s="105"/>
      <c r="I4" s="105"/>
      <c r="J4" s="105"/>
      <c r="K4" s="105"/>
      <c r="L4" s="105"/>
      <c r="M4" s="105"/>
      <c r="N4" s="105"/>
      <c r="O4" s="19" t="s">
        <v>4</v>
      </c>
      <c r="P4" s="263" t="s">
        <v>137</v>
      </c>
      <c r="Q4" s="264"/>
      <c r="R4" s="264"/>
      <c r="S4" s="264"/>
      <c r="T4" s="264"/>
      <c r="U4" s="265"/>
      <c r="V4" s="20"/>
      <c r="W4" s="20"/>
      <c r="X4" s="20"/>
      <c r="Y4" s="20"/>
      <c r="Z4" s="20"/>
      <c r="AH4" s="105"/>
      <c r="AI4" s="105"/>
      <c r="AJ4" s="105"/>
      <c r="AK4" s="105"/>
      <c r="AL4" s="15"/>
      <c r="AM4" s="105"/>
      <c r="AN4" s="105"/>
      <c r="AO4" s="105"/>
      <c r="AP4" s="105"/>
      <c r="AQ4" s="105"/>
      <c r="AR4" s="105"/>
      <c r="AS4" s="105"/>
    </row>
    <row r="5" spans="2:51" x14ac:dyDescent="0.25">
      <c r="B5" s="105"/>
      <c r="C5" s="105"/>
      <c r="D5" s="105"/>
      <c r="E5" s="23"/>
      <c r="F5" s="23"/>
      <c r="G5" s="105"/>
      <c r="H5" s="105"/>
      <c r="I5" s="105"/>
      <c r="J5" s="105"/>
      <c r="K5" s="105"/>
      <c r="L5" s="105"/>
      <c r="M5" s="105"/>
      <c r="N5" s="105"/>
      <c r="O5" s="19" t="s">
        <v>5</v>
      </c>
      <c r="P5" s="263" t="s">
        <v>137</v>
      </c>
      <c r="Q5" s="264"/>
      <c r="R5" s="264"/>
      <c r="S5" s="264"/>
      <c r="T5" s="264"/>
      <c r="U5" s="265"/>
      <c r="V5" s="20"/>
      <c r="W5" s="20"/>
      <c r="X5" s="20"/>
      <c r="Y5" s="20"/>
      <c r="Z5" s="20"/>
      <c r="AH5" s="105"/>
      <c r="AI5" s="105"/>
      <c r="AJ5" s="105"/>
      <c r="AK5" s="105"/>
      <c r="AL5" s="15"/>
      <c r="AM5" s="105"/>
      <c r="AN5" s="105"/>
      <c r="AO5" s="105"/>
      <c r="AP5" s="105"/>
      <c r="AQ5" s="105"/>
      <c r="AR5" s="105"/>
      <c r="AS5" s="105"/>
    </row>
    <row r="6" spans="2:51" x14ac:dyDescent="0.25">
      <c r="B6" s="263" t="s">
        <v>6</v>
      </c>
      <c r="C6" s="265"/>
      <c r="D6" s="266" t="s">
        <v>7</v>
      </c>
      <c r="E6" s="267"/>
      <c r="F6" s="267"/>
      <c r="G6" s="267"/>
      <c r="H6" s="268"/>
      <c r="I6" s="105"/>
      <c r="J6" s="105"/>
      <c r="K6" s="122"/>
      <c r="L6" s="269">
        <v>41686</v>
      </c>
      <c r="M6" s="270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36" x14ac:dyDescent="0.25">
      <c r="B7" s="252" t="s">
        <v>8</v>
      </c>
      <c r="C7" s="253"/>
      <c r="D7" s="252" t="s">
        <v>9</v>
      </c>
      <c r="E7" s="254"/>
      <c r="F7" s="254"/>
      <c r="G7" s="253"/>
      <c r="H7" s="126" t="s">
        <v>10</v>
      </c>
      <c r="I7" s="125" t="s">
        <v>11</v>
      </c>
      <c r="J7" s="125" t="s">
        <v>12</v>
      </c>
      <c r="K7" s="125" t="s">
        <v>13</v>
      </c>
      <c r="L7" s="15"/>
      <c r="M7" s="15"/>
      <c r="N7" s="15"/>
      <c r="O7" s="126" t="s">
        <v>14</v>
      </c>
      <c r="P7" s="252" t="s">
        <v>15</v>
      </c>
      <c r="Q7" s="254"/>
      <c r="R7" s="254"/>
      <c r="S7" s="254"/>
      <c r="T7" s="253"/>
      <c r="U7" s="251" t="s">
        <v>16</v>
      </c>
      <c r="V7" s="251"/>
      <c r="W7" s="125" t="s">
        <v>17</v>
      </c>
      <c r="X7" s="252" t="s">
        <v>18</v>
      </c>
      <c r="Y7" s="253"/>
      <c r="Z7" s="252" t="s">
        <v>19</v>
      </c>
      <c r="AA7" s="253"/>
      <c r="AB7" s="252" t="s">
        <v>20</v>
      </c>
      <c r="AC7" s="253"/>
      <c r="AD7" s="252" t="s">
        <v>21</v>
      </c>
      <c r="AE7" s="253"/>
      <c r="AF7" s="125" t="s">
        <v>22</v>
      </c>
      <c r="AG7" s="125" t="s">
        <v>23</v>
      </c>
      <c r="AH7" s="125" t="s">
        <v>24</v>
      </c>
      <c r="AI7" s="125" t="s">
        <v>25</v>
      </c>
      <c r="AJ7" s="252" t="s">
        <v>26</v>
      </c>
      <c r="AK7" s="254"/>
      <c r="AL7" s="254"/>
      <c r="AM7" s="254"/>
      <c r="AN7" s="253"/>
      <c r="AO7" s="252" t="s">
        <v>27</v>
      </c>
      <c r="AP7" s="254"/>
      <c r="AQ7" s="253"/>
      <c r="AR7" s="125" t="s">
        <v>28</v>
      </c>
      <c r="AS7" s="30"/>
      <c r="AT7" s="15"/>
      <c r="AU7" s="15"/>
      <c r="AV7" s="15"/>
      <c r="AW7" s="15"/>
      <c r="AX7" s="15"/>
      <c r="AY7" s="15"/>
    </row>
    <row r="8" spans="2:51" x14ac:dyDescent="0.25">
      <c r="B8" s="255">
        <v>42005</v>
      </c>
      <c r="C8" s="256"/>
      <c r="D8" s="257" t="s">
        <v>29</v>
      </c>
      <c r="E8" s="258"/>
      <c r="F8" s="258"/>
      <c r="G8" s="259"/>
      <c r="H8" s="31"/>
      <c r="I8" s="257" t="s">
        <v>29</v>
      </c>
      <c r="J8" s="258"/>
      <c r="K8" s="259"/>
      <c r="L8" s="32"/>
      <c r="M8" s="32"/>
      <c r="N8" s="32"/>
      <c r="O8" s="31" t="s">
        <v>30</v>
      </c>
      <c r="P8" s="31" t="s">
        <v>30</v>
      </c>
      <c r="Q8" s="31" t="s">
        <v>31</v>
      </c>
      <c r="R8" s="31" t="s">
        <v>31</v>
      </c>
      <c r="S8" s="31" t="s">
        <v>30</v>
      </c>
      <c r="T8" s="31" t="s">
        <v>32</v>
      </c>
      <c r="U8" s="260" t="s">
        <v>33</v>
      </c>
      <c r="V8" s="260"/>
      <c r="W8" s="33" t="s">
        <v>34</v>
      </c>
      <c r="X8" s="243">
        <v>0</v>
      </c>
      <c r="Y8" s="244"/>
      <c r="Z8" s="261" t="s">
        <v>35</v>
      </c>
      <c r="AA8" s="262"/>
      <c r="AB8" s="243">
        <v>1185</v>
      </c>
      <c r="AC8" s="244"/>
      <c r="AD8" s="245">
        <v>800</v>
      </c>
      <c r="AE8" s="246"/>
      <c r="AF8" s="31"/>
      <c r="AG8" s="33">
        <f>AG34-AG10</f>
        <v>20812</v>
      </c>
      <c r="AH8" s="34"/>
      <c r="AI8" s="34"/>
      <c r="AJ8" s="31" t="s">
        <v>36</v>
      </c>
      <c r="AK8" s="31" t="s">
        <v>36</v>
      </c>
      <c r="AL8" s="31" t="s">
        <v>36</v>
      </c>
      <c r="AM8" s="31" t="s">
        <v>36</v>
      </c>
      <c r="AN8" s="31" t="s">
        <v>36</v>
      </c>
      <c r="AO8" s="31" t="s">
        <v>36</v>
      </c>
      <c r="AP8" s="31" t="s">
        <v>31</v>
      </c>
      <c r="AQ8" s="31" t="s">
        <v>31</v>
      </c>
      <c r="AR8" s="31" t="s">
        <v>37</v>
      </c>
      <c r="AS8" s="30"/>
      <c r="AV8" s="35" t="s">
        <v>38</v>
      </c>
    </row>
    <row r="9" spans="2:51" ht="60" x14ac:dyDescent="0.25">
      <c r="B9" s="235" t="s">
        <v>39</v>
      </c>
      <c r="C9" s="235"/>
      <c r="D9" s="247" t="s">
        <v>40</v>
      </c>
      <c r="E9" s="248"/>
      <c r="F9" s="249" t="s">
        <v>41</v>
      </c>
      <c r="G9" s="248"/>
      <c r="H9" s="250" t="s">
        <v>42</v>
      </c>
      <c r="I9" s="235" t="s">
        <v>43</v>
      </c>
      <c r="J9" s="235"/>
      <c r="K9" s="235"/>
      <c r="L9" s="125" t="s">
        <v>44</v>
      </c>
      <c r="M9" s="251" t="s">
        <v>45</v>
      </c>
      <c r="N9" s="36" t="s">
        <v>46</v>
      </c>
      <c r="O9" s="241" t="s">
        <v>47</v>
      </c>
      <c r="P9" s="241" t="s">
        <v>48</v>
      </c>
      <c r="Q9" s="37" t="s">
        <v>49</v>
      </c>
      <c r="R9" s="229" t="s">
        <v>50</v>
      </c>
      <c r="S9" s="230"/>
      <c r="T9" s="231"/>
      <c r="U9" s="123" t="s">
        <v>51</v>
      </c>
      <c r="V9" s="123" t="s">
        <v>52</v>
      </c>
      <c r="W9" s="235" t="s">
        <v>53</v>
      </c>
      <c r="X9" s="236" t="s">
        <v>54</v>
      </c>
      <c r="Y9" s="237"/>
      <c r="Z9" s="237"/>
      <c r="AA9" s="237"/>
      <c r="AB9" s="237"/>
      <c r="AC9" s="237"/>
      <c r="AD9" s="237"/>
      <c r="AE9" s="238"/>
      <c r="AF9" s="121" t="s">
        <v>55</v>
      </c>
      <c r="AG9" s="121" t="s">
        <v>56</v>
      </c>
      <c r="AH9" s="224" t="s">
        <v>57</v>
      </c>
      <c r="AI9" s="239" t="s">
        <v>58</v>
      </c>
      <c r="AJ9" s="123" t="s">
        <v>59</v>
      </c>
      <c r="AK9" s="123" t="s">
        <v>60</v>
      </c>
      <c r="AL9" s="123" t="s">
        <v>61</v>
      </c>
      <c r="AM9" s="123" t="s">
        <v>62</v>
      </c>
      <c r="AN9" s="123" t="s">
        <v>63</v>
      </c>
      <c r="AO9" s="123" t="s">
        <v>64</v>
      </c>
      <c r="AP9" s="123" t="s">
        <v>65</v>
      </c>
      <c r="AQ9" s="241" t="s">
        <v>66</v>
      </c>
      <c r="AR9" s="123" t="s">
        <v>67</v>
      </c>
      <c r="AS9" s="224" t="s">
        <v>68</v>
      </c>
      <c r="AV9" s="38" t="s">
        <v>69</v>
      </c>
      <c r="AW9" s="38" t="s">
        <v>70</v>
      </c>
      <c r="AY9" s="39" t="s">
        <v>71</v>
      </c>
    </row>
    <row r="10" spans="2:51" x14ac:dyDescent="0.25">
      <c r="B10" s="123" t="s">
        <v>72</v>
      </c>
      <c r="C10" s="123" t="s">
        <v>73</v>
      </c>
      <c r="D10" s="123" t="s">
        <v>74</v>
      </c>
      <c r="E10" s="123" t="s">
        <v>75</v>
      </c>
      <c r="F10" s="123" t="s">
        <v>74</v>
      </c>
      <c r="G10" s="123" t="s">
        <v>75</v>
      </c>
      <c r="H10" s="250"/>
      <c r="I10" s="123" t="s">
        <v>75</v>
      </c>
      <c r="J10" s="123" t="s">
        <v>75</v>
      </c>
      <c r="K10" s="123" t="s">
        <v>75</v>
      </c>
      <c r="L10" s="31" t="s">
        <v>29</v>
      </c>
      <c r="M10" s="251"/>
      <c r="N10" s="31" t="s">
        <v>29</v>
      </c>
      <c r="O10" s="242"/>
      <c r="P10" s="242"/>
      <c r="Q10" s="4">
        <v>19833452</v>
      </c>
      <c r="R10" s="232"/>
      <c r="S10" s="233"/>
      <c r="T10" s="234"/>
      <c r="U10" s="123" t="s">
        <v>75</v>
      </c>
      <c r="V10" s="123" t="s">
        <v>75</v>
      </c>
      <c r="W10" s="235"/>
      <c r="X10" s="40" t="s">
        <v>76</v>
      </c>
      <c r="Y10" s="40" t="s">
        <v>77</v>
      </c>
      <c r="Z10" s="40" t="s">
        <v>78</v>
      </c>
      <c r="AA10" s="40" t="s">
        <v>79</v>
      </c>
      <c r="AB10" s="40" t="s">
        <v>80</v>
      </c>
      <c r="AC10" s="40" t="s">
        <v>81</v>
      </c>
      <c r="AD10" s="40" t="s">
        <v>82</v>
      </c>
      <c r="AE10" s="40" t="s">
        <v>83</v>
      </c>
      <c r="AF10" s="41"/>
      <c r="AG10" s="2">
        <v>33594308</v>
      </c>
      <c r="AH10" s="224"/>
      <c r="AI10" s="240"/>
      <c r="AJ10" s="123" t="s">
        <v>84</v>
      </c>
      <c r="AK10" s="123" t="s">
        <v>84</v>
      </c>
      <c r="AL10" s="123" t="s">
        <v>84</v>
      </c>
      <c r="AM10" s="123" t="s">
        <v>84</v>
      </c>
      <c r="AN10" s="123" t="s">
        <v>84</v>
      </c>
      <c r="AO10" s="123" t="s">
        <v>84</v>
      </c>
      <c r="AP10" s="3">
        <v>7424963</v>
      </c>
      <c r="AQ10" s="242"/>
      <c r="AR10" s="124" t="s">
        <v>85</v>
      </c>
      <c r="AS10" s="224"/>
      <c r="AV10" s="42" t="s">
        <v>86</v>
      </c>
      <c r="AW10" s="42" t="s">
        <v>87</v>
      </c>
      <c r="AY10" s="87" t="s">
        <v>130</v>
      </c>
    </row>
    <row r="11" spans="2:51" x14ac:dyDescent="0.25">
      <c r="B11" s="43">
        <v>2</v>
      </c>
      <c r="C11" s="43">
        <v>4.1666666666666664E-2</v>
      </c>
      <c r="D11" s="99">
        <v>10</v>
      </c>
      <c r="E11" s="44">
        <f>D11/1.42</f>
        <v>7.042253521126761</v>
      </c>
      <c r="F11" s="106">
        <v>66</v>
      </c>
      <c r="G11" s="44">
        <f>F11/1.42</f>
        <v>46.478873239436624</v>
      </c>
      <c r="H11" s="45" t="s">
        <v>88</v>
      </c>
      <c r="I11" s="45">
        <f>J11-(2/1.42)</f>
        <v>41.549295774647888</v>
      </c>
      <c r="J11" s="46">
        <f>(F11-5)/1.42</f>
        <v>42.95774647887324</v>
      </c>
      <c r="K11" s="45">
        <f>J11+(6/1.42)</f>
        <v>47.183098591549296</v>
      </c>
      <c r="L11" s="47">
        <v>14</v>
      </c>
      <c r="M11" s="48" t="s">
        <v>89</v>
      </c>
      <c r="N11" s="48">
        <v>11.4</v>
      </c>
      <c r="O11" s="49">
        <v>126</v>
      </c>
      <c r="P11" s="49">
        <v>100</v>
      </c>
      <c r="Q11" s="49">
        <v>19837523</v>
      </c>
      <c r="R11" s="50">
        <f>Q11-Q10</f>
        <v>4071</v>
      </c>
      <c r="S11" s="51">
        <f>R11*24/1000</f>
        <v>97.703999999999994</v>
      </c>
      <c r="T11" s="51">
        <f>R11/1000</f>
        <v>4.0709999999999997</v>
      </c>
      <c r="U11" s="100">
        <v>5.5</v>
      </c>
      <c r="V11" s="100">
        <f t="shared" ref="V11:V34" si="0">U11</f>
        <v>5.5</v>
      </c>
      <c r="W11" s="112" t="s">
        <v>129</v>
      </c>
      <c r="X11" s="107">
        <v>0</v>
      </c>
      <c r="Y11" s="107">
        <v>0</v>
      </c>
      <c r="Z11" s="107">
        <v>1009</v>
      </c>
      <c r="AA11" s="107">
        <v>0</v>
      </c>
      <c r="AB11" s="107">
        <v>1110</v>
      </c>
      <c r="AC11" s="52" t="s">
        <v>90</v>
      </c>
      <c r="AD11" s="52" t="s">
        <v>90</v>
      </c>
      <c r="AE11" s="52" t="s">
        <v>90</v>
      </c>
      <c r="AF11" s="101" t="s">
        <v>90</v>
      </c>
      <c r="AG11" s="101">
        <v>33594984</v>
      </c>
      <c r="AH11" s="53">
        <f>IF(ISBLANK(AG11),"-",AG11-AG10)</f>
        <v>676</v>
      </c>
      <c r="AI11" s="54">
        <f>AH11/T11</f>
        <v>166.05256693687056</v>
      </c>
      <c r="AJ11" s="102">
        <v>0</v>
      </c>
      <c r="AK11" s="102">
        <v>0</v>
      </c>
      <c r="AL11" s="102">
        <v>1</v>
      </c>
      <c r="AM11" s="102">
        <v>0</v>
      </c>
      <c r="AN11" s="102">
        <v>1</v>
      </c>
      <c r="AO11" s="102">
        <v>0.35</v>
      </c>
      <c r="AP11" s="107">
        <v>7425968</v>
      </c>
      <c r="AQ11" s="107">
        <f t="shared" ref="AQ11:AQ34" si="1">AP11-AP10</f>
        <v>1005</v>
      </c>
      <c r="AR11" s="55"/>
      <c r="AS11" s="56" t="s">
        <v>113</v>
      </c>
      <c r="AV11" s="42" t="s">
        <v>88</v>
      </c>
      <c r="AW11" s="42" t="s">
        <v>91</v>
      </c>
      <c r="AY11" s="87" t="s">
        <v>137</v>
      </c>
    </row>
    <row r="12" spans="2:51" x14ac:dyDescent="0.25">
      <c r="B12" s="43">
        <v>2.0416666666666701</v>
      </c>
      <c r="C12" s="43">
        <v>8.3333333333333329E-2</v>
      </c>
      <c r="D12" s="99">
        <v>11</v>
      </c>
      <c r="E12" s="44">
        <f t="shared" ref="E12:E34" si="2">D12/1.42</f>
        <v>7.746478873239437</v>
      </c>
      <c r="F12" s="106">
        <v>66</v>
      </c>
      <c r="G12" s="44">
        <f t="shared" ref="G12:G34" si="3">F12/1.42</f>
        <v>46.478873239436624</v>
      </c>
      <c r="H12" s="45" t="s">
        <v>88</v>
      </c>
      <c r="I12" s="45">
        <f t="shared" ref="I12:I34" si="4">J12-(2/1.42)</f>
        <v>41.549295774647888</v>
      </c>
      <c r="J12" s="46">
        <f>(F12-5)/1.42</f>
        <v>42.95774647887324</v>
      </c>
      <c r="K12" s="45">
        <f>J12+(6/1.42)</f>
        <v>47.183098591549296</v>
      </c>
      <c r="L12" s="47">
        <v>14</v>
      </c>
      <c r="M12" s="48" t="s">
        <v>89</v>
      </c>
      <c r="N12" s="48">
        <v>11.2</v>
      </c>
      <c r="O12" s="49">
        <v>125</v>
      </c>
      <c r="P12" s="49">
        <v>99</v>
      </c>
      <c r="Q12" s="49">
        <v>19841676</v>
      </c>
      <c r="R12" s="50">
        <f t="shared" ref="R12:R34" si="5">Q12-Q11</f>
        <v>4153</v>
      </c>
      <c r="S12" s="51">
        <f t="shared" ref="S12:S34" si="6">R12*24/1000</f>
        <v>99.671999999999997</v>
      </c>
      <c r="T12" s="51">
        <f t="shared" ref="T12:T34" si="7">R12/1000</f>
        <v>4.1529999999999996</v>
      </c>
      <c r="U12" s="100">
        <v>6.5</v>
      </c>
      <c r="V12" s="100">
        <f t="shared" si="0"/>
        <v>6.5</v>
      </c>
      <c r="W12" s="112" t="s">
        <v>129</v>
      </c>
      <c r="X12" s="107">
        <v>0</v>
      </c>
      <c r="Y12" s="107">
        <v>0</v>
      </c>
      <c r="Z12" s="107">
        <v>1009</v>
      </c>
      <c r="AA12" s="107">
        <v>0</v>
      </c>
      <c r="AB12" s="107">
        <v>1110</v>
      </c>
      <c r="AC12" s="52" t="s">
        <v>90</v>
      </c>
      <c r="AD12" s="52" t="s">
        <v>90</v>
      </c>
      <c r="AE12" s="52" t="s">
        <v>90</v>
      </c>
      <c r="AF12" s="101" t="s">
        <v>90</v>
      </c>
      <c r="AG12" s="101">
        <v>33595658</v>
      </c>
      <c r="AH12" s="53">
        <f>IF(ISBLANK(AG12),"-",AG12-AG11)</f>
        <v>674</v>
      </c>
      <c r="AI12" s="54">
        <f t="shared" ref="AI12:AI34" si="8">AH12/T12</f>
        <v>162.29231880568267</v>
      </c>
      <c r="AJ12" s="102">
        <v>0</v>
      </c>
      <c r="AK12" s="102">
        <v>0</v>
      </c>
      <c r="AL12" s="102">
        <v>1</v>
      </c>
      <c r="AM12" s="102">
        <v>0</v>
      </c>
      <c r="AN12" s="102">
        <v>1</v>
      </c>
      <c r="AO12" s="102">
        <v>0.35</v>
      </c>
      <c r="AP12" s="107">
        <v>7426954</v>
      </c>
      <c r="AQ12" s="107">
        <f t="shared" si="1"/>
        <v>986</v>
      </c>
      <c r="AR12" s="57"/>
      <c r="AS12" s="56" t="s">
        <v>113</v>
      </c>
      <c r="AV12" s="42" t="s">
        <v>92</v>
      </c>
      <c r="AW12" s="42" t="s">
        <v>93</v>
      </c>
      <c r="AY12" s="87" t="s">
        <v>147</v>
      </c>
    </row>
    <row r="13" spans="2:51" x14ac:dyDescent="0.25">
      <c r="B13" s="43">
        <v>2.0833333333333299</v>
      </c>
      <c r="C13" s="43">
        <v>0.125</v>
      </c>
      <c r="D13" s="99">
        <v>16</v>
      </c>
      <c r="E13" s="44">
        <f t="shared" si="2"/>
        <v>11.267605633802818</v>
      </c>
      <c r="F13" s="106">
        <v>66</v>
      </c>
      <c r="G13" s="44">
        <f t="shared" si="3"/>
        <v>46.478873239436624</v>
      </c>
      <c r="H13" s="45" t="s">
        <v>88</v>
      </c>
      <c r="I13" s="45">
        <f t="shared" si="4"/>
        <v>41.549295774647888</v>
      </c>
      <c r="J13" s="46">
        <f>(F13-5)/1.42</f>
        <v>42.95774647887324</v>
      </c>
      <c r="K13" s="45">
        <f>J13+(6/1.42)</f>
        <v>47.183098591549296</v>
      </c>
      <c r="L13" s="47">
        <v>14</v>
      </c>
      <c r="M13" s="48" t="s">
        <v>89</v>
      </c>
      <c r="N13" s="48">
        <v>11.2</v>
      </c>
      <c r="O13" s="49">
        <v>124</v>
      </c>
      <c r="P13" s="49">
        <v>87</v>
      </c>
      <c r="Q13" s="49">
        <v>19845546</v>
      </c>
      <c r="R13" s="50">
        <f t="shared" si="5"/>
        <v>3870</v>
      </c>
      <c r="S13" s="51">
        <f t="shared" si="6"/>
        <v>92.88</v>
      </c>
      <c r="T13" s="51">
        <f t="shared" si="7"/>
        <v>3.87</v>
      </c>
      <c r="U13" s="100">
        <v>7.5</v>
      </c>
      <c r="V13" s="100">
        <f t="shared" si="0"/>
        <v>7.5</v>
      </c>
      <c r="W13" s="112" t="s">
        <v>129</v>
      </c>
      <c r="X13" s="107">
        <v>0</v>
      </c>
      <c r="Y13" s="107">
        <v>0</v>
      </c>
      <c r="Z13" s="107">
        <v>932</v>
      </c>
      <c r="AA13" s="107">
        <v>0</v>
      </c>
      <c r="AB13" s="107">
        <v>1109</v>
      </c>
      <c r="AC13" s="52" t="s">
        <v>90</v>
      </c>
      <c r="AD13" s="52" t="s">
        <v>90</v>
      </c>
      <c r="AE13" s="52" t="s">
        <v>90</v>
      </c>
      <c r="AF13" s="101" t="s">
        <v>90</v>
      </c>
      <c r="AG13" s="101">
        <v>33596300</v>
      </c>
      <c r="AH13" s="53">
        <f>IF(ISBLANK(AG13),"-",AG13-AG12)</f>
        <v>642</v>
      </c>
      <c r="AI13" s="54">
        <f t="shared" si="8"/>
        <v>165.89147286821705</v>
      </c>
      <c r="AJ13" s="102">
        <v>0</v>
      </c>
      <c r="AK13" s="102">
        <v>0</v>
      </c>
      <c r="AL13" s="102">
        <v>1</v>
      </c>
      <c r="AM13" s="102">
        <v>0</v>
      </c>
      <c r="AN13" s="102">
        <v>1</v>
      </c>
      <c r="AO13" s="102">
        <v>0.35</v>
      </c>
      <c r="AP13" s="107">
        <v>7428004</v>
      </c>
      <c r="AQ13" s="107">
        <f t="shared" si="1"/>
        <v>1050</v>
      </c>
      <c r="AR13" s="55"/>
      <c r="AS13" s="56" t="s">
        <v>113</v>
      </c>
      <c r="AV13" s="42" t="s">
        <v>94</v>
      </c>
      <c r="AW13" s="42" t="s">
        <v>95</v>
      </c>
      <c r="AY13" s="87" t="s">
        <v>138</v>
      </c>
    </row>
    <row r="14" spans="2:51" x14ac:dyDescent="0.25">
      <c r="B14" s="43">
        <v>2.125</v>
      </c>
      <c r="C14" s="43">
        <v>0.16666666666666699</v>
      </c>
      <c r="D14" s="99">
        <v>19</v>
      </c>
      <c r="E14" s="44">
        <f t="shared" si="2"/>
        <v>13.380281690140846</v>
      </c>
      <c r="F14" s="106">
        <v>66</v>
      </c>
      <c r="G14" s="44">
        <f t="shared" si="3"/>
        <v>46.478873239436624</v>
      </c>
      <c r="H14" s="45" t="s">
        <v>88</v>
      </c>
      <c r="I14" s="45">
        <f t="shared" si="4"/>
        <v>41.549295774647888</v>
      </c>
      <c r="J14" s="46">
        <f>(F14-5)/1.42</f>
        <v>42.95774647887324</v>
      </c>
      <c r="K14" s="45">
        <f>J14+(6/1.42)</f>
        <v>47.183098591549296</v>
      </c>
      <c r="L14" s="47">
        <v>14</v>
      </c>
      <c r="M14" s="48" t="s">
        <v>89</v>
      </c>
      <c r="N14" s="48">
        <v>12.8</v>
      </c>
      <c r="O14" s="49">
        <v>121</v>
      </c>
      <c r="P14" s="49">
        <v>80</v>
      </c>
      <c r="Q14" s="49">
        <v>19849222</v>
      </c>
      <c r="R14" s="50">
        <f t="shared" si="5"/>
        <v>3676</v>
      </c>
      <c r="S14" s="51">
        <f t="shared" si="6"/>
        <v>88.224000000000004</v>
      </c>
      <c r="T14" s="51">
        <f t="shared" si="7"/>
        <v>3.6760000000000002</v>
      </c>
      <c r="U14" s="100">
        <v>8.8000000000000007</v>
      </c>
      <c r="V14" s="100">
        <f t="shared" si="0"/>
        <v>8.8000000000000007</v>
      </c>
      <c r="W14" s="112" t="s">
        <v>129</v>
      </c>
      <c r="X14" s="107">
        <v>0</v>
      </c>
      <c r="Y14" s="107">
        <v>0</v>
      </c>
      <c r="Z14" s="107">
        <v>889</v>
      </c>
      <c r="AA14" s="107">
        <v>0</v>
      </c>
      <c r="AB14" s="107">
        <v>1110</v>
      </c>
      <c r="AC14" s="52" t="s">
        <v>90</v>
      </c>
      <c r="AD14" s="52" t="s">
        <v>90</v>
      </c>
      <c r="AE14" s="52" t="s">
        <v>90</v>
      </c>
      <c r="AF14" s="101" t="s">
        <v>90</v>
      </c>
      <c r="AG14" s="101">
        <v>33596872</v>
      </c>
      <c r="AH14" s="53">
        <f t="shared" ref="AH14:AH34" si="9">IF(ISBLANK(AG14),"-",AG14-AG13)</f>
        <v>572</v>
      </c>
      <c r="AI14" s="54">
        <f t="shared" si="8"/>
        <v>155.60391730141458</v>
      </c>
      <c r="AJ14" s="102">
        <v>0</v>
      </c>
      <c r="AK14" s="102">
        <v>0</v>
      </c>
      <c r="AL14" s="102">
        <v>1</v>
      </c>
      <c r="AM14" s="102">
        <v>0</v>
      </c>
      <c r="AN14" s="102">
        <v>1</v>
      </c>
      <c r="AO14" s="102">
        <v>0.35</v>
      </c>
      <c r="AP14" s="107">
        <v>7429378</v>
      </c>
      <c r="AQ14" s="107">
        <f t="shared" si="1"/>
        <v>1374</v>
      </c>
      <c r="AR14" s="55"/>
      <c r="AS14" s="56" t="s">
        <v>113</v>
      </c>
      <c r="AT14" s="58"/>
      <c r="AV14" s="42" t="s">
        <v>96</v>
      </c>
      <c r="AW14" s="42" t="s">
        <v>97</v>
      </c>
    </row>
    <row r="15" spans="2:51" x14ac:dyDescent="0.25">
      <c r="B15" s="43">
        <v>2.1666666666666701</v>
      </c>
      <c r="C15" s="43">
        <v>0.20833333333333301</v>
      </c>
      <c r="D15" s="99">
        <v>32</v>
      </c>
      <c r="E15" s="44">
        <f t="shared" si="2"/>
        <v>22.535211267605636</v>
      </c>
      <c r="F15" s="106">
        <v>66</v>
      </c>
      <c r="G15" s="44">
        <f t="shared" si="3"/>
        <v>46.478873239436624</v>
      </c>
      <c r="H15" s="45" t="s">
        <v>88</v>
      </c>
      <c r="I15" s="45">
        <f t="shared" si="4"/>
        <v>41.549295774647888</v>
      </c>
      <c r="J15" s="46">
        <f>(F15-5)/1.42</f>
        <v>42.95774647887324</v>
      </c>
      <c r="K15" s="45">
        <f>J15+(6/1.42)</f>
        <v>47.183098591549296</v>
      </c>
      <c r="L15" s="47">
        <v>18</v>
      </c>
      <c r="M15" s="48" t="s">
        <v>89</v>
      </c>
      <c r="N15" s="48">
        <v>13.1</v>
      </c>
      <c r="O15" s="49">
        <v>85</v>
      </c>
      <c r="P15" s="49">
        <v>87</v>
      </c>
      <c r="Q15" s="49">
        <v>19852648</v>
      </c>
      <c r="R15" s="50">
        <f t="shared" si="5"/>
        <v>3426</v>
      </c>
      <c r="S15" s="51">
        <f t="shared" si="6"/>
        <v>82.224000000000004</v>
      </c>
      <c r="T15" s="51">
        <f t="shared" si="7"/>
        <v>3.4260000000000002</v>
      </c>
      <c r="U15" s="100">
        <v>9.5</v>
      </c>
      <c r="V15" s="100">
        <f t="shared" si="0"/>
        <v>9.5</v>
      </c>
      <c r="W15" s="112" t="s">
        <v>129</v>
      </c>
      <c r="X15" s="107">
        <v>0</v>
      </c>
      <c r="Y15" s="107">
        <v>0</v>
      </c>
      <c r="Z15" s="107">
        <v>715</v>
      </c>
      <c r="AA15" s="107">
        <v>0</v>
      </c>
      <c r="AB15" s="107">
        <v>1110</v>
      </c>
      <c r="AC15" s="52" t="s">
        <v>90</v>
      </c>
      <c r="AD15" s="52" t="s">
        <v>90</v>
      </c>
      <c r="AE15" s="52" t="s">
        <v>90</v>
      </c>
      <c r="AF15" s="101" t="s">
        <v>90</v>
      </c>
      <c r="AG15" s="101">
        <v>33597388</v>
      </c>
      <c r="AH15" s="53">
        <f t="shared" si="9"/>
        <v>516</v>
      </c>
      <c r="AI15" s="54">
        <f t="shared" si="8"/>
        <v>150.61295971978984</v>
      </c>
      <c r="AJ15" s="102">
        <v>0</v>
      </c>
      <c r="AK15" s="102">
        <v>0</v>
      </c>
      <c r="AL15" s="102">
        <v>1</v>
      </c>
      <c r="AM15" s="102">
        <v>0</v>
      </c>
      <c r="AN15" s="102">
        <v>1</v>
      </c>
      <c r="AO15" s="102">
        <v>0</v>
      </c>
      <c r="AP15" s="169">
        <v>7429378</v>
      </c>
      <c r="AQ15" s="107">
        <f t="shared" si="1"/>
        <v>0</v>
      </c>
      <c r="AR15" s="55"/>
      <c r="AS15" s="56" t="s">
        <v>113</v>
      </c>
      <c r="AV15" s="42" t="s">
        <v>98</v>
      </c>
      <c r="AW15" s="42" t="s">
        <v>99</v>
      </c>
      <c r="AY15" s="127"/>
    </row>
    <row r="16" spans="2:51" x14ac:dyDescent="0.25">
      <c r="B16" s="43">
        <v>2.2083333333333299</v>
      </c>
      <c r="C16" s="43">
        <v>0.25</v>
      </c>
      <c r="D16" s="99">
        <v>36</v>
      </c>
      <c r="E16" s="44">
        <f t="shared" si="2"/>
        <v>25.35211267605634</v>
      </c>
      <c r="F16" s="103">
        <v>68</v>
      </c>
      <c r="G16" s="44">
        <f t="shared" si="3"/>
        <v>47.887323943661976</v>
      </c>
      <c r="H16" s="45" t="s">
        <v>88</v>
      </c>
      <c r="I16" s="45">
        <f t="shared" si="4"/>
        <v>46.478873239436624</v>
      </c>
      <c r="J16" s="46">
        <f t="shared" ref="J16:J25" si="10">F16/1.42</f>
        <v>47.887323943661976</v>
      </c>
      <c r="K16" s="45">
        <f>J16+1.42</f>
        <v>49.307323943661977</v>
      </c>
      <c r="L16" s="47">
        <v>19</v>
      </c>
      <c r="M16" s="48" t="s">
        <v>100</v>
      </c>
      <c r="N16" s="48">
        <v>13.1</v>
      </c>
      <c r="O16" s="49">
        <v>90</v>
      </c>
      <c r="P16" s="49">
        <v>88</v>
      </c>
      <c r="Q16" s="49">
        <v>19856310</v>
      </c>
      <c r="R16" s="50">
        <f t="shared" si="5"/>
        <v>3662</v>
      </c>
      <c r="S16" s="51">
        <f t="shared" si="6"/>
        <v>87.888000000000005</v>
      </c>
      <c r="T16" s="51">
        <f t="shared" si="7"/>
        <v>3.6619999999999999</v>
      </c>
      <c r="U16" s="100">
        <v>9.5</v>
      </c>
      <c r="V16" s="100">
        <f t="shared" si="0"/>
        <v>9.5</v>
      </c>
      <c r="W16" s="112" t="s">
        <v>129</v>
      </c>
      <c r="X16" s="107">
        <v>0</v>
      </c>
      <c r="Y16" s="107">
        <v>0</v>
      </c>
      <c r="Z16" s="107">
        <v>713</v>
      </c>
      <c r="AA16" s="107">
        <v>0</v>
      </c>
      <c r="AB16" s="107">
        <v>1100</v>
      </c>
      <c r="AC16" s="52" t="s">
        <v>90</v>
      </c>
      <c r="AD16" s="52" t="s">
        <v>90</v>
      </c>
      <c r="AE16" s="52" t="s">
        <v>90</v>
      </c>
      <c r="AF16" s="101" t="s">
        <v>90</v>
      </c>
      <c r="AG16" s="101">
        <v>33597860</v>
      </c>
      <c r="AH16" s="53">
        <f t="shared" si="9"/>
        <v>472</v>
      </c>
      <c r="AI16" s="54">
        <f t="shared" si="8"/>
        <v>128.89131622064446</v>
      </c>
      <c r="AJ16" s="102">
        <v>0</v>
      </c>
      <c r="AK16" s="102">
        <v>0</v>
      </c>
      <c r="AL16" s="102">
        <v>1</v>
      </c>
      <c r="AM16" s="102">
        <v>0</v>
      </c>
      <c r="AN16" s="102">
        <v>1</v>
      </c>
      <c r="AO16" s="102">
        <v>0</v>
      </c>
      <c r="AP16" s="169">
        <v>7429378</v>
      </c>
      <c r="AQ16" s="107">
        <f t="shared" si="1"/>
        <v>0</v>
      </c>
      <c r="AR16" s="57"/>
      <c r="AS16" s="56" t="s">
        <v>101</v>
      </c>
      <c r="AV16" s="42" t="s">
        <v>102</v>
      </c>
      <c r="AW16" s="42" t="s">
        <v>103</v>
      </c>
      <c r="AY16" s="127"/>
    </row>
    <row r="17" spans="1:51" x14ac:dyDescent="0.25">
      <c r="B17" s="43">
        <v>2.25</v>
      </c>
      <c r="C17" s="43">
        <v>0.29166666666666702</v>
      </c>
      <c r="D17" s="99">
        <v>23</v>
      </c>
      <c r="E17" s="44">
        <f t="shared" si="2"/>
        <v>16.197183098591552</v>
      </c>
      <c r="F17" s="103">
        <v>83</v>
      </c>
      <c r="G17" s="44">
        <f t="shared" si="3"/>
        <v>58.450704225352112</v>
      </c>
      <c r="H17" s="45" t="s">
        <v>88</v>
      </c>
      <c r="I17" s="45">
        <f t="shared" si="4"/>
        <v>57.04225352112676</v>
      </c>
      <c r="J17" s="46">
        <f t="shared" si="10"/>
        <v>58.450704225352112</v>
      </c>
      <c r="K17" s="45">
        <f t="shared" ref="K17:K22" si="11">J17+1.42</f>
        <v>59.870704225352114</v>
      </c>
      <c r="L17" s="47">
        <v>19</v>
      </c>
      <c r="M17" s="48" t="s">
        <v>100</v>
      </c>
      <c r="N17" s="48">
        <v>16.7</v>
      </c>
      <c r="O17" s="49">
        <v>130</v>
      </c>
      <c r="P17" s="49">
        <v>128</v>
      </c>
      <c r="Q17" s="49">
        <v>19861321</v>
      </c>
      <c r="R17" s="50">
        <f t="shared" si="5"/>
        <v>5011</v>
      </c>
      <c r="S17" s="51">
        <f t="shared" si="6"/>
        <v>120.264</v>
      </c>
      <c r="T17" s="51">
        <f t="shared" si="7"/>
        <v>5.0110000000000001</v>
      </c>
      <c r="U17" s="100">
        <v>9.5</v>
      </c>
      <c r="V17" s="100">
        <f t="shared" si="0"/>
        <v>9.5</v>
      </c>
      <c r="W17" s="112" t="s">
        <v>129</v>
      </c>
      <c r="X17" s="107">
        <v>0</v>
      </c>
      <c r="Y17" s="107">
        <v>0</v>
      </c>
      <c r="Z17" s="107">
        <v>1195</v>
      </c>
      <c r="AA17" s="107">
        <v>0</v>
      </c>
      <c r="AB17" s="107">
        <v>1169</v>
      </c>
      <c r="AC17" s="52" t="s">
        <v>90</v>
      </c>
      <c r="AD17" s="52" t="s">
        <v>90</v>
      </c>
      <c r="AE17" s="52" t="s">
        <v>90</v>
      </c>
      <c r="AF17" s="101" t="s">
        <v>90</v>
      </c>
      <c r="AG17" s="101">
        <v>33598692</v>
      </c>
      <c r="AH17" s="53">
        <f t="shared" si="9"/>
        <v>832</v>
      </c>
      <c r="AI17" s="54">
        <f t="shared" si="8"/>
        <v>166.03472360806225</v>
      </c>
      <c r="AJ17" s="102">
        <v>0</v>
      </c>
      <c r="AK17" s="102">
        <v>0</v>
      </c>
      <c r="AL17" s="102">
        <v>1</v>
      </c>
      <c r="AM17" s="102">
        <v>0</v>
      </c>
      <c r="AN17" s="102">
        <v>1</v>
      </c>
      <c r="AO17" s="102">
        <v>0</v>
      </c>
      <c r="AP17" s="169">
        <v>7429378</v>
      </c>
      <c r="AQ17" s="107">
        <f t="shared" si="1"/>
        <v>0</v>
      </c>
      <c r="AR17" s="55"/>
      <c r="AS17" s="56" t="s">
        <v>101</v>
      </c>
      <c r="AT17" s="58"/>
      <c r="AV17" s="42" t="s">
        <v>104</v>
      </c>
      <c r="AW17" s="42" t="s">
        <v>105</v>
      </c>
      <c r="AY17" s="108"/>
    </row>
    <row r="18" spans="1:51" x14ac:dyDescent="0.25">
      <c r="B18" s="43">
        <v>2.2916666666666701</v>
      </c>
      <c r="C18" s="43">
        <v>0.33333333333333298</v>
      </c>
      <c r="D18" s="99">
        <v>22</v>
      </c>
      <c r="E18" s="44">
        <f t="shared" si="2"/>
        <v>15.492957746478874</v>
      </c>
      <c r="F18" s="103">
        <v>83</v>
      </c>
      <c r="G18" s="44">
        <f t="shared" si="3"/>
        <v>58.450704225352112</v>
      </c>
      <c r="H18" s="45" t="s">
        <v>88</v>
      </c>
      <c r="I18" s="45">
        <f t="shared" si="4"/>
        <v>57.04225352112676</v>
      </c>
      <c r="J18" s="46">
        <f t="shared" si="10"/>
        <v>58.450704225352112</v>
      </c>
      <c r="K18" s="45">
        <f t="shared" si="11"/>
        <v>59.870704225352114</v>
      </c>
      <c r="L18" s="47">
        <v>19</v>
      </c>
      <c r="M18" s="48" t="s">
        <v>100</v>
      </c>
      <c r="N18" s="48">
        <v>17.3</v>
      </c>
      <c r="O18" s="49">
        <v>131</v>
      </c>
      <c r="P18" s="49">
        <v>126</v>
      </c>
      <c r="Q18" s="49">
        <v>19866333</v>
      </c>
      <c r="R18" s="50">
        <f t="shared" si="5"/>
        <v>5012</v>
      </c>
      <c r="S18" s="51">
        <f t="shared" si="6"/>
        <v>120.288</v>
      </c>
      <c r="T18" s="51">
        <f t="shared" si="7"/>
        <v>5.0119999999999996</v>
      </c>
      <c r="U18" s="100">
        <v>9.5</v>
      </c>
      <c r="V18" s="100">
        <f t="shared" si="0"/>
        <v>9.5</v>
      </c>
      <c r="W18" s="112" t="s">
        <v>129</v>
      </c>
      <c r="X18" s="107">
        <v>0</v>
      </c>
      <c r="Y18" s="107">
        <v>0</v>
      </c>
      <c r="Z18" s="107">
        <v>1197</v>
      </c>
      <c r="AA18" s="107">
        <v>0</v>
      </c>
      <c r="AB18" s="107">
        <v>1199</v>
      </c>
      <c r="AC18" s="52" t="s">
        <v>90</v>
      </c>
      <c r="AD18" s="52" t="s">
        <v>90</v>
      </c>
      <c r="AE18" s="52" t="s">
        <v>90</v>
      </c>
      <c r="AF18" s="101" t="s">
        <v>90</v>
      </c>
      <c r="AG18" s="101">
        <v>33599524</v>
      </c>
      <c r="AH18" s="53">
        <f t="shared" si="9"/>
        <v>832</v>
      </c>
      <c r="AI18" s="54">
        <f t="shared" si="8"/>
        <v>166.00159616919396</v>
      </c>
      <c r="AJ18" s="102">
        <v>0</v>
      </c>
      <c r="AK18" s="102">
        <v>0</v>
      </c>
      <c r="AL18" s="102">
        <v>1</v>
      </c>
      <c r="AM18" s="102">
        <v>0</v>
      </c>
      <c r="AN18" s="102">
        <v>1</v>
      </c>
      <c r="AO18" s="102">
        <v>0</v>
      </c>
      <c r="AP18" s="169">
        <v>7429378</v>
      </c>
      <c r="AQ18" s="107">
        <f t="shared" si="1"/>
        <v>0</v>
      </c>
      <c r="AR18" s="55"/>
      <c r="AS18" s="56" t="s">
        <v>101</v>
      </c>
      <c r="AV18" s="42" t="s">
        <v>106</v>
      </c>
      <c r="AW18" s="42" t="s">
        <v>107</v>
      </c>
      <c r="AY18" s="108"/>
    </row>
    <row r="19" spans="1:51" x14ac:dyDescent="0.25">
      <c r="B19" s="43">
        <v>2.3333333333333299</v>
      </c>
      <c r="C19" s="43">
        <v>0.375</v>
      </c>
      <c r="D19" s="99">
        <v>15</v>
      </c>
      <c r="E19" s="44">
        <f t="shared" si="2"/>
        <v>10.563380281690142</v>
      </c>
      <c r="F19" s="103">
        <v>83</v>
      </c>
      <c r="G19" s="44">
        <f t="shared" si="3"/>
        <v>58.450704225352112</v>
      </c>
      <c r="H19" s="45" t="s">
        <v>88</v>
      </c>
      <c r="I19" s="45">
        <f t="shared" si="4"/>
        <v>57.04225352112676</v>
      </c>
      <c r="J19" s="46">
        <f t="shared" si="10"/>
        <v>58.450704225352112</v>
      </c>
      <c r="K19" s="45">
        <f t="shared" si="11"/>
        <v>59.870704225352114</v>
      </c>
      <c r="L19" s="47">
        <v>19</v>
      </c>
      <c r="M19" s="48" t="s">
        <v>100</v>
      </c>
      <c r="N19" s="48">
        <v>18.399999999999999</v>
      </c>
      <c r="O19" s="49">
        <v>141</v>
      </c>
      <c r="P19" s="49">
        <v>135</v>
      </c>
      <c r="Q19" s="49">
        <v>19871987</v>
      </c>
      <c r="R19" s="50">
        <f t="shared" si="5"/>
        <v>5654</v>
      </c>
      <c r="S19" s="51">
        <f t="shared" si="6"/>
        <v>135.696</v>
      </c>
      <c r="T19" s="51">
        <f t="shared" si="7"/>
        <v>5.6539999999999999</v>
      </c>
      <c r="U19" s="100">
        <v>9.5</v>
      </c>
      <c r="V19" s="100">
        <f t="shared" si="0"/>
        <v>9.5</v>
      </c>
      <c r="W19" s="112" t="s">
        <v>141</v>
      </c>
      <c r="X19" s="107">
        <v>0</v>
      </c>
      <c r="Y19" s="107">
        <v>0</v>
      </c>
      <c r="Z19" s="107">
        <v>1150</v>
      </c>
      <c r="AA19" s="107">
        <v>1185</v>
      </c>
      <c r="AB19" s="107">
        <v>1110</v>
      </c>
      <c r="AC19" s="52" t="s">
        <v>90</v>
      </c>
      <c r="AD19" s="52" t="s">
        <v>90</v>
      </c>
      <c r="AE19" s="52" t="s">
        <v>90</v>
      </c>
      <c r="AF19" s="101" t="s">
        <v>90</v>
      </c>
      <c r="AG19" s="101">
        <v>33600636</v>
      </c>
      <c r="AH19" s="53">
        <f t="shared" si="9"/>
        <v>1112</v>
      </c>
      <c r="AI19" s="54">
        <f t="shared" si="8"/>
        <v>196.67492041032898</v>
      </c>
      <c r="AJ19" s="102">
        <v>0</v>
      </c>
      <c r="AK19" s="166">
        <v>0</v>
      </c>
      <c r="AL19" s="166">
        <v>1</v>
      </c>
      <c r="AM19" s="102">
        <v>1</v>
      </c>
      <c r="AN19" s="166">
        <v>1</v>
      </c>
      <c r="AO19" s="102">
        <v>0</v>
      </c>
      <c r="AP19" s="169">
        <v>7429378</v>
      </c>
      <c r="AQ19" s="107">
        <f t="shared" si="1"/>
        <v>0</v>
      </c>
      <c r="AR19" s="55"/>
      <c r="AS19" s="56" t="s">
        <v>101</v>
      </c>
      <c r="AV19" s="42" t="s">
        <v>108</v>
      </c>
      <c r="AW19" s="42" t="s">
        <v>109</v>
      </c>
      <c r="AY19" s="108"/>
    </row>
    <row r="20" spans="1:51" x14ac:dyDescent="0.25">
      <c r="B20" s="43">
        <v>2.375</v>
      </c>
      <c r="C20" s="43">
        <v>0.41666666666666669</v>
      </c>
      <c r="D20" s="99">
        <v>20</v>
      </c>
      <c r="E20" s="44">
        <f t="shared" si="2"/>
        <v>14.084507042253522</v>
      </c>
      <c r="F20" s="103">
        <v>83</v>
      </c>
      <c r="G20" s="44">
        <f t="shared" si="3"/>
        <v>58.450704225352112</v>
      </c>
      <c r="H20" s="45" t="s">
        <v>88</v>
      </c>
      <c r="I20" s="45">
        <f t="shared" si="4"/>
        <v>57.04225352112676</v>
      </c>
      <c r="J20" s="46">
        <f t="shared" si="10"/>
        <v>58.450704225352112</v>
      </c>
      <c r="K20" s="45">
        <f t="shared" si="11"/>
        <v>59.870704225352114</v>
      </c>
      <c r="L20" s="47">
        <v>19</v>
      </c>
      <c r="M20" s="48" t="s">
        <v>100</v>
      </c>
      <c r="N20" s="48">
        <v>17.7</v>
      </c>
      <c r="O20" s="49">
        <v>120</v>
      </c>
      <c r="P20" s="49">
        <v>144</v>
      </c>
      <c r="Q20" s="49">
        <v>19877838</v>
      </c>
      <c r="R20" s="50">
        <f t="shared" si="5"/>
        <v>5851</v>
      </c>
      <c r="S20" s="51">
        <f t="shared" si="6"/>
        <v>140.42400000000001</v>
      </c>
      <c r="T20" s="51">
        <f t="shared" si="7"/>
        <v>5.851</v>
      </c>
      <c r="U20" s="100">
        <v>8.6</v>
      </c>
      <c r="V20" s="100">
        <v>9</v>
      </c>
      <c r="W20" s="112" t="s">
        <v>143</v>
      </c>
      <c r="X20" s="107">
        <v>0</v>
      </c>
      <c r="Y20" s="107">
        <v>1188</v>
      </c>
      <c r="Z20" s="107">
        <v>1196</v>
      </c>
      <c r="AA20" s="107">
        <v>0</v>
      </c>
      <c r="AB20" s="107">
        <v>1199</v>
      </c>
      <c r="AC20" s="52" t="s">
        <v>90</v>
      </c>
      <c r="AD20" s="52" t="s">
        <v>90</v>
      </c>
      <c r="AE20" s="52" t="s">
        <v>90</v>
      </c>
      <c r="AF20" s="101" t="s">
        <v>90</v>
      </c>
      <c r="AG20" s="101">
        <v>33601764</v>
      </c>
      <c r="AH20" s="53">
        <f t="shared" si="9"/>
        <v>1128</v>
      </c>
      <c r="AI20" s="54">
        <f t="shared" si="8"/>
        <v>192.78755768244744</v>
      </c>
      <c r="AJ20" s="102">
        <v>0</v>
      </c>
      <c r="AK20" s="102">
        <v>1</v>
      </c>
      <c r="AL20" s="166">
        <v>1</v>
      </c>
      <c r="AM20" s="102">
        <v>0</v>
      </c>
      <c r="AN20" s="166">
        <v>1</v>
      </c>
      <c r="AO20" s="102">
        <v>0</v>
      </c>
      <c r="AP20" s="169">
        <v>7429378</v>
      </c>
      <c r="AQ20" s="107">
        <f t="shared" si="1"/>
        <v>0</v>
      </c>
      <c r="AR20" s="57"/>
      <c r="AS20" s="56" t="s">
        <v>101</v>
      </c>
      <c r="AY20" s="108"/>
    </row>
    <row r="21" spans="1:51" x14ac:dyDescent="0.25">
      <c r="B21" s="43">
        <v>2.4166666666666701</v>
      </c>
      <c r="C21" s="43">
        <v>0.45833333333333298</v>
      </c>
      <c r="D21" s="99">
        <v>14</v>
      </c>
      <c r="E21" s="44">
        <f t="shared" si="2"/>
        <v>9.8591549295774659</v>
      </c>
      <c r="F21" s="103">
        <v>83</v>
      </c>
      <c r="G21" s="44">
        <f t="shared" si="3"/>
        <v>58.450704225352112</v>
      </c>
      <c r="H21" s="45" t="s">
        <v>88</v>
      </c>
      <c r="I21" s="45">
        <f t="shared" si="4"/>
        <v>57.04225352112676</v>
      </c>
      <c r="J21" s="46">
        <f t="shared" si="10"/>
        <v>58.450704225352112</v>
      </c>
      <c r="K21" s="45">
        <f t="shared" si="11"/>
        <v>59.870704225352114</v>
      </c>
      <c r="L21" s="47">
        <v>19</v>
      </c>
      <c r="M21" s="48" t="s">
        <v>100</v>
      </c>
      <c r="N21" s="48">
        <v>17.7</v>
      </c>
      <c r="O21" s="49">
        <v>137</v>
      </c>
      <c r="P21" s="49">
        <v>139</v>
      </c>
      <c r="Q21" s="49">
        <v>19883781</v>
      </c>
      <c r="R21" s="50">
        <f>Q21-Q20</f>
        <v>5943</v>
      </c>
      <c r="S21" s="51">
        <f t="shared" si="6"/>
        <v>142.63200000000001</v>
      </c>
      <c r="T21" s="51">
        <f t="shared" si="7"/>
        <v>5.9429999999999996</v>
      </c>
      <c r="U21" s="100">
        <v>8.3000000000000007</v>
      </c>
      <c r="V21" s="100">
        <v>8.5</v>
      </c>
      <c r="W21" s="112" t="s">
        <v>142</v>
      </c>
      <c r="X21" s="107">
        <v>0</v>
      </c>
      <c r="Y21" s="107">
        <v>1005</v>
      </c>
      <c r="Z21" s="107">
        <v>1135</v>
      </c>
      <c r="AA21" s="107">
        <v>1185</v>
      </c>
      <c r="AB21" s="107">
        <v>1138</v>
      </c>
      <c r="AC21" s="52" t="s">
        <v>90</v>
      </c>
      <c r="AD21" s="52" t="s">
        <v>90</v>
      </c>
      <c r="AE21" s="52" t="s">
        <v>90</v>
      </c>
      <c r="AF21" s="101" t="s">
        <v>90</v>
      </c>
      <c r="AG21" s="101">
        <v>33602996</v>
      </c>
      <c r="AH21" s="53">
        <f t="shared" si="9"/>
        <v>1232</v>
      </c>
      <c r="AI21" s="54">
        <f t="shared" si="8"/>
        <v>207.30270906949355</v>
      </c>
      <c r="AJ21" s="102">
        <v>0</v>
      </c>
      <c r="AK21" s="102">
        <v>1</v>
      </c>
      <c r="AL21" s="166">
        <v>1</v>
      </c>
      <c r="AM21" s="102">
        <v>1</v>
      </c>
      <c r="AN21" s="166">
        <v>1</v>
      </c>
      <c r="AO21" s="102">
        <v>0</v>
      </c>
      <c r="AP21" s="169">
        <v>7429378</v>
      </c>
      <c r="AQ21" s="107">
        <f t="shared" si="1"/>
        <v>0</v>
      </c>
      <c r="AR21" s="55"/>
      <c r="AS21" s="56" t="s">
        <v>101</v>
      </c>
      <c r="AY21" s="108"/>
    </row>
    <row r="22" spans="1:51" x14ac:dyDescent="0.25">
      <c r="B22" s="43">
        <v>2.4583333333333299</v>
      </c>
      <c r="C22" s="43">
        <v>0.5</v>
      </c>
      <c r="D22" s="99">
        <v>17</v>
      </c>
      <c r="E22" s="44">
        <f t="shared" si="2"/>
        <v>11.971830985915494</v>
      </c>
      <c r="F22" s="103">
        <v>83</v>
      </c>
      <c r="G22" s="44">
        <f t="shared" si="3"/>
        <v>58.450704225352112</v>
      </c>
      <c r="H22" s="45" t="s">
        <v>88</v>
      </c>
      <c r="I22" s="45">
        <f t="shared" si="4"/>
        <v>57.04225352112676</v>
      </c>
      <c r="J22" s="46">
        <f t="shared" si="10"/>
        <v>58.450704225352112</v>
      </c>
      <c r="K22" s="45">
        <f t="shared" si="11"/>
        <v>59.870704225352114</v>
      </c>
      <c r="L22" s="47">
        <v>19</v>
      </c>
      <c r="M22" s="48" t="s">
        <v>100</v>
      </c>
      <c r="N22" s="48">
        <v>17.3</v>
      </c>
      <c r="O22" s="49">
        <v>135</v>
      </c>
      <c r="P22" s="49">
        <v>134</v>
      </c>
      <c r="Q22" s="49">
        <v>19889550</v>
      </c>
      <c r="R22" s="50">
        <f t="shared" si="5"/>
        <v>5769</v>
      </c>
      <c r="S22" s="51">
        <f t="shared" si="6"/>
        <v>138.45599999999999</v>
      </c>
      <c r="T22" s="51">
        <f t="shared" si="7"/>
        <v>5.7690000000000001</v>
      </c>
      <c r="U22" s="100">
        <v>8.1999999999999993</v>
      </c>
      <c r="V22" s="100">
        <f t="shared" si="0"/>
        <v>8.1999999999999993</v>
      </c>
      <c r="W22" s="175" t="s">
        <v>142</v>
      </c>
      <c r="X22" s="107">
        <v>0</v>
      </c>
      <c r="Y22" s="107">
        <v>989</v>
      </c>
      <c r="Z22" s="107">
        <v>1105</v>
      </c>
      <c r="AA22" s="107">
        <v>1185</v>
      </c>
      <c r="AB22" s="107">
        <v>1108</v>
      </c>
      <c r="AC22" s="52" t="s">
        <v>90</v>
      </c>
      <c r="AD22" s="52" t="s">
        <v>90</v>
      </c>
      <c r="AE22" s="52" t="s">
        <v>90</v>
      </c>
      <c r="AF22" s="101" t="s">
        <v>90</v>
      </c>
      <c r="AG22" s="101">
        <v>33604204</v>
      </c>
      <c r="AH22" s="53">
        <f t="shared" si="9"/>
        <v>1208</v>
      </c>
      <c r="AI22" s="54">
        <f t="shared" si="8"/>
        <v>209.3950424683654</v>
      </c>
      <c r="AJ22" s="102">
        <v>0</v>
      </c>
      <c r="AK22" s="102">
        <v>1</v>
      </c>
      <c r="AL22" s="166">
        <v>1</v>
      </c>
      <c r="AM22" s="102">
        <v>1</v>
      </c>
      <c r="AN22" s="166">
        <v>1</v>
      </c>
      <c r="AO22" s="102">
        <v>0</v>
      </c>
      <c r="AP22" s="169">
        <v>7429378</v>
      </c>
      <c r="AQ22" s="107">
        <f t="shared" si="1"/>
        <v>0</v>
      </c>
      <c r="AR22" s="55"/>
      <c r="AS22" s="56" t="s">
        <v>101</v>
      </c>
      <c r="AV22" s="59" t="s">
        <v>110</v>
      </c>
      <c r="AY22" s="108"/>
    </row>
    <row r="23" spans="1:51" x14ac:dyDescent="0.25">
      <c r="A23" s="127" t="s">
        <v>135</v>
      </c>
      <c r="B23" s="43">
        <v>2.5</v>
      </c>
      <c r="C23" s="43">
        <v>0.54166666666666696</v>
      </c>
      <c r="D23" s="99">
        <v>18</v>
      </c>
      <c r="E23" s="44">
        <f t="shared" si="2"/>
        <v>12.67605633802817</v>
      </c>
      <c r="F23" s="168">
        <v>81</v>
      </c>
      <c r="G23" s="44">
        <f t="shared" si="3"/>
        <v>57.04225352112676</v>
      </c>
      <c r="H23" s="45" t="s">
        <v>88</v>
      </c>
      <c r="I23" s="45">
        <f t="shared" si="4"/>
        <v>55.633802816901408</v>
      </c>
      <c r="J23" s="46">
        <f t="shared" si="10"/>
        <v>57.04225352112676</v>
      </c>
      <c r="K23" s="45">
        <f>J23+(6/1.42)</f>
        <v>61.267605633802816</v>
      </c>
      <c r="L23" s="47">
        <v>19</v>
      </c>
      <c r="M23" s="48" t="s">
        <v>100</v>
      </c>
      <c r="N23" s="48">
        <v>17.5</v>
      </c>
      <c r="O23" s="49">
        <v>118</v>
      </c>
      <c r="P23" s="49">
        <v>130</v>
      </c>
      <c r="Q23" s="49">
        <v>19895123</v>
      </c>
      <c r="R23" s="50">
        <f t="shared" si="5"/>
        <v>5573</v>
      </c>
      <c r="S23" s="51">
        <f t="shared" si="6"/>
        <v>133.75200000000001</v>
      </c>
      <c r="T23" s="51">
        <f t="shared" si="7"/>
        <v>5.5730000000000004</v>
      </c>
      <c r="U23" s="100">
        <v>7.5</v>
      </c>
      <c r="V23" s="100">
        <f t="shared" si="0"/>
        <v>7.5</v>
      </c>
      <c r="W23" s="175" t="s">
        <v>143</v>
      </c>
      <c r="X23" s="107">
        <v>0</v>
      </c>
      <c r="Y23" s="107">
        <v>1094</v>
      </c>
      <c r="Z23" s="107">
        <v>1195</v>
      </c>
      <c r="AA23" s="107">
        <v>0</v>
      </c>
      <c r="AB23" s="107">
        <v>1198</v>
      </c>
      <c r="AC23" s="52" t="s">
        <v>90</v>
      </c>
      <c r="AD23" s="52" t="s">
        <v>90</v>
      </c>
      <c r="AE23" s="52" t="s">
        <v>90</v>
      </c>
      <c r="AF23" s="101" t="s">
        <v>90</v>
      </c>
      <c r="AG23" s="101">
        <v>33605240</v>
      </c>
      <c r="AH23" s="53">
        <f t="shared" si="9"/>
        <v>1036</v>
      </c>
      <c r="AI23" s="54">
        <f t="shared" si="8"/>
        <v>185.89628566301812</v>
      </c>
      <c r="AJ23" s="102">
        <v>0</v>
      </c>
      <c r="AK23" s="166">
        <v>1</v>
      </c>
      <c r="AL23" s="166">
        <v>1</v>
      </c>
      <c r="AM23" s="166">
        <v>0</v>
      </c>
      <c r="AN23" s="166">
        <v>1</v>
      </c>
      <c r="AO23" s="102">
        <v>0</v>
      </c>
      <c r="AP23" s="169">
        <v>7429378</v>
      </c>
      <c r="AQ23" s="107">
        <f t="shared" si="1"/>
        <v>0</v>
      </c>
      <c r="AR23" s="55"/>
      <c r="AS23" s="56" t="s">
        <v>113</v>
      </c>
      <c r="AT23" s="58"/>
      <c r="AV23" s="60" t="s">
        <v>111</v>
      </c>
      <c r="AW23" s="61" t="s">
        <v>112</v>
      </c>
      <c r="AY23" s="108"/>
    </row>
    <row r="24" spans="1:51" x14ac:dyDescent="0.25">
      <c r="B24" s="43">
        <v>2.5416666666666701</v>
      </c>
      <c r="C24" s="43">
        <v>0.58333333333333404</v>
      </c>
      <c r="D24" s="99">
        <v>20</v>
      </c>
      <c r="E24" s="44">
        <f t="shared" si="2"/>
        <v>14.084507042253522</v>
      </c>
      <c r="F24" s="168">
        <v>81</v>
      </c>
      <c r="G24" s="44">
        <f t="shared" si="3"/>
        <v>57.04225352112676</v>
      </c>
      <c r="H24" s="45" t="s">
        <v>88</v>
      </c>
      <c r="I24" s="45">
        <f t="shared" si="4"/>
        <v>55.633802816901408</v>
      </c>
      <c r="J24" s="46">
        <f t="shared" si="10"/>
        <v>57.04225352112676</v>
      </c>
      <c r="K24" s="45">
        <f t="shared" ref="K24:K34" si="12">J24+(6/1.42)</f>
        <v>61.267605633802816</v>
      </c>
      <c r="L24" s="47">
        <v>18</v>
      </c>
      <c r="M24" s="48" t="s">
        <v>100</v>
      </c>
      <c r="N24" s="48">
        <v>17.3</v>
      </c>
      <c r="O24" s="49">
        <v>125</v>
      </c>
      <c r="P24" s="49">
        <v>130</v>
      </c>
      <c r="Q24" s="49">
        <v>19900608</v>
      </c>
      <c r="R24" s="50">
        <f t="shared" si="5"/>
        <v>5485</v>
      </c>
      <c r="S24" s="51">
        <f t="shared" si="6"/>
        <v>131.63999999999999</v>
      </c>
      <c r="T24" s="51">
        <f t="shared" si="7"/>
        <v>5.4850000000000003</v>
      </c>
      <c r="U24" s="100">
        <v>7.1</v>
      </c>
      <c r="V24" s="100">
        <f t="shared" si="0"/>
        <v>7.1</v>
      </c>
      <c r="W24" s="175" t="s">
        <v>143</v>
      </c>
      <c r="X24" s="107">
        <v>0</v>
      </c>
      <c r="Y24" s="107">
        <v>1014</v>
      </c>
      <c r="Z24" s="107">
        <v>1197</v>
      </c>
      <c r="AA24" s="107">
        <v>0</v>
      </c>
      <c r="AB24" s="107">
        <v>1199</v>
      </c>
      <c r="AC24" s="52" t="s">
        <v>90</v>
      </c>
      <c r="AD24" s="52" t="s">
        <v>90</v>
      </c>
      <c r="AE24" s="52" t="s">
        <v>90</v>
      </c>
      <c r="AF24" s="101" t="s">
        <v>90</v>
      </c>
      <c r="AG24" s="101">
        <v>33606284</v>
      </c>
      <c r="AH24" s="53">
        <f t="shared" si="9"/>
        <v>1044</v>
      </c>
      <c r="AI24" s="54">
        <f t="shared" si="8"/>
        <v>190.33728350045578</v>
      </c>
      <c r="AJ24" s="102">
        <v>0</v>
      </c>
      <c r="AK24" s="166">
        <v>1</v>
      </c>
      <c r="AL24" s="166">
        <v>1</v>
      </c>
      <c r="AM24" s="166">
        <v>0</v>
      </c>
      <c r="AN24" s="166">
        <v>1</v>
      </c>
      <c r="AO24" s="102">
        <v>0</v>
      </c>
      <c r="AP24" s="169">
        <v>7429378</v>
      </c>
      <c r="AQ24" s="107">
        <f t="shared" si="1"/>
        <v>0</v>
      </c>
      <c r="AR24" s="57"/>
      <c r="AS24" s="56" t="s">
        <v>113</v>
      </c>
      <c r="AV24" s="62" t="s">
        <v>29</v>
      </c>
      <c r="AW24" s="62">
        <v>14.7</v>
      </c>
      <c r="AY24" s="108"/>
    </row>
    <row r="25" spans="1:51" x14ac:dyDescent="0.25">
      <c r="B25" s="43">
        <v>2.5833333333333299</v>
      </c>
      <c r="C25" s="43">
        <v>0.625</v>
      </c>
      <c r="D25" s="99">
        <v>21</v>
      </c>
      <c r="E25" s="44">
        <f t="shared" si="2"/>
        <v>14.788732394366198</v>
      </c>
      <c r="F25" s="168">
        <v>81</v>
      </c>
      <c r="G25" s="44">
        <f t="shared" si="3"/>
        <v>57.04225352112676</v>
      </c>
      <c r="H25" s="45" t="s">
        <v>88</v>
      </c>
      <c r="I25" s="45">
        <f t="shared" si="4"/>
        <v>55.633802816901408</v>
      </c>
      <c r="J25" s="46">
        <f t="shared" si="10"/>
        <v>57.04225352112676</v>
      </c>
      <c r="K25" s="45">
        <f t="shared" si="12"/>
        <v>61.267605633802816</v>
      </c>
      <c r="L25" s="47">
        <v>18</v>
      </c>
      <c r="M25" s="48" t="s">
        <v>100</v>
      </c>
      <c r="N25" s="48">
        <v>16.899999999999999</v>
      </c>
      <c r="O25" s="49">
        <v>120</v>
      </c>
      <c r="P25" s="49">
        <v>127</v>
      </c>
      <c r="Q25" s="49">
        <v>19905993</v>
      </c>
      <c r="R25" s="50">
        <f t="shared" si="5"/>
        <v>5385</v>
      </c>
      <c r="S25" s="51">
        <f t="shared" si="6"/>
        <v>129.24</v>
      </c>
      <c r="T25" s="51">
        <f t="shared" si="7"/>
        <v>5.3849999999999998</v>
      </c>
      <c r="U25" s="100">
        <v>6.5</v>
      </c>
      <c r="V25" s="100">
        <f t="shared" si="0"/>
        <v>6.5</v>
      </c>
      <c r="W25" s="175" t="s">
        <v>143</v>
      </c>
      <c r="X25" s="107">
        <v>0</v>
      </c>
      <c r="Y25" s="107">
        <v>1007</v>
      </c>
      <c r="Z25" s="107">
        <v>1177</v>
      </c>
      <c r="AA25" s="169">
        <v>0</v>
      </c>
      <c r="AB25" s="107">
        <v>1182</v>
      </c>
      <c r="AC25" s="52" t="s">
        <v>90</v>
      </c>
      <c r="AD25" s="52" t="s">
        <v>90</v>
      </c>
      <c r="AE25" s="52" t="s">
        <v>90</v>
      </c>
      <c r="AF25" s="101" t="s">
        <v>90</v>
      </c>
      <c r="AG25" s="101">
        <v>33607292</v>
      </c>
      <c r="AH25" s="53">
        <f t="shared" si="9"/>
        <v>1008</v>
      </c>
      <c r="AI25" s="54">
        <f t="shared" si="8"/>
        <v>187.18662952646241</v>
      </c>
      <c r="AJ25" s="102">
        <v>0</v>
      </c>
      <c r="AK25" s="166">
        <v>1</v>
      </c>
      <c r="AL25" s="166">
        <v>1</v>
      </c>
      <c r="AM25" s="166">
        <v>0</v>
      </c>
      <c r="AN25" s="166">
        <v>1</v>
      </c>
      <c r="AO25" s="102">
        <v>0</v>
      </c>
      <c r="AP25" s="169">
        <v>7429378</v>
      </c>
      <c r="AQ25" s="107">
        <f t="shared" si="1"/>
        <v>0</v>
      </c>
      <c r="AR25" s="55"/>
      <c r="AS25" s="56" t="s">
        <v>113</v>
      </c>
      <c r="AV25" s="62" t="s">
        <v>74</v>
      </c>
      <c r="AW25" s="62">
        <v>10.36</v>
      </c>
      <c r="AY25" s="108"/>
    </row>
    <row r="26" spans="1:51" x14ac:dyDescent="0.25">
      <c r="B26" s="43">
        <v>2.625</v>
      </c>
      <c r="C26" s="43">
        <v>0.66666666666666696</v>
      </c>
      <c r="D26" s="99">
        <v>19</v>
      </c>
      <c r="E26" s="44">
        <f t="shared" si="2"/>
        <v>13.380281690140846</v>
      </c>
      <c r="F26" s="168">
        <v>81</v>
      </c>
      <c r="G26" s="44">
        <f t="shared" si="3"/>
        <v>57.04225352112676</v>
      </c>
      <c r="H26" s="45" t="s">
        <v>88</v>
      </c>
      <c r="I26" s="45">
        <f t="shared" si="4"/>
        <v>53.521126760563384</v>
      </c>
      <c r="J26" s="46">
        <f>(F26-3)/1.42</f>
        <v>54.929577464788736</v>
      </c>
      <c r="K26" s="45">
        <f t="shared" si="12"/>
        <v>59.154929577464792</v>
      </c>
      <c r="L26" s="47">
        <v>18</v>
      </c>
      <c r="M26" s="48" t="s">
        <v>100</v>
      </c>
      <c r="N26" s="48">
        <v>16.7</v>
      </c>
      <c r="O26" s="49">
        <v>121</v>
      </c>
      <c r="P26" s="49">
        <v>127</v>
      </c>
      <c r="Q26" s="164">
        <v>19911378</v>
      </c>
      <c r="R26" s="50">
        <f t="shared" si="5"/>
        <v>5385</v>
      </c>
      <c r="S26" s="51">
        <f t="shared" si="6"/>
        <v>129.24</v>
      </c>
      <c r="T26" s="51">
        <f t="shared" si="7"/>
        <v>5.3849999999999998</v>
      </c>
      <c r="U26" s="100">
        <v>6.1</v>
      </c>
      <c r="V26" s="100">
        <f t="shared" si="0"/>
        <v>6.1</v>
      </c>
      <c r="W26" s="175" t="s">
        <v>143</v>
      </c>
      <c r="X26" s="107">
        <v>0</v>
      </c>
      <c r="Y26" s="107">
        <v>1058</v>
      </c>
      <c r="Z26" s="107">
        <v>1177</v>
      </c>
      <c r="AA26" s="169">
        <v>0</v>
      </c>
      <c r="AB26" s="107">
        <v>1181</v>
      </c>
      <c r="AC26" s="52" t="s">
        <v>90</v>
      </c>
      <c r="AD26" s="52" t="s">
        <v>90</v>
      </c>
      <c r="AE26" s="52" t="s">
        <v>90</v>
      </c>
      <c r="AF26" s="101" t="s">
        <v>90</v>
      </c>
      <c r="AG26" s="165">
        <v>33608286</v>
      </c>
      <c r="AH26" s="53">
        <f t="shared" si="9"/>
        <v>994</v>
      </c>
      <c r="AI26" s="54">
        <f t="shared" si="8"/>
        <v>184.58681522748375</v>
      </c>
      <c r="AJ26" s="102">
        <v>0</v>
      </c>
      <c r="AK26" s="166">
        <v>1</v>
      </c>
      <c r="AL26" s="166">
        <v>1</v>
      </c>
      <c r="AM26" s="166">
        <v>0</v>
      </c>
      <c r="AN26" s="166">
        <v>1</v>
      </c>
      <c r="AO26" s="102">
        <v>0</v>
      </c>
      <c r="AP26" s="169">
        <v>7429378</v>
      </c>
      <c r="AQ26" s="107">
        <f t="shared" si="1"/>
        <v>0</v>
      </c>
      <c r="AR26" s="55"/>
      <c r="AS26" s="56" t="s">
        <v>113</v>
      </c>
      <c r="AV26" s="62" t="s">
        <v>114</v>
      </c>
      <c r="AW26" s="62">
        <v>1.01325</v>
      </c>
      <c r="AY26" s="108"/>
    </row>
    <row r="27" spans="1:51" x14ac:dyDescent="0.25">
      <c r="B27" s="43">
        <v>2.6666666666666701</v>
      </c>
      <c r="C27" s="43">
        <v>0.70833333333333404</v>
      </c>
      <c r="D27" s="99">
        <v>18</v>
      </c>
      <c r="E27" s="44">
        <f t="shared" si="2"/>
        <v>12.67605633802817</v>
      </c>
      <c r="F27" s="168">
        <v>81</v>
      </c>
      <c r="G27" s="44">
        <f t="shared" si="3"/>
        <v>57.04225352112676</v>
      </c>
      <c r="H27" s="45" t="s">
        <v>88</v>
      </c>
      <c r="I27" s="45">
        <f t="shared" si="4"/>
        <v>53.521126760563384</v>
      </c>
      <c r="J27" s="46">
        <f t="shared" ref="J27:J32" si="13">(F27-3)/1.42</f>
        <v>54.929577464788736</v>
      </c>
      <c r="K27" s="45">
        <f t="shared" si="12"/>
        <v>59.154929577464792</v>
      </c>
      <c r="L27" s="47">
        <v>18</v>
      </c>
      <c r="M27" s="48" t="s">
        <v>100</v>
      </c>
      <c r="N27" s="48">
        <v>16.7</v>
      </c>
      <c r="O27" s="49">
        <v>120</v>
      </c>
      <c r="P27" s="49">
        <v>127</v>
      </c>
      <c r="Q27" s="164">
        <v>19916648</v>
      </c>
      <c r="R27" s="50">
        <f t="shared" si="5"/>
        <v>5270</v>
      </c>
      <c r="S27" s="51">
        <f t="shared" si="6"/>
        <v>126.48</v>
      </c>
      <c r="T27" s="51">
        <f t="shared" si="7"/>
        <v>5.27</v>
      </c>
      <c r="U27" s="100">
        <v>5.8</v>
      </c>
      <c r="V27" s="100">
        <f t="shared" si="0"/>
        <v>5.8</v>
      </c>
      <c r="W27" s="175" t="s">
        <v>143</v>
      </c>
      <c r="X27" s="107">
        <v>0</v>
      </c>
      <c r="Y27" s="107">
        <v>1047</v>
      </c>
      <c r="Z27" s="169">
        <v>1196</v>
      </c>
      <c r="AA27" s="169">
        <v>0</v>
      </c>
      <c r="AB27" s="169">
        <v>1199</v>
      </c>
      <c r="AC27" s="52" t="s">
        <v>90</v>
      </c>
      <c r="AD27" s="52" t="s">
        <v>90</v>
      </c>
      <c r="AE27" s="52" t="s">
        <v>90</v>
      </c>
      <c r="AF27" s="101" t="s">
        <v>90</v>
      </c>
      <c r="AG27" s="165">
        <v>33609270</v>
      </c>
      <c r="AH27" s="53">
        <f t="shared" si="9"/>
        <v>984</v>
      </c>
      <c r="AI27" s="54">
        <f t="shared" si="8"/>
        <v>186.71726755218216</v>
      </c>
      <c r="AJ27" s="102">
        <v>0</v>
      </c>
      <c r="AK27" s="166">
        <v>1</v>
      </c>
      <c r="AL27" s="166">
        <v>1</v>
      </c>
      <c r="AM27" s="166">
        <v>0</v>
      </c>
      <c r="AN27" s="166">
        <v>1</v>
      </c>
      <c r="AO27" s="102">
        <v>0</v>
      </c>
      <c r="AP27" s="169">
        <v>7429378</v>
      </c>
      <c r="AQ27" s="107">
        <f t="shared" si="1"/>
        <v>0</v>
      </c>
      <c r="AR27" s="55"/>
      <c r="AS27" s="56" t="s">
        <v>113</v>
      </c>
      <c r="AV27" s="62" t="s">
        <v>115</v>
      </c>
      <c r="AW27" s="62">
        <v>1</v>
      </c>
      <c r="AY27" s="108"/>
    </row>
    <row r="28" spans="1:51" x14ac:dyDescent="0.25">
      <c r="B28" s="43">
        <v>2.7083333333333299</v>
      </c>
      <c r="C28" s="43">
        <v>0.750000000000002</v>
      </c>
      <c r="D28" s="99">
        <v>16</v>
      </c>
      <c r="E28" s="44">
        <f t="shared" si="2"/>
        <v>11.267605633802818</v>
      </c>
      <c r="F28" s="168">
        <v>78</v>
      </c>
      <c r="G28" s="44">
        <f t="shared" si="3"/>
        <v>54.929577464788736</v>
      </c>
      <c r="H28" s="45" t="s">
        <v>88</v>
      </c>
      <c r="I28" s="45">
        <f t="shared" si="4"/>
        <v>51.408450704225352</v>
      </c>
      <c r="J28" s="46">
        <f t="shared" si="13"/>
        <v>52.816901408450704</v>
      </c>
      <c r="K28" s="45">
        <f t="shared" si="12"/>
        <v>57.04225352112676</v>
      </c>
      <c r="L28" s="47">
        <v>18</v>
      </c>
      <c r="M28" s="48" t="s">
        <v>100</v>
      </c>
      <c r="N28" s="48">
        <v>16.7</v>
      </c>
      <c r="O28" s="49">
        <v>122</v>
      </c>
      <c r="P28" s="49">
        <v>132</v>
      </c>
      <c r="Q28" s="49">
        <v>19922124</v>
      </c>
      <c r="R28" s="50">
        <f t="shared" si="5"/>
        <v>5476</v>
      </c>
      <c r="S28" s="51">
        <f t="shared" si="6"/>
        <v>131.42400000000001</v>
      </c>
      <c r="T28" s="51">
        <f t="shared" si="7"/>
        <v>5.476</v>
      </c>
      <c r="U28" s="100">
        <v>5.5</v>
      </c>
      <c r="V28" s="100">
        <f t="shared" si="0"/>
        <v>5.5</v>
      </c>
      <c r="W28" s="175" t="s">
        <v>143</v>
      </c>
      <c r="X28" s="107">
        <v>0</v>
      </c>
      <c r="Y28" s="107">
        <v>1033</v>
      </c>
      <c r="Z28" s="169">
        <v>1196</v>
      </c>
      <c r="AA28" s="169">
        <v>0</v>
      </c>
      <c r="AB28" s="169">
        <v>1199</v>
      </c>
      <c r="AC28" s="52" t="s">
        <v>90</v>
      </c>
      <c r="AD28" s="52" t="s">
        <v>90</v>
      </c>
      <c r="AE28" s="52" t="s">
        <v>90</v>
      </c>
      <c r="AF28" s="101" t="s">
        <v>90</v>
      </c>
      <c r="AG28" s="101">
        <v>33610308</v>
      </c>
      <c r="AH28" s="53">
        <f t="shared" si="9"/>
        <v>1038</v>
      </c>
      <c r="AI28" s="54">
        <f t="shared" si="8"/>
        <v>189.55441928414902</v>
      </c>
      <c r="AJ28" s="102">
        <v>0</v>
      </c>
      <c r="AK28" s="166">
        <v>1</v>
      </c>
      <c r="AL28" s="166">
        <v>1</v>
      </c>
      <c r="AM28" s="166">
        <v>0</v>
      </c>
      <c r="AN28" s="166">
        <v>1</v>
      </c>
      <c r="AO28" s="102">
        <v>0</v>
      </c>
      <c r="AP28" s="169">
        <v>7429378</v>
      </c>
      <c r="AQ28" s="107">
        <f t="shared" si="1"/>
        <v>0</v>
      </c>
      <c r="AR28" s="57"/>
      <c r="AS28" s="56" t="s">
        <v>113</v>
      </c>
      <c r="AV28" s="62" t="s">
        <v>116</v>
      </c>
      <c r="AW28" s="62">
        <v>101.325</v>
      </c>
      <c r="AY28" s="108"/>
    </row>
    <row r="29" spans="1:51" x14ac:dyDescent="0.25">
      <c r="B29" s="43">
        <v>2.75</v>
      </c>
      <c r="C29" s="43">
        <v>0.79166666666666896</v>
      </c>
      <c r="D29" s="99">
        <v>15</v>
      </c>
      <c r="E29" s="44">
        <f t="shared" si="2"/>
        <v>10.563380281690142</v>
      </c>
      <c r="F29" s="168">
        <v>78</v>
      </c>
      <c r="G29" s="44">
        <f t="shared" si="3"/>
        <v>54.929577464788736</v>
      </c>
      <c r="H29" s="45" t="s">
        <v>88</v>
      </c>
      <c r="I29" s="45">
        <f t="shared" si="4"/>
        <v>51.408450704225352</v>
      </c>
      <c r="J29" s="46">
        <f t="shared" si="13"/>
        <v>52.816901408450704</v>
      </c>
      <c r="K29" s="45">
        <f t="shared" si="12"/>
        <v>57.04225352112676</v>
      </c>
      <c r="L29" s="47">
        <v>18</v>
      </c>
      <c r="M29" s="48" t="s">
        <v>100</v>
      </c>
      <c r="N29" s="48">
        <v>16.600000000000001</v>
      </c>
      <c r="O29" s="49">
        <v>123</v>
      </c>
      <c r="P29" s="49">
        <v>122</v>
      </c>
      <c r="Q29" s="49">
        <v>19927316</v>
      </c>
      <c r="R29" s="50">
        <f t="shared" si="5"/>
        <v>5192</v>
      </c>
      <c r="S29" s="51">
        <f t="shared" si="6"/>
        <v>124.608</v>
      </c>
      <c r="T29" s="51">
        <f t="shared" si="7"/>
        <v>5.1920000000000002</v>
      </c>
      <c r="U29" s="100">
        <v>5.0999999999999996</v>
      </c>
      <c r="V29" s="100">
        <f t="shared" si="0"/>
        <v>5.0999999999999996</v>
      </c>
      <c r="W29" s="175" t="s">
        <v>143</v>
      </c>
      <c r="X29" s="107">
        <v>0</v>
      </c>
      <c r="Y29" s="107">
        <v>998</v>
      </c>
      <c r="Z29" s="107">
        <v>1196</v>
      </c>
      <c r="AA29" s="169">
        <v>0</v>
      </c>
      <c r="AB29" s="107">
        <v>1199</v>
      </c>
      <c r="AC29" s="52" t="s">
        <v>90</v>
      </c>
      <c r="AD29" s="52" t="s">
        <v>90</v>
      </c>
      <c r="AE29" s="52" t="s">
        <v>90</v>
      </c>
      <c r="AF29" s="101" t="s">
        <v>90</v>
      </c>
      <c r="AG29" s="101">
        <v>33611312</v>
      </c>
      <c r="AH29" s="53">
        <f t="shared" si="9"/>
        <v>1004</v>
      </c>
      <c r="AI29" s="54">
        <f t="shared" si="8"/>
        <v>193.37442218798151</v>
      </c>
      <c r="AJ29" s="102">
        <v>0</v>
      </c>
      <c r="AK29" s="166">
        <v>1</v>
      </c>
      <c r="AL29" s="166">
        <v>1</v>
      </c>
      <c r="AM29" s="166">
        <v>0</v>
      </c>
      <c r="AN29" s="166">
        <v>1</v>
      </c>
      <c r="AO29" s="102">
        <v>0</v>
      </c>
      <c r="AP29" s="169">
        <v>7429378</v>
      </c>
      <c r="AQ29" s="107">
        <f t="shared" si="1"/>
        <v>0</v>
      </c>
      <c r="AR29" s="55"/>
      <c r="AS29" s="56" t="s">
        <v>113</v>
      </c>
      <c r="AY29" s="108"/>
    </row>
    <row r="30" spans="1:51" x14ac:dyDescent="0.25">
      <c r="B30" s="43">
        <v>2.7916666666666701</v>
      </c>
      <c r="C30" s="43">
        <v>0.83333333333333703</v>
      </c>
      <c r="D30" s="99">
        <v>17</v>
      </c>
      <c r="E30" s="44">
        <f t="shared" si="2"/>
        <v>11.971830985915494</v>
      </c>
      <c r="F30" s="168">
        <v>76</v>
      </c>
      <c r="G30" s="44">
        <f t="shared" si="3"/>
        <v>53.521126760563384</v>
      </c>
      <c r="H30" s="45" t="s">
        <v>88</v>
      </c>
      <c r="I30" s="45">
        <f t="shared" si="4"/>
        <v>50</v>
      </c>
      <c r="J30" s="46">
        <f t="shared" si="13"/>
        <v>51.408450704225352</v>
      </c>
      <c r="K30" s="45">
        <f t="shared" si="12"/>
        <v>55.633802816901408</v>
      </c>
      <c r="L30" s="47">
        <v>18</v>
      </c>
      <c r="M30" s="48" t="s">
        <v>100</v>
      </c>
      <c r="N30" s="48">
        <v>16.600000000000001</v>
      </c>
      <c r="O30" s="49">
        <v>118</v>
      </c>
      <c r="P30" s="49">
        <v>116</v>
      </c>
      <c r="Q30" s="49">
        <v>19932297</v>
      </c>
      <c r="R30" s="50">
        <f t="shared" si="5"/>
        <v>4981</v>
      </c>
      <c r="S30" s="51">
        <f t="shared" si="6"/>
        <v>119.544</v>
      </c>
      <c r="T30" s="51">
        <f t="shared" si="7"/>
        <v>4.9809999999999999</v>
      </c>
      <c r="U30" s="100">
        <v>4.9000000000000004</v>
      </c>
      <c r="V30" s="100">
        <f t="shared" si="0"/>
        <v>4.9000000000000004</v>
      </c>
      <c r="W30" s="175" t="s">
        <v>143</v>
      </c>
      <c r="X30" s="107">
        <v>0</v>
      </c>
      <c r="Y30" s="107">
        <v>989</v>
      </c>
      <c r="Z30" s="107">
        <v>1150</v>
      </c>
      <c r="AA30" s="169">
        <v>0</v>
      </c>
      <c r="AB30" s="107">
        <v>1161</v>
      </c>
      <c r="AC30" s="52" t="s">
        <v>90</v>
      </c>
      <c r="AD30" s="52" t="s">
        <v>90</v>
      </c>
      <c r="AE30" s="52" t="s">
        <v>90</v>
      </c>
      <c r="AF30" s="101" t="s">
        <v>90</v>
      </c>
      <c r="AG30" s="101">
        <v>33612228</v>
      </c>
      <c r="AH30" s="53">
        <f t="shared" si="9"/>
        <v>916</v>
      </c>
      <c r="AI30" s="54">
        <f t="shared" si="8"/>
        <v>183.8988154988958</v>
      </c>
      <c r="AJ30" s="102">
        <v>0</v>
      </c>
      <c r="AK30" s="166">
        <v>1</v>
      </c>
      <c r="AL30" s="166">
        <v>1</v>
      </c>
      <c r="AM30" s="166">
        <v>0</v>
      </c>
      <c r="AN30" s="166">
        <v>1</v>
      </c>
      <c r="AO30" s="102">
        <v>0</v>
      </c>
      <c r="AP30" s="169">
        <v>7429378</v>
      </c>
      <c r="AQ30" s="107">
        <f t="shared" si="1"/>
        <v>0</v>
      </c>
      <c r="AR30" s="55"/>
      <c r="AS30" s="56" t="s">
        <v>113</v>
      </c>
      <c r="AV30" s="225" t="s">
        <v>117</v>
      </c>
      <c r="AW30" s="225"/>
      <c r="AY30" s="108"/>
    </row>
    <row r="31" spans="1:51" x14ac:dyDescent="0.25">
      <c r="B31" s="43">
        <v>2.8333333333333299</v>
      </c>
      <c r="C31" s="43">
        <v>0.875000000000004</v>
      </c>
      <c r="D31" s="99">
        <v>21</v>
      </c>
      <c r="E31" s="44">
        <f t="shared" si="2"/>
        <v>14.788732394366198</v>
      </c>
      <c r="F31" s="168">
        <v>76</v>
      </c>
      <c r="G31" s="44">
        <f t="shared" si="3"/>
        <v>53.521126760563384</v>
      </c>
      <c r="H31" s="45" t="s">
        <v>88</v>
      </c>
      <c r="I31" s="45">
        <f t="shared" si="4"/>
        <v>50</v>
      </c>
      <c r="J31" s="46">
        <f t="shared" si="13"/>
        <v>51.408450704225352</v>
      </c>
      <c r="K31" s="45">
        <f t="shared" si="12"/>
        <v>55.633802816901408</v>
      </c>
      <c r="L31" s="47">
        <v>18</v>
      </c>
      <c r="M31" s="48" t="s">
        <v>100</v>
      </c>
      <c r="N31" s="48">
        <v>16.100000000000001</v>
      </c>
      <c r="O31" s="49">
        <v>116</v>
      </c>
      <c r="P31" s="49">
        <v>118</v>
      </c>
      <c r="Q31" s="49">
        <v>19937302</v>
      </c>
      <c r="R31" s="50">
        <f t="shared" si="5"/>
        <v>5005</v>
      </c>
      <c r="S31" s="51">
        <f t="shared" si="6"/>
        <v>120.12</v>
      </c>
      <c r="T31" s="51">
        <f t="shared" si="7"/>
        <v>5.0049999999999999</v>
      </c>
      <c r="U31" s="100">
        <v>4.8</v>
      </c>
      <c r="V31" s="100">
        <f t="shared" si="0"/>
        <v>4.8</v>
      </c>
      <c r="W31" s="175" t="s">
        <v>143</v>
      </c>
      <c r="X31" s="107">
        <v>0</v>
      </c>
      <c r="Y31" s="107">
        <v>990</v>
      </c>
      <c r="Z31" s="107">
        <v>1125</v>
      </c>
      <c r="AA31" s="169">
        <v>0</v>
      </c>
      <c r="AB31" s="107">
        <v>1130</v>
      </c>
      <c r="AC31" s="52" t="s">
        <v>90</v>
      </c>
      <c r="AD31" s="52" t="s">
        <v>90</v>
      </c>
      <c r="AE31" s="52" t="s">
        <v>90</v>
      </c>
      <c r="AF31" s="101" t="s">
        <v>90</v>
      </c>
      <c r="AG31" s="101">
        <v>33613128</v>
      </c>
      <c r="AH31" s="53">
        <f t="shared" si="9"/>
        <v>900</v>
      </c>
      <c r="AI31" s="54">
        <f t="shared" si="8"/>
        <v>179.82017982017982</v>
      </c>
      <c r="AJ31" s="102">
        <v>0</v>
      </c>
      <c r="AK31" s="166">
        <v>1</v>
      </c>
      <c r="AL31" s="166">
        <v>1</v>
      </c>
      <c r="AM31" s="166">
        <v>0</v>
      </c>
      <c r="AN31" s="166">
        <v>1</v>
      </c>
      <c r="AO31" s="102">
        <v>0</v>
      </c>
      <c r="AP31" s="169">
        <v>7429378</v>
      </c>
      <c r="AQ31" s="107">
        <f t="shared" si="1"/>
        <v>0</v>
      </c>
      <c r="AR31" s="55"/>
      <c r="AS31" s="56" t="s">
        <v>113</v>
      </c>
      <c r="AV31" s="63" t="s">
        <v>29</v>
      </c>
      <c r="AW31" s="63" t="s">
        <v>74</v>
      </c>
      <c r="AY31" s="108"/>
    </row>
    <row r="32" spans="1:51" x14ac:dyDescent="0.25">
      <c r="B32" s="43">
        <v>2.875</v>
      </c>
      <c r="C32" s="43">
        <v>0.91666666666667096</v>
      </c>
      <c r="D32" s="99">
        <v>24</v>
      </c>
      <c r="E32" s="44">
        <f t="shared" si="2"/>
        <v>16.901408450704228</v>
      </c>
      <c r="F32" s="168">
        <v>76</v>
      </c>
      <c r="G32" s="44">
        <f t="shared" si="3"/>
        <v>53.521126760563384</v>
      </c>
      <c r="H32" s="45" t="s">
        <v>88</v>
      </c>
      <c r="I32" s="45">
        <f t="shared" si="4"/>
        <v>50</v>
      </c>
      <c r="J32" s="46">
        <f t="shared" si="13"/>
        <v>51.408450704225352</v>
      </c>
      <c r="K32" s="45">
        <f t="shared" si="12"/>
        <v>55.633802816901408</v>
      </c>
      <c r="L32" s="47">
        <v>14</v>
      </c>
      <c r="M32" s="48" t="s">
        <v>118</v>
      </c>
      <c r="N32" s="48">
        <v>12.6</v>
      </c>
      <c r="O32" s="49">
        <v>115</v>
      </c>
      <c r="P32" s="49">
        <v>114</v>
      </c>
      <c r="Q32" s="49">
        <v>19942206</v>
      </c>
      <c r="R32" s="50">
        <f>Q32-Q31</f>
        <v>4904</v>
      </c>
      <c r="S32" s="51">
        <f t="shared" si="6"/>
        <v>117.696</v>
      </c>
      <c r="T32" s="51">
        <f t="shared" si="7"/>
        <v>4.9039999999999999</v>
      </c>
      <c r="U32" s="100">
        <v>4.7</v>
      </c>
      <c r="V32" s="100">
        <f t="shared" si="0"/>
        <v>4.7</v>
      </c>
      <c r="W32" s="175" t="s">
        <v>143</v>
      </c>
      <c r="X32" s="107">
        <v>0</v>
      </c>
      <c r="Y32" s="107">
        <v>989</v>
      </c>
      <c r="Z32" s="107">
        <v>1105</v>
      </c>
      <c r="AA32" s="169">
        <v>0</v>
      </c>
      <c r="AB32" s="107">
        <v>1110</v>
      </c>
      <c r="AC32" s="52" t="s">
        <v>90</v>
      </c>
      <c r="AD32" s="52" t="s">
        <v>90</v>
      </c>
      <c r="AE32" s="52" t="s">
        <v>90</v>
      </c>
      <c r="AF32" s="101" t="s">
        <v>90</v>
      </c>
      <c r="AG32" s="101">
        <v>33613972</v>
      </c>
      <c r="AH32" s="53">
        <f t="shared" si="9"/>
        <v>844</v>
      </c>
      <c r="AI32" s="54">
        <f t="shared" si="8"/>
        <v>172.10440456769985</v>
      </c>
      <c r="AJ32" s="102">
        <v>0</v>
      </c>
      <c r="AK32" s="166">
        <v>1</v>
      </c>
      <c r="AL32" s="166">
        <v>1</v>
      </c>
      <c r="AM32" s="166">
        <v>0</v>
      </c>
      <c r="AN32" s="166">
        <v>1</v>
      </c>
      <c r="AO32" s="102">
        <v>0</v>
      </c>
      <c r="AP32" s="169">
        <v>7429378</v>
      </c>
      <c r="AQ32" s="107">
        <f t="shared" si="1"/>
        <v>0</v>
      </c>
      <c r="AR32" s="57"/>
      <c r="AS32" s="56" t="s">
        <v>113</v>
      </c>
      <c r="AV32" s="64">
        <v>1</v>
      </c>
      <c r="AW32" s="64">
        <f>IFERROR(AV32*VLOOKUP(AV31,AV24:AW28,2,FALSE)/VLOOKUP(AW31,AV24:AW28,2,FALSE),"Enter Unit and Value")</f>
        <v>1.4189189189189189</v>
      </c>
      <c r="AY32" s="108"/>
    </row>
    <row r="33" spans="2:51" x14ac:dyDescent="0.25">
      <c r="B33" s="43">
        <v>2.9166666666666701</v>
      </c>
      <c r="C33" s="43">
        <v>0.95833333333333803</v>
      </c>
      <c r="D33" s="99">
        <v>17</v>
      </c>
      <c r="E33" s="44">
        <f t="shared" si="2"/>
        <v>11.971830985915494</v>
      </c>
      <c r="F33" s="168">
        <v>66</v>
      </c>
      <c r="G33" s="44">
        <f t="shared" si="3"/>
        <v>46.478873239436624</v>
      </c>
      <c r="H33" s="45" t="s">
        <v>88</v>
      </c>
      <c r="I33" s="45">
        <f>J33-(2/1.42)</f>
        <v>41.549295774647888</v>
      </c>
      <c r="J33" s="46">
        <f t="shared" ref="J33:J34" si="14">(F33-5)/1.42</f>
        <v>42.95774647887324</v>
      </c>
      <c r="K33" s="45">
        <f t="shared" si="12"/>
        <v>47.183098591549296</v>
      </c>
      <c r="L33" s="47">
        <v>14</v>
      </c>
      <c r="M33" s="48" t="s">
        <v>118</v>
      </c>
      <c r="N33" s="48">
        <v>11.9</v>
      </c>
      <c r="O33" s="49">
        <v>116</v>
      </c>
      <c r="P33" s="49">
        <v>96</v>
      </c>
      <c r="Q33" s="49">
        <v>19946392</v>
      </c>
      <c r="R33" s="50">
        <f t="shared" si="5"/>
        <v>4186</v>
      </c>
      <c r="S33" s="51">
        <f t="shared" si="6"/>
        <v>100.464</v>
      </c>
      <c r="T33" s="51">
        <f t="shared" si="7"/>
        <v>4.1859999999999999</v>
      </c>
      <c r="U33" s="100">
        <v>5.3</v>
      </c>
      <c r="V33" s="100">
        <f t="shared" si="0"/>
        <v>5.3</v>
      </c>
      <c r="W33" s="112" t="s">
        <v>129</v>
      </c>
      <c r="X33" s="107">
        <v>0</v>
      </c>
      <c r="Y33" s="107">
        <v>0</v>
      </c>
      <c r="Z33" s="107">
        <v>1035</v>
      </c>
      <c r="AA33" s="169">
        <v>0</v>
      </c>
      <c r="AB33" s="107">
        <v>1028</v>
      </c>
      <c r="AC33" s="52" t="s">
        <v>90</v>
      </c>
      <c r="AD33" s="52" t="s">
        <v>90</v>
      </c>
      <c r="AE33" s="52" t="s">
        <v>90</v>
      </c>
      <c r="AF33" s="101" t="s">
        <v>90</v>
      </c>
      <c r="AG33" s="101">
        <v>33614604</v>
      </c>
      <c r="AH33" s="53">
        <f t="shared" si="9"/>
        <v>632</v>
      </c>
      <c r="AI33" s="54">
        <f t="shared" si="8"/>
        <v>150.97945532728141</v>
      </c>
      <c r="AJ33" s="102">
        <v>0</v>
      </c>
      <c r="AK33" s="102">
        <v>0</v>
      </c>
      <c r="AL33" s="166">
        <v>1</v>
      </c>
      <c r="AM33" s="166">
        <v>0</v>
      </c>
      <c r="AN33" s="166">
        <v>1</v>
      </c>
      <c r="AO33" s="102">
        <v>0.25</v>
      </c>
      <c r="AP33" s="107">
        <v>7430563</v>
      </c>
      <c r="AQ33" s="107">
        <f t="shared" si="1"/>
        <v>1185</v>
      </c>
      <c r="AR33" s="55"/>
      <c r="AS33" s="56" t="s">
        <v>113</v>
      </c>
      <c r="AY33" s="108"/>
    </row>
    <row r="34" spans="2:51" x14ac:dyDescent="0.25">
      <c r="B34" s="43">
        <v>2.9583333333333299</v>
      </c>
      <c r="C34" s="43">
        <v>1</v>
      </c>
      <c r="D34" s="99">
        <v>21</v>
      </c>
      <c r="E34" s="44">
        <f t="shared" si="2"/>
        <v>14.788732394366198</v>
      </c>
      <c r="F34" s="168">
        <v>66</v>
      </c>
      <c r="G34" s="44">
        <f t="shared" si="3"/>
        <v>46.478873239436624</v>
      </c>
      <c r="H34" s="45" t="s">
        <v>88</v>
      </c>
      <c r="I34" s="45">
        <f t="shared" si="4"/>
        <v>41.549295774647888</v>
      </c>
      <c r="J34" s="46">
        <f t="shared" si="14"/>
        <v>42.95774647887324</v>
      </c>
      <c r="K34" s="45">
        <f t="shared" si="12"/>
        <v>47.183098591549296</v>
      </c>
      <c r="L34" s="47">
        <v>14</v>
      </c>
      <c r="M34" s="48" t="s">
        <v>118</v>
      </c>
      <c r="N34" s="65">
        <v>11.5</v>
      </c>
      <c r="O34" s="49">
        <v>123</v>
      </c>
      <c r="P34" s="49">
        <v>92</v>
      </c>
      <c r="Q34" s="49">
        <v>19950086</v>
      </c>
      <c r="R34" s="50">
        <f t="shared" si="5"/>
        <v>3694</v>
      </c>
      <c r="S34" s="51">
        <f t="shared" si="6"/>
        <v>88.656000000000006</v>
      </c>
      <c r="T34" s="51">
        <f t="shared" si="7"/>
        <v>3.694</v>
      </c>
      <c r="U34" s="100">
        <v>6.1</v>
      </c>
      <c r="V34" s="100">
        <f t="shared" si="0"/>
        <v>6.1</v>
      </c>
      <c r="W34" s="175" t="s">
        <v>129</v>
      </c>
      <c r="X34" s="107">
        <v>0</v>
      </c>
      <c r="Y34" s="107">
        <v>0</v>
      </c>
      <c r="Z34" s="107">
        <v>946</v>
      </c>
      <c r="AA34" s="169">
        <v>0</v>
      </c>
      <c r="AB34" s="107">
        <v>987</v>
      </c>
      <c r="AC34" s="52" t="s">
        <v>90</v>
      </c>
      <c r="AD34" s="52" t="s">
        <v>90</v>
      </c>
      <c r="AE34" s="52" t="s">
        <v>90</v>
      </c>
      <c r="AF34" s="101" t="s">
        <v>90</v>
      </c>
      <c r="AG34" s="101">
        <v>33615120</v>
      </c>
      <c r="AH34" s="53">
        <f t="shared" si="9"/>
        <v>516</v>
      </c>
      <c r="AI34" s="54">
        <f t="shared" si="8"/>
        <v>139.68597726042231</v>
      </c>
      <c r="AJ34" s="102">
        <v>0</v>
      </c>
      <c r="AK34" s="102">
        <v>0</v>
      </c>
      <c r="AL34" s="166">
        <v>1</v>
      </c>
      <c r="AM34" s="166">
        <v>0</v>
      </c>
      <c r="AN34" s="166">
        <v>1</v>
      </c>
      <c r="AO34" s="102">
        <v>0.25</v>
      </c>
      <c r="AP34" s="107">
        <v>7431330</v>
      </c>
      <c r="AQ34" s="107">
        <f t="shared" si="1"/>
        <v>767</v>
      </c>
      <c r="AR34" s="55"/>
      <c r="AS34" s="56" t="s">
        <v>113</v>
      </c>
      <c r="AV34" s="60" t="s">
        <v>119</v>
      </c>
      <c r="AW34" s="66" t="s">
        <v>30</v>
      </c>
      <c r="AY34" s="108"/>
    </row>
    <row r="35" spans="2:51" x14ac:dyDescent="0.25">
      <c r="B35" s="128"/>
      <c r="C35" s="129"/>
      <c r="D35" s="128"/>
      <c r="E35" s="131"/>
      <c r="F35" s="131"/>
      <c r="G35" s="132"/>
      <c r="H35" s="130"/>
      <c r="I35" s="131"/>
      <c r="J35" s="131"/>
      <c r="K35" s="132"/>
      <c r="L35" s="226" t="s">
        <v>120</v>
      </c>
      <c r="M35" s="227"/>
      <c r="N35" s="228"/>
      <c r="O35" s="67"/>
      <c r="P35" s="67">
        <f>AVERAGE(P11:P34)</f>
        <v>115.75</v>
      </c>
      <c r="Q35" s="68">
        <f>Q34-Q10</f>
        <v>116634</v>
      </c>
      <c r="R35" s="69">
        <f>SUM(R11:R34)</f>
        <v>116634</v>
      </c>
      <c r="S35" s="70">
        <f>AVERAGE(S11:S34)</f>
        <v>116.634</v>
      </c>
      <c r="T35" s="70">
        <f>SUM(T11:T34)</f>
        <v>116.634</v>
      </c>
      <c r="U35" s="130"/>
      <c r="V35" s="130"/>
      <c r="W35" s="61"/>
      <c r="X35" s="133"/>
      <c r="Y35" s="134"/>
      <c r="Z35" s="134"/>
      <c r="AA35" s="134"/>
      <c r="AB35" s="135"/>
      <c r="AC35" s="133"/>
      <c r="AD35" s="134"/>
      <c r="AE35" s="135"/>
      <c r="AF35" s="136"/>
      <c r="AG35" s="71">
        <f>AG34-AG10</f>
        <v>20812</v>
      </c>
      <c r="AH35" s="72">
        <f>SUM(AH11:AH34)</f>
        <v>20812</v>
      </c>
      <c r="AI35" s="73">
        <f>$AH$35/$T35</f>
        <v>178.43853421815251</v>
      </c>
      <c r="AJ35" s="136"/>
      <c r="AK35" s="137"/>
      <c r="AL35" s="137"/>
      <c r="AM35" s="137"/>
      <c r="AN35" s="138"/>
      <c r="AO35" s="74"/>
      <c r="AP35" s="75">
        <f>AP34-AP10</f>
        <v>6367</v>
      </c>
      <c r="AQ35" s="76">
        <f>SUM(AQ11:AQ34)</f>
        <v>6367</v>
      </c>
      <c r="AR35" s="77" t="e">
        <f>AVERAGE(AR11:AR34)</f>
        <v>#DIV/0!</v>
      </c>
      <c r="AS35" s="74"/>
      <c r="AV35" s="78" t="s">
        <v>30</v>
      </c>
      <c r="AW35" s="78">
        <v>1</v>
      </c>
      <c r="AY35" s="108"/>
    </row>
    <row r="36" spans="2:51" x14ac:dyDescent="0.25">
      <c r="B36" s="79"/>
      <c r="C36" s="79"/>
      <c r="D36" s="79"/>
      <c r="E36" s="80"/>
      <c r="F36" s="80"/>
      <c r="G36" s="80"/>
      <c r="H36" s="80"/>
      <c r="I36" s="81"/>
      <c r="J36" s="81"/>
      <c r="K36" s="81"/>
      <c r="L36" s="105"/>
      <c r="M36" s="105"/>
      <c r="N36" s="105"/>
      <c r="O36" s="105"/>
      <c r="P36" s="105"/>
      <c r="Q36" s="105"/>
      <c r="R36" s="105"/>
      <c r="S36" s="105"/>
      <c r="T36" s="105"/>
      <c r="U36" s="82"/>
      <c r="V36" s="82"/>
      <c r="W36" s="105"/>
      <c r="X36" s="105"/>
      <c r="Y36" s="105"/>
      <c r="Z36" s="109"/>
      <c r="AA36" s="105"/>
      <c r="AB36" s="105"/>
      <c r="AC36" s="105"/>
      <c r="AD36" s="105"/>
      <c r="AE36" s="105"/>
      <c r="AH36" s="83"/>
      <c r="AM36" s="105"/>
      <c r="AN36" s="105"/>
      <c r="AO36" s="105"/>
      <c r="AP36" s="105"/>
      <c r="AQ36" s="105"/>
      <c r="AR36" s="105"/>
      <c r="AV36" s="78" t="s">
        <v>121</v>
      </c>
      <c r="AW36" s="78">
        <v>41.67</v>
      </c>
      <c r="AY36" s="108"/>
    </row>
    <row r="37" spans="2:51" x14ac:dyDescent="0.25">
      <c r="B37" s="93" t="s">
        <v>122</v>
      </c>
      <c r="C37" s="93"/>
      <c r="D37" s="93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09"/>
      <c r="X37" s="109"/>
      <c r="Y37" s="109"/>
      <c r="Z37" s="109"/>
      <c r="AA37" s="109"/>
      <c r="AB37" s="109"/>
      <c r="AC37" s="109"/>
      <c r="AD37" s="109"/>
      <c r="AE37" s="109"/>
      <c r="AM37" s="23"/>
      <c r="AN37" s="105"/>
      <c r="AO37" s="105"/>
      <c r="AP37" s="105"/>
      <c r="AQ37" s="105"/>
      <c r="AR37" s="109"/>
      <c r="AV37" s="78" t="s">
        <v>123</v>
      </c>
      <c r="AW37" s="78">
        <v>11.574999999999999</v>
      </c>
      <c r="AY37" s="108"/>
    </row>
    <row r="38" spans="2:51" x14ac:dyDescent="0.25">
      <c r="B38" s="94" t="s">
        <v>139</v>
      </c>
      <c r="C38" s="93"/>
      <c r="D38" s="9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109"/>
      <c r="X38" s="109"/>
      <c r="Y38" s="109"/>
      <c r="Z38" s="109"/>
      <c r="AA38" s="109"/>
      <c r="AB38" s="109"/>
      <c r="AC38" s="109"/>
      <c r="AD38" s="109"/>
      <c r="AE38" s="109"/>
      <c r="AM38" s="23"/>
      <c r="AN38" s="105"/>
      <c r="AO38" s="105"/>
      <c r="AP38" s="105"/>
      <c r="AQ38" s="105"/>
      <c r="AR38" s="109"/>
      <c r="AV38" s="78"/>
      <c r="AW38" s="78"/>
      <c r="AY38" s="108"/>
    </row>
    <row r="39" spans="2:51" x14ac:dyDescent="0.25">
      <c r="B39" s="90" t="s">
        <v>128</v>
      </c>
      <c r="C39" s="113"/>
      <c r="D39" s="113"/>
      <c r="E39" s="113"/>
      <c r="F39" s="113"/>
      <c r="G39" s="113"/>
      <c r="H39" s="113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92"/>
      <c r="T39" s="92"/>
      <c r="U39" s="92"/>
      <c r="V39" s="92"/>
      <c r="W39" s="109"/>
      <c r="X39" s="109"/>
      <c r="Y39" s="109"/>
      <c r="Z39" s="109"/>
      <c r="AA39" s="109"/>
      <c r="AB39" s="109"/>
      <c r="AC39" s="109"/>
      <c r="AD39" s="109"/>
      <c r="AE39" s="109"/>
      <c r="AM39" s="23"/>
      <c r="AN39" s="105"/>
      <c r="AO39" s="105"/>
      <c r="AP39" s="105"/>
      <c r="AQ39" s="105"/>
      <c r="AR39" s="109"/>
      <c r="AV39" s="78"/>
      <c r="AW39" s="78"/>
      <c r="AY39" s="108"/>
    </row>
    <row r="40" spans="2:51" x14ac:dyDescent="0.25">
      <c r="B40" s="118" t="s">
        <v>134</v>
      </c>
      <c r="C40" s="113"/>
      <c r="D40" s="113"/>
      <c r="E40" s="113"/>
      <c r="F40" s="113"/>
      <c r="G40" s="113"/>
      <c r="H40" s="113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92"/>
      <c r="T40" s="92"/>
      <c r="U40" s="92"/>
      <c r="V40" s="92"/>
      <c r="W40" s="109"/>
      <c r="X40" s="109"/>
      <c r="Y40" s="109"/>
      <c r="Z40" s="109"/>
      <c r="AA40" s="109"/>
      <c r="AB40" s="109"/>
      <c r="AC40" s="109"/>
      <c r="AD40" s="109"/>
      <c r="AE40" s="109"/>
      <c r="AM40" s="23"/>
      <c r="AN40" s="105"/>
      <c r="AO40" s="105"/>
      <c r="AP40" s="105"/>
      <c r="AQ40" s="105"/>
      <c r="AR40" s="109"/>
      <c r="AV40" s="78"/>
      <c r="AW40" s="78"/>
      <c r="AY40" s="108"/>
    </row>
    <row r="41" spans="2:51" x14ac:dyDescent="0.25">
      <c r="B41" s="88" t="s">
        <v>148</v>
      </c>
      <c r="C41" s="113"/>
      <c r="D41" s="113"/>
      <c r="E41" s="113"/>
      <c r="F41" s="113"/>
      <c r="G41" s="113"/>
      <c r="H41" s="113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92"/>
      <c r="T41" s="92"/>
      <c r="U41" s="92"/>
      <c r="V41" s="92"/>
      <c r="W41" s="109"/>
      <c r="X41" s="109"/>
      <c r="Y41" s="109"/>
      <c r="Z41" s="109"/>
      <c r="AA41" s="109"/>
      <c r="AB41" s="109"/>
      <c r="AC41" s="109"/>
      <c r="AD41" s="109"/>
      <c r="AE41" s="109"/>
      <c r="AM41" s="23"/>
      <c r="AN41" s="105"/>
      <c r="AO41" s="105"/>
      <c r="AP41" s="105"/>
      <c r="AQ41" s="105"/>
      <c r="AR41" s="109"/>
      <c r="AV41" s="78"/>
      <c r="AW41" s="78"/>
      <c r="AY41" s="108"/>
    </row>
    <row r="42" spans="2:51" x14ac:dyDescent="0.25">
      <c r="B42" s="89" t="s">
        <v>150</v>
      </c>
      <c r="C42" s="113"/>
      <c r="D42" s="113"/>
      <c r="E42" s="113"/>
      <c r="F42" s="113"/>
      <c r="G42" s="113"/>
      <c r="H42" s="113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6"/>
      <c r="T42" s="116"/>
      <c r="U42" s="116"/>
      <c r="V42" s="116"/>
      <c r="W42" s="109"/>
      <c r="X42" s="109"/>
      <c r="Y42" s="109"/>
      <c r="Z42" s="109"/>
      <c r="AA42" s="109"/>
      <c r="AB42" s="109"/>
      <c r="AC42" s="109"/>
      <c r="AD42" s="109"/>
      <c r="AE42" s="109"/>
      <c r="AM42" s="110"/>
      <c r="AN42" s="110"/>
      <c r="AO42" s="110"/>
      <c r="AP42" s="110"/>
      <c r="AQ42" s="110"/>
      <c r="AR42" s="110"/>
      <c r="AS42" s="111"/>
      <c r="AV42" s="108"/>
      <c r="AW42" s="127"/>
      <c r="AX42" s="127"/>
      <c r="AY42" s="127"/>
    </row>
    <row r="43" spans="2:51" x14ac:dyDescent="0.25">
      <c r="B43" s="118" t="s">
        <v>124</v>
      </c>
      <c r="C43" s="113"/>
      <c r="D43" s="113"/>
      <c r="E43" s="91"/>
      <c r="F43" s="91"/>
      <c r="G43" s="91"/>
      <c r="H43" s="113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6"/>
      <c r="T43" s="116"/>
      <c r="U43" s="116"/>
      <c r="V43" s="116"/>
      <c r="W43" s="109"/>
      <c r="X43" s="109"/>
      <c r="Y43" s="109"/>
      <c r="Z43" s="109"/>
      <c r="AA43" s="109"/>
      <c r="AB43" s="109"/>
      <c r="AC43" s="109"/>
      <c r="AD43" s="109"/>
      <c r="AE43" s="109"/>
      <c r="AM43" s="110"/>
      <c r="AN43" s="110"/>
      <c r="AO43" s="110"/>
      <c r="AP43" s="110"/>
      <c r="AQ43" s="110"/>
      <c r="AR43" s="110"/>
      <c r="AS43" s="111"/>
      <c r="AV43" s="108"/>
      <c r="AW43" s="127"/>
      <c r="AX43" s="127"/>
      <c r="AY43" s="127"/>
    </row>
    <row r="44" spans="2:51" x14ac:dyDescent="0.25">
      <c r="B44" s="183" t="s">
        <v>153</v>
      </c>
      <c r="C44" s="113"/>
      <c r="D44" s="113"/>
      <c r="E44" s="113"/>
      <c r="F44" s="113"/>
      <c r="G44" s="113"/>
      <c r="H44" s="113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6"/>
      <c r="U44" s="116"/>
      <c r="V44" s="116"/>
      <c r="W44" s="109"/>
      <c r="X44" s="109"/>
      <c r="Y44" s="109"/>
      <c r="Z44" s="109"/>
      <c r="AA44" s="109"/>
      <c r="AB44" s="109"/>
      <c r="AC44" s="109"/>
      <c r="AD44" s="109"/>
      <c r="AE44" s="109"/>
      <c r="AM44" s="110"/>
      <c r="AN44" s="110"/>
      <c r="AO44" s="110"/>
      <c r="AP44" s="110"/>
      <c r="AQ44" s="110"/>
      <c r="AR44" s="110"/>
      <c r="AS44" s="111"/>
      <c r="AV44" s="108"/>
      <c r="AW44" s="127"/>
      <c r="AX44" s="127"/>
      <c r="AY44" s="127"/>
    </row>
    <row r="45" spans="2:51" x14ac:dyDescent="0.25">
      <c r="B45" s="118" t="s">
        <v>125</v>
      </c>
      <c r="C45" s="113"/>
      <c r="D45" s="113"/>
      <c r="E45" s="113"/>
      <c r="F45" s="113"/>
      <c r="G45" s="113"/>
      <c r="H45" s="113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7"/>
      <c r="T45" s="116"/>
      <c r="U45" s="116"/>
      <c r="V45" s="116"/>
      <c r="W45" s="109"/>
      <c r="X45" s="109"/>
      <c r="Y45" s="109"/>
      <c r="Z45" s="109"/>
      <c r="AA45" s="109"/>
      <c r="AB45" s="109"/>
      <c r="AC45" s="109"/>
      <c r="AD45" s="109"/>
      <c r="AE45" s="109"/>
      <c r="AM45" s="110"/>
      <c r="AN45" s="110"/>
      <c r="AO45" s="110"/>
      <c r="AP45" s="110"/>
      <c r="AQ45" s="110"/>
      <c r="AR45" s="110"/>
      <c r="AS45" s="111"/>
      <c r="AV45" s="108"/>
      <c r="AW45" s="127"/>
      <c r="AX45" s="127"/>
      <c r="AY45" s="127"/>
    </row>
    <row r="46" spans="2:51" x14ac:dyDescent="0.25">
      <c r="B46" s="115" t="s">
        <v>154</v>
      </c>
      <c r="C46" s="113"/>
      <c r="D46" s="113"/>
      <c r="E46" s="113"/>
      <c r="F46" s="113"/>
      <c r="G46" s="113"/>
      <c r="H46" s="113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7"/>
      <c r="T46" s="116"/>
      <c r="U46" s="116"/>
      <c r="V46" s="116"/>
      <c r="W46" s="109"/>
      <c r="X46" s="109"/>
      <c r="Y46" s="109"/>
      <c r="Z46" s="109"/>
      <c r="AA46" s="109"/>
      <c r="AB46" s="109"/>
      <c r="AC46" s="109"/>
      <c r="AD46" s="109"/>
      <c r="AE46" s="109"/>
      <c r="AM46" s="110"/>
      <c r="AN46" s="110"/>
      <c r="AO46" s="110"/>
      <c r="AP46" s="110"/>
      <c r="AQ46" s="110"/>
      <c r="AR46" s="110"/>
      <c r="AS46" s="111"/>
      <c r="AV46" s="108"/>
      <c r="AW46" s="127"/>
      <c r="AX46" s="127"/>
      <c r="AY46" s="127"/>
    </row>
    <row r="47" spans="2:51" x14ac:dyDescent="0.25">
      <c r="B47" s="178" t="s">
        <v>159</v>
      </c>
      <c r="C47" s="113"/>
      <c r="D47" s="113"/>
      <c r="E47" s="113"/>
      <c r="F47" s="113"/>
      <c r="G47" s="113"/>
      <c r="H47" s="113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7"/>
      <c r="T47" s="116"/>
      <c r="U47" s="116"/>
      <c r="V47" s="116"/>
      <c r="W47" s="109"/>
      <c r="X47" s="109"/>
      <c r="Y47" s="109"/>
      <c r="Z47" s="109"/>
      <c r="AA47" s="109"/>
      <c r="AB47" s="109"/>
      <c r="AC47" s="109"/>
      <c r="AD47" s="109"/>
      <c r="AE47" s="109"/>
      <c r="AM47" s="110"/>
      <c r="AN47" s="110"/>
      <c r="AO47" s="110"/>
      <c r="AP47" s="110"/>
      <c r="AQ47" s="110"/>
      <c r="AR47" s="110"/>
      <c r="AS47" s="111"/>
      <c r="AV47" s="108"/>
      <c r="AW47" s="127"/>
      <c r="AX47" s="127"/>
      <c r="AY47" s="127"/>
    </row>
    <row r="48" spans="2:51" x14ac:dyDescent="0.25">
      <c r="B48" s="183" t="s">
        <v>156</v>
      </c>
      <c r="C48" s="113"/>
      <c r="D48" s="113"/>
      <c r="E48" s="113"/>
      <c r="F48" s="113"/>
      <c r="G48" s="113"/>
      <c r="H48" s="113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7"/>
      <c r="T48" s="116"/>
      <c r="U48" s="116"/>
      <c r="V48" s="116"/>
      <c r="W48" s="109"/>
      <c r="X48" s="109"/>
      <c r="Y48" s="109"/>
      <c r="Z48" s="109"/>
      <c r="AA48" s="109"/>
      <c r="AB48" s="109"/>
      <c r="AC48" s="109"/>
      <c r="AD48" s="109"/>
      <c r="AE48" s="109"/>
      <c r="AM48" s="110"/>
      <c r="AN48" s="110"/>
      <c r="AO48" s="110"/>
      <c r="AP48" s="110"/>
      <c r="AQ48" s="110"/>
      <c r="AR48" s="110"/>
      <c r="AS48" s="111"/>
      <c r="AV48" s="108"/>
      <c r="AW48" s="127"/>
      <c r="AX48" s="127"/>
      <c r="AY48" s="127"/>
    </row>
    <row r="49" spans="2:51" x14ac:dyDescent="0.25">
      <c r="B49" s="115" t="s">
        <v>146</v>
      </c>
      <c r="C49" s="113"/>
      <c r="D49" s="113"/>
      <c r="E49" s="113"/>
      <c r="F49" s="113"/>
      <c r="G49" s="113"/>
      <c r="H49" s="113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7"/>
      <c r="T49" s="116"/>
      <c r="U49" s="116"/>
      <c r="V49" s="116"/>
      <c r="W49" s="109"/>
      <c r="X49" s="109"/>
      <c r="Y49" s="109"/>
      <c r="Z49" s="109"/>
      <c r="AA49" s="109"/>
      <c r="AB49" s="109"/>
      <c r="AC49" s="109"/>
      <c r="AD49" s="109"/>
      <c r="AE49" s="109"/>
      <c r="AM49" s="110"/>
      <c r="AN49" s="110"/>
      <c r="AO49" s="110"/>
      <c r="AP49" s="110"/>
      <c r="AQ49" s="110"/>
      <c r="AR49" s="110"/>
      <c r="AS49" s="111"/>
      <c r="AV49" s="108"/>
      <c r="AW49" s="127"/>
      <c r="AX49" s="127"/>
      <c r="AY49" s="127"/>
    </row>
    <row r="50" spans="2:51" x14ac:dyDescent="0.25">
      <c r="B50" s="178" t="s">
        <v>155</v>
      </c>
      <c r="C50" s="113"/>
      <c r="D50" s="113"/>
      <c r="E50" s="113"/>
      <c r="F50" s="113"/>
      <c r="G50" s="113"/>
      <c r="H50" s="113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7"/>
      <c r="T50" s="116"/>
      <c r="U50" s="116"/>
      <c r="V50" s="116"/>
      <c r="W50" s="109"/>
      <c r="X50" s="109"/>
      <c r="Y50" s="109"/>
      <c r="Z50" s="109"/>
      <c r="AA50" s="109"/>
      <c r="AB50" s="109"/>
      <c r="AC50" s="109"/>
      <c r="AD50" s="109"/>
      <c r="AE50" s="109"/>
      <c r="AM50" s="110"/>
      <c r="AN50" s="110"/>
      <c r="AO50" s="110"/>
      <c r="AP50" s="110"/>
      <c r="AQ50" s="110"/>
      <c r="AR50" s="110"/>
      <c r="AS50" s="111"/>
      <c r="AV50" s="108"/>
      <c r="AW50" s="127"/>
      <c r="AX50" s="127"/>
      <c r="AY50" s="127"/>
    </row>
    <row r="51" spans="2:51" x14ac:dyDescent="0.25">
      <c r="B51" s="183" t="s">
        <v>157</v>
      </c>
      <c r="C51" s="113"/>
      <c r="D51" s="113"/>
      <c r="E51" s="113"/>
      <c r="F51" s="113"/>
      <c r="G51" s="113"/>
      <c r="H51" s="113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7"/>
      <c r="T51" s="116"/>
      <c r="U51" s="116"/>
      <c r="V51" s="116"/>
      <c r="W51" s="109"/>
      <c r="X51" s="109"/>
      <c r="Y51" s="109"/>
      <c r="Z51" s="109"/>
      <c r="AA51" s="109"/>
      <c r="AB51" s="109"/>
      <c r="AC51" s="109"/>
      <c r="AD51" s="109"/>
      <c r="AE51" s="109"/>
      <c r="AM51" s="110"/>
      <c r="AN51" s="110"/>
      <c r="AO51" s="110"/>
      <c r="AP51" s="110"/>
      <c r="AQ51" s="110"/>
      <c r="AR51" s="110"/>
      <c r="AS51" s="111"/>
      <c r="AV51" s="108"/>
      <c r="AW51" s="127"/>
      <c r="AX51" s="127"/>
      <c r="AY51" s="127"/>
    </row>
    <row r="52" spans="2:51" x14ac:dyDescent="0.25">
      <c r="B52" s="118" t="s">
        <v>152</v>
      </c>
      <c r="C52" s="113"/>
      <c r="D52" s="113"/>
      <c r="E52" s="113"/>
      <c r="F52" s="113"/>
      <c r="G52" s="113"/>
      <c r="H52" s="113"/>
      <c r="I52" s="113"/>
      <c r="J52" s="114"/>
      <c r="K52" s="114"/>
      <c r="L52" s="114"/>
      <c r="M52" s="114"/>
      <c r="N52" s="114"/>
      <c r="O52" s="114"/>
      <c r="P52" s="114"/>
      <c r="Q52" s="114"/>
      <c r="R52" s="114"/>
      <c r="S52" s="117"/>
      <c r="T52" s="116"/>
      <c r="U52" s="116"/>
      <c r="V52" s="116"/>
      <c r="W52" s="109"/>
      <c r="X52" s="109"/>
      <c r="Y52" s="109"/>
      <c r="Z52" s="109"/>
      <c r="AA52" s="109"/>
      <c r="AB52" s="109"/>
      <c r="AC52" s="109"/>
      <c r="AD52" s="109"/>
      <c r="AE52" s="109"/>
      <c r="AM52" s="110"/>
      <c r="AN52" s="110"/>
      <c r="AO52" s="110"/>
      <c r="AP52" s="110"/>
      <c r="AQ52" s="110"/>
      <c r="AR52" s="110"/>
      <c r="AS52" s="111"/>
      <c r="AV52" s="108"/>
      <c r="AW52" s="127"/>
      <c r="AX52" s="127"/>
      <c r="AY52" s="127"/>
    </row>
    <row r="53" spans="2:51" x14ac:dyDescent="0.25">
      <c r="B53" s="178" t="s">
        <v>158</v>
      </c>
      <c r="C53" s="113"/>
      <c r="D53" s="113"/>
      <c r="E53" s="113"/>
      <c r="F53" s="113"/>
      <c r="G53" s="113"/>
      <c r="H53" s="113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7"/>
      <c r="T53" s="116"/>
      <c r="U53" s="116"/>
      <c r="V53" s="116"/>
      <c r="W53" s="109"/>
      <c r="X53" s="109"/>
      <c r="Y53" s="109"/>
      <c r="Z53" s="109"/>
      <c r="AA53" s="109"/>
      <c r="AB53" s="109"/>
      <c r="AC53" s="109"/>
      <c r="AD53" s="109"/>
      <c r="AE53" s="109"/>
      <c r="AM53" s="110"/>
      <c r="AN53" s="110"/>
      <c r="AO53" s="110"/>
      <c r="AP53" s="110"/>
      <c r="AQ53" s="110"/>
      <c r="AR53" s="110"/>
      <c r="AS53" s="111"/>
      <c r="AV53" s="108"/>
      <c r="AW53" s="127"/>
      <c r="AX53" s="127"/>
      <c r="AY53" s="127"/>
    </row>
    <row r="54" spans="2:51" x14ac:dyDescent="0.25">
      <c r="B54" s="118" t="s">
        <v>131</v>
      </c>
      <c r="C54" s="113"/>
      <c r="D54" s="113"/>
      <c r="E54" s="113"/>
      <c r="F54" s="113"/>
      <c r="G54" s="113"/>
      <c r="H54" s="113"/>
      <c r="I54" s="113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6"/>
      <c r="U54" s="116"/>
      <c r="V54" s="116"/>
      <c r="W54" s="109"/>
      <c r="X54" s="109"/>
      <c r="Y54" s="109"/>
      <c r="Z54" s="109"/>
      <c r="AA54" s="109"/>
      <c r="AB54" s="109"/>
      <c r="AC54" s="109"/>
      <c r="AD54" s="109"/>
      <c r="AE54" s="109"/>
      <c r="AM54" s="110"/>
      <c r="AN54" s="110"/>
      <c r="AO54" s="110"/>
      <c r="AP54" s="110"/>
      <c r="AQ54" s="110"/>
      <c r="AR54" s="110"/>
      <c r="AS54" s="111"/>
      <c r="AV54" s="108"/>
      <c r="AW54" s="127"/>
      <c r="AX54" s="127"/>
      <c r="AY54" s="127"/>
    </row>
    <row r="55" spans="2:51" x14ac:dyDescent="0.25">
      <c r="B55" s="174" t="s">
        <v>160</v>
      </c>
      <c r="C55" s="113"/>
      <c r="D55" s="113"/>
      <c r="E55" s="113"/>
      <c r="F55" s="113"/>
      <c r="G55" s="113"/>
      <c r="H55" s="113"/>
      <c r="I55" s="113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7"/>
      <c r="U55" s="117"/>
      <c r="V55" s="117"/>
      <c r="W55" s="109"/>
      <c r="X55" s="109"/>
      <c r="Y55" s="109"/>
      <c r="Z55" s="109"/>
      <c r="AA55" s="109"/>
      <c r="AB55" s="109"/>
      <c r="AC55" s="109"/>
      <c r="AD55" s="109"/>
      <c r="AE55" s="109"/>
      <c r="AM55" s="110"/>
      <c r="AN55" s="110"/>
      <c r="AO55" s="110"/>
      <c r="AP55" s="110"/>
      <c r="AQ55" s="110"/>
      <c r="AR55" s="110"/>
      <c r="AS55" s="111"/>
      <c r="AV55" s="108"/>
      <c r="AW55" s="127"/>
      <c r="AX55" s="127"/>
      <c r="AY55" s="127"/>
    </row>
    <row r="56" spans="2:51" x14ac:dyDescent="0.25">
      <c r="B56" s="118" t="s">
        <v>132</v>
      </c>
      <c r="C56" s="118"/>
      <c r="D56" s="113"/>
      <c r="E56" s="104"/>
      <c r="F56" s="113"/>
      <c r="G56" s="113"/>
      <c r="H56" s="113"/>
      <c r="I56" s="113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7"/>
      <c r="U56" s="85"/>
      <c r="V56" s="85"/>
      <c r="W56" s="109"/>
      <c r="X56" s="109"/>
      <c r="Y56" s="109"/>
      <c r="Z56" s="109"/>
      <c r="AA56" s="109"/>
      <c r="AB56" s="109"/>
      <c r="AC56" s="109"/>
      <c r="AD56" s="109"/>
      <c r="AE56" s="109"/>
      <c r="AM56" s="110"/>
      <c r="AN56" s="110"/>
      <c r="AO56" s="110"/>
      <c r="AP56" s="110"/>
      <c r="AQ56" s="110"/>
      <c r="AR56" s="110"/>
      <c r="AS56" s="111"/>
      <c r="AV56" s="108"/>
      <c r="AW56" s="127"/>
      <c r="AX56" s="127"/>
      <c r="AY56" s="127"/>
    </row>
    <row r="57" spans="2:51" x14ac:dyDescent="0.25">
      <c r="B57" s="118" t="s">
        <v>133</v>
      </c>
      <c r="C57" s="115"/>
      <c r="D57" s="113"/>
      <c r="E57" s="104"/>
      <c r="F57" s="113"/>
      <c r="G57" s="113"/>
      <c r="H57" s="113"/>
      <c r="I57" s="113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7"/>
      <c r="U57" s="85"/>
      <c r="V57" s="85"/>
      <c r="W57" s="109"/>
      <c r="X57" s="109"/>
      <c r="Y57" s="109"/>
      <c r="Z57" s="109"/>
      <c r="AA57" s="109"/>
      <c r="AB57" s="109"/>
      <c r="AC57" s="109"/>
      <c r="AD57" s="109"/>
      <c r="AE57" s="109"/>
      <c r="AM57" s="110"/>
      <c r="AN57" s="110"/>
      <c r="AO57" s="110"/>
      <c r="AP57" s="110"/>
      <c r="AQ57" s="110"/>
      <c r="AR57" s="110"/>
      <c r="AS57" s="111"/>
      <c r="AV57" s="108"/>
      <c r="AW57" s="127"/>
      <c r="AX57" s="127"/>
      <c r="AY57" s="127"/>
    </row>
    <row r="58" spans="2:51" x14ac:dyDescent="0.25">
      <c r="B58" s="118" t="s">
        <v>144</v>
      </c>
      <c r="C58" s="115"/>
      <c r="D58" s="113"/>
      <c r="E58" s="104"/>
      <c r="F58" s="113"/>
      <c r="G58" s="113"/>
      <c r="H58" s="113"/>
      <c r="I58" s="113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7"/>
      <c r="U58" s="85"/>
      <c r="V58" s="85"/>
      <c r="W58" s="109"/>
      <c r="X58" s="109"/>
      <c r="Y58" s="109"/>
      <c r="Z58" s="98"/>
      <c r="AA58" s="109"/>
      <c r="AB58" s="109"/>
      <c r="AC58" s="109"/>
      <c r="AD58" s="109"/>
      <c r="AE58" s="109"/>
      <c r="AM58" s="110"/>
      <c r="AN58" s="110"/>
      <c r="AO58" s="110"/>
      <c r="AP58" s="110"/>
      <c r="AQ58" s="110"/>
      <c r="AR58" s="110"/>
      <c r="AS58" s="111"/>
      <c r="AV58" s="108"/>
      <c r="AW58" s="127"/>
      <c r="AX58" s="127"/>
      <c r="AY58" s="127"/>
    </row>
    <row r="59" spans="2:51" x14ac:dyDescent="0.25">
      <c r="B59" s="97" t="s">
        <v>126</v>
      </c>
      <c r="C59" s="115"/>
      <c r="D59" s="113"/>
      <c r="E59" s="113"/>
      <c r="F59" s="113"/>
      <c r="G59" s="113"/>
      <c r="H59" s="113"/>
      <c r="I59" s="104"/>
      <c r="J59" s="114"/>
      <c r="K59" s="114"/>
      <c r="L59" s="114"/>
      <c r="M59" s="114"/>
      <c r="N59" s="114"/>
      <c r="O59" s="114"/>
      <c r="P59" s="114"/>
      <c r="Q59" s="114"/>
      <c r="R59" s="114"/>
      <c r="S59" s="98"/>
      <c r="T59" s="98"/>
      <c r="U59" s="98"/>
      <c r="V59" s="98"/>
      <c r="W59" s="98"/>
      <c r="X59" s="98"/>
      <c r="Y59" s="98"/>
      <c r="Z59" s="86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108"/>
      <c r="AW59" s="127"/>
      <c r="AX59" s="127"/>
      <c r="AY59" s="127"/>
    </row>
    <row r="60" spans="2:51" x14ac:dyDescent="0.25">
      <c r="B60" s="119" t="s">
        <v>161</v>
      </c>
      <c r="C60" s="95"/>
      <c r="D60" s="113"/>
      <c r="E60" s="113"/>
      <c r="F60" s="113"/>
      <c r="G60" s="113"/>
      <c r="H60" s="113"/>
      <c r="I60" s="104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86"/>
      <c r="X60" s="86"/>
      <c r="Y60" s="86"/>
      <c r="Z60" s="109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108"/>
      <c r="AW60" s="127"/>
      <c r="AX60" s="127"/>
      <c r="AY60" s="127"/>
    </row>
    <row r="61" spans="2:51" x14ac:dyDescent="0.25">
      <c r="B61" s="119" t="s">
        <v>127</v>
      </c>
      <c r="C61" s="95"/>
      <c r="D61" s="104"/>
      <c r="E61" s="113"/>
      <c r="F61" s="113"/>
      <c r="G61" s="113"/>
      <c r="H61" s="113"/>
      <c r="I61" s="113"/>
      <c r="J61" s="98"/>
      <c r="K61" s="98"/>
      <c r="L61" s="98"/>
      <c r="M61" s="98"/>
      <c r="N61" s="98"/>
      <c r="O61" s="98"/>
      <c r="P61" s="98"/>
      <c r="Q61" s="98"/>
      <c r="R61" s="98"/>
      <c r="S61" s="114"/>
      <c r="T61" s="117"/>
      <c r="U61" s="85"/>
      <c r="V61" s="85"/>
      <c r="W61" s="109"/>
      <c r="X61" s="109"/>
      <c r="Y61" s="109"/>
      <c r="Z61" s="109"/>
      <c r="AA61" s="109"/>
      <c r="AB61" s="109"/>
      <c r="AC61" s="109"/>
      <c r="AD61" s="109"/>
      <c r="AE61" s="109"/>
      <c r="AM61" s="110"/>
      <c r="AN61" s="110"/>
      <c r="AO61" s="110"/>
      <c r="AP61" s="110"/>
      <c r="AQ61" s="110"/>
      <c r="AR61" s="110"/>
      <c r="AS61" s="111"/>
      <c r="AV61" s="108"/>
      <c r="AW61" s="127"/>
      <c r="AX61" s="127"/>
      <c r="AY61" s="127"/>
    </row>
    <row r="62" spans="2:51" x14ac:dyDescent="0.25">
      <c r="B62" s="119"/>
      <c r="C62" s="118"/>
      <c r="D62" s="104"/>
      <c r="E62" s="113"/>
      <c r="F62" s="113"/>
      <c r="G62" s="113"/>
      <c r="H62" s="113"/>
      <c r="I62" s="113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7"/>
      <c r="U62" s="85"/>
      <c r="V62" s="85"/>
      <c r="W62" s="109"/>
      <c r="X62" s="109"/>
      <c r="Y62" s="109"/>
      <c r="Z62" s="109"/>
      <c r="AA62" s="109"/>
      <c r="AB62" s="109"/>
      <c r="AC62" s="109"/>
      <c r="AD62" s="109"/>
      <c r="AE62" s="109"/>
      <c r="AM62" s="110"/>
      <c r="AN62" s="110"/>
      <c r="AO62" s="110"/>
      <c r="AP62" s="110"/>
      <c r="AQ62" s="110"/>
      <c r="AR62" s="110"/>
      <c r="AS62" s="111"/>
      <c r="AV62" s="108"/>
      <c r="AW62" s="127"/>
      <c r="AX62" s="127"/>
      <c r="AY62" s="127"/>
    </row>
    <row r="63" spans="2:51" x14ac:dyDescent="0.25">
      <c r="B63" s="119"/>
      <c r="C63" s="118"/>
      <c r="D63" s="113"/>
      <c r="E63" s="104"/>
      <c r="F63" s="113"/>
      <c r="G63" s="104"/>
      <c r="H63" s="104"/>
      <c r="I63" s="113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7"/>
      <c r="U63" s="85"/>
      <c r="V63" s="85"/>
      <c r="W63" s="109"/>
      <c r="X63" s="109"/>
      <c r="Y63" s="109"/>
      <c r="Z63" s="109"/>
      <c r="AA63" s="109"/>
      <c r="AB63" s="109"/>
      <c r="AC63" s="109"/>
      <c r="AD63" s="109"/>
      <c r="AE63" s="109"/>
      <c r="AM63" s="110"/>
      <c r="AN63" s="110"/>
      <c r="AO63" s="110"/>
      <c r="AP63" s="110"/>
      <c r="AQ63" s="110"/>
      <c r="AR63" s="110"/>
      <c r="AS63" s="111"/>
      <c r="AV63" s="108"/>
      <c r="AW63" s="127"/>
      <c r="AX63" s="127"/>
      <c r="AY63" s="127"/>
    </row>
    <row r="64" spans="2:51" x14ac:dyDescent="0.25">
      <c r="B64" s="119"/>
      <c r="C64" s="115"/>
      <c r="D64" s="113"/>
      <c r="E64" s="104"/>
      <c r="F64" s="104"/>
      <c r="G64" s="104"/>
      <c r="H64" s="104"/>
      <c r="I64" s="113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7"/>
      <c r="U64" s="85"/>
      <c r="V64" s="85"/>
      <c r="W64" s="109"/>
      <c r="X64" s="109"/>
      <c r="Y64" s="109"/>
      <c r="Z64" s="109"/>
      <c r="AA64" s="109"/>
      <c r="AB64" s="109"/>
      <c r="AC64" s="109"/>
      <c r="AD64" s="109"/>
      <c r="AE64" s="109"/>
      <c r="AM64" s="110"/>
      <c r="AN64" s="110"/>
      <c r="AO64" s="110"/>
      <c r="AP64" s="110"/>
      <c r="AQ64" s="110"/>
      <c r="AR64" s="110"/>
      <c r="AS64" s="111"/>
      <c r="AV64" s="108"/>
      <c r="AW64" s="127"/>
      <c r="AX64" s="127"/>
      <c r="AY64" s="127"/>
    </row>
    <row r="65" spans="1:51" x14ac:dyDescent="0.25">
      <c r="B65" s="119"/>
      <c r="C65" s="115"/>
      <c r="D65" s="113"/>
      <c r="E65" s="113"/>
      <c r="F65" s="104"/>
      <c r="G65" s="113"/>
      <c r="H65" s="113"/>
      <c r="I65" s="98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7"/>
      <c r="U65" s="85"/>
      <c r="V65" s="85"/>
      <c r="W65" s="109"/>
      <c r="X65" s="109"/>
      <c r="Y65" s="109"/>
      <c r="Z65" s="109"/>
      <c r="AA65" s="109"/>
      <c r="AB65" s="109"/>
      <c r="AC65" s="109"/>
      <c r="AD65" s="109"/>
      <c r="AE65" s="109"/>
      <c r="AM65" s="110"/>
      <c r="AN65" s="110"/>
      <c r="AO65" s="110"/>
      <c r="AP65" s="110"/>
      <c r="AQ65" s="110"/>
      <c r="AR65" s="110"/>
      <c r="AS65" s="111"/>
      <c r="AV65" s="108"/>
      <c r="AW65" s="127"/>
      <c r="AX65" s="127"/>
      <c r="AY65" s="127"/>
    </row>
    <row r="66" spans="1:51" x14ac:dyDescent="0.25">
      <c r="B66" s="119"/>
      <c r="C66" s="98"/>
      <c r="D66" s="113"/>
      <c r="E66" s="113"/>
      <c r="F66" s="113"/>
      <c r="G66" s="113"/>
      <c r="H66" s="113"/>
      <c r="I66" s="98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7"/>
      <c r="U66" s="85"/>
      <c r="V66" s="85"/>
      <c r="W66" s="109"/>
      <c r="X66" s="109"/>
      <c r="Y66" s="109"/>
      <c r="Z66" s="109"/>
      <c r="AA66" s="109"/>
      <c r="AB66" s="109"/>
      <c r="AC66" s="109"/>
      <c r="AD66" s="109"/>
      <c r="AE66" s="109"/>
      <c r="AM66" s="110"/>
      <c r="AN66" s="110"/>
      <c r="AO66" s="110"/>
      <c r="AP66" s="110"/>
      <c r="AQ66" s="110"/>
      <c r="AR66" s="110"/>
      <c r="AS66" s="111"/>
      <c r="AU66" s="127"/>
      <c r="AV66" s="108"/>
      <c r="AW66" s="127"/>
      <c r="AX66" s="127"/>
      <c r="AY66" s="127"/>
    </row>
    <row r="67" spans="1:51" x14ac:dyDescent="0.25">
      <c r="B67" s="119"/>
      <c r="C67" s="118"/>
      <c r="D67" s="98"/>
      <c r="E67" s="113"/>
      <c r="F67" s="113"/>
      <c r="G67" s="113"/>
      <c r="H67" s="113"/>
      <c r="I67" s="113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7"/>
      <c r="U67" s="85"/>
      <c r="V67" s="85"/>
      <c r="W67" s="109"/>
      <c r="X67" s="109"/>
      <c r="Y67" s="109"/>
      <c r="Z67" s="109"/>
      <c r="AA67" s="109"/>
      <c r="AB67" s="109"/>
      <c r="AC67" s="109"/>
      <c r="AD67" s="109"/>
      <c r="AE67" s="109"/>
      <c r="AM67" s="110"/>
      <c r="AN67" s="110"/>
      <c r="AO67" s="110"/>
      <c r="AP67" s="110"/>
      <c r="AQ67" s="110"/>
      <c r="AR67" s="110"/>
      <c r="AS67" s="111"/>
      <c r="AU67" s="127"/>
      <c r="AV67" s="108"/>
      <c r="AW67" s="127"/>
      <c r="AX67" s="127"/>
      <c r="AY67" s="127"/>
    </row>
    <row r="68" spans="1:51" x14ac:dyDescent="0.25">
      <c r="A68" s="109"/>
      <c r="B68" s="119"/>
      <c r="C68" s="115"/>
      <c r="D68" s="98"/>
      <c r="E68" s="113"/>
      <c r="F68" s="113"/>
      <c r="G68" s="113"/>
      <c r="H68" s="113"/>
      <c r="I68" s="110"/>
      <c r="J68" s="110"/>
      <c r="K68" s="110"/>
      <c r="L68" s="110"/>
      <c r="M68" s="110"/>
      <c r="N68" s="110"/>
      <c r="O68" s="111"/>
      <c r="P68" s="105"/>
      <c r="R68" s="108"/>
      <c r="AS68" s="127"/>
      <c r="AT68" s="127"/>
      <c r="AU68" s="127"/>
      <c r="AV68" s="127"/>
      <c r="AW68" s="127"/>
      <c r="AX68" s="127"/>
      <c r="AY68" s="127"/>
    </row>
    <row r="69" spans="1:51" x14ac:dyDescent="0.25">
      <c r="A69" s="109"/>
      <c r="B69" s="119"/>
      <c r="C69" s="118"/>
      <c r="D69" s="113"/>
      <c r="E69" s="98"/>
      <c r="F69" s="113"/>
      <c r="G69" s="98"/>
      <c r="H69" s="98"/>
      <c r="I69" s="110"/>
      <c r="J69" s="110"/>
      <c r="K69" s="110"/>
      <c r="L69" s="110"/>
      <c r="M69" s="110"/>
      <c r="N69" s="110"/>
      <c r="O69" s="111"/>
      <c r="P69" s="105"/>
      <c r="R69" s="105"/>
      <c r="AS69" s="127"/>
      <c r="AT69" s="127"/>
      <c r="AU69" s="127"/>
      <c r="AV69" s="127"/>
      <c r="AW69" s="127"/>
      <c r="AX69" s="127"/>
      <c r="AY69" s="127"/>
    </row>
    <row r="70" spans="1:51" x14ac:dyDescent="0.25">
      <c r="A70" s="109"/>
      <c r="B70" s="119"/>
      <c r="C70" s="96"/>
      <c r="D70" s="113"/>
      <c r="E70" s="98"/>
      <c r="F70" s="98"/>
      <c r="G70" s="98"/>
      <c r="H70" s="98"/>
      <c r="I70" s="110"/>
      <c r="J70" s="110"/>
      <c r="K70" s="110"/>
      <c r="L70" s="110"/>
      <c r="M70" s="110"/>
      <c r="N70" s="110"/>
      <c r="O70" s="111"/>
      <c r="P70" s="105"/>
      <c r="R70" s="105"/>
      <c r="AS70" s="127"/>
      <c r="AT70" s="127"/>
      <c r="AU70" s="127"/>
      <c r="AV70" s="127"/>
      <c r="AW70" s="127"/>
      <c r="AX70" s="127"/>
      <c r="AY70" s="127"/>
    </row>
    <row r="71" spans="1:51" x14ac:dyDescent="0.25">
      <c r="A71" s="109"/>
      <c r="B71" s="1"/>
      <c r="I71" s="110"/>
      <c r="J71" s="110"/>
      <c r="K71" s="110"/>
      <c r="L71" s="110"/>
      <c r="M71" s="110"/>
      <c r="N71" s="110"/>
      <c r="O71" s="111"/>
      <c r="P71" s="105"/>
      <c r="R71" s="105"/>
      <c r="AS71" s="127"/>
      <c r="AT71" s="127"/>
      <c r="AU71" s="127"/>
      <c r="AV71" s="127"/>
      <c r="AW71" s="127"/>
      <c r="AX71" s="127"/>
      <c r="AY71" s="127"/>
    </row>
    <row r="72" spans="1:51" x14ac:dyDescent="0.25">
      <c r="A72" s="109"/>
      <c r="B72" s="1"/>
      <c r="I72" s="110"/>
      <c r="J72" s="110"/>
      <c r="K72" s="110"/>
      <c r="L72" s="110"/>
      <c r="M72" s="110"/>
      <c r="N72" s="110"/>
      <c r="O72" s="111"/>
      <c r="P72" s="105"/>
      <c r="R72" s="105"/>
      <c r="AS72" s="127"/>
      <c r="AT72" s="127"/>
      <c r="AU72" s="127"/>
      <c r="AV72" s="127"/>
      <c r="AW72" s="127"/>
      <c r="AX72" s="127"/>
      <c r="AY72" s="127"/>
    </row>
    <row r="73" spans="1:51" x14ac:dyDescent="0.25">
      <c r="A73" s="109"/>
      <c r="B73" s="84"/>
      <c r="I73" s="110"/>
      <c r="J73" s="110"/>
      <c r="K73" s="110"/>
      <c r="L73" s="110"/>
      <c r="M73" s="110"/>
      <c r="N73" s="110"/>
      <c r="O73" s="111"/>
      <c r="P73" s="105"/>
      <c r="R73" s="105"/>
      <c r="AS73" s="127"/>
      <c r="AT73" s="127"/>
      <c r="AU73" s="127"/>
      <c r="AV73" s="127"/>
      <c r="AW73" s="127"/>
      <c r="AX73" s="127"/>
      <c r="AY73" s="127"/>
    </row>
    <row r="74" spans="1:51" x14ac:dyDescent="0.25">
      <c r="A74" s="109"/>
      <c r="B74" s="84"/>
      <c r="I74" s="110"/>
      <c r="J74" s="110"/>
      <c r="K74" s="110"/>
      <c r="L74" s="110"/>
      <c r="M74" s="110"/>
      <c r="N74" s="110"/>
      <c r="O74" s="111"/>
      <c r="P74" s="105"/>
      <c r="R74" s="86"/>
      <c r="AS74" s="127"/>
      <c r="AT74" s="127"/>
      <c r="AU74" s="127"/>
      <c r="AV74" s="127"/>
      <c r="AW74" s="127"/>
      <c r="AX74" s="127"/>
      <c r="AY74" s="127"/>
    </row>
    <row r="75" spans="1:51" x14ac:dyDescent="0.25">
      <c r="A75" s="109"/>
      <c r="B75" s="84"/>
      <c r="I75" s="110"/>
      <c r="J75" s="110"/>
      <c r="K75" s="110"/>
      <c r="L75" s="110"/>
      <c r="M75" s="110"/>
      <c r="N75" s="110"/>
      <c r="O75" s="111"/>
      <c r="R75" s="105"/>
      <c r="AS75" s="127"/>
      <c r="AT75" s="127"/>
      <c r="AU75" s="127"/>
      <c r="AV75" s="127"/>
      <c r="AW75" s="127"/>
      <c r="AX75" s="127"/>
      <c r="AY75" s="127"/>
    </row>
    <row r="76" spans="1:51" x14ac:dyDescent="0.25">
      <c r="B76" s="84"/>
      <c r="O76" s="111"/>
      <c r="R76" s="105"/>
      <c r="AS76" s="127"/>
      <c r="AT76" s="127"/>
      <c r="AU76" s="127"/>
      <c r="AV76" s="127"/>
      <c r="AW76" s="127"/>
      <c r="AX76" s="127"/>
      <c r="AY76" s="127"/>
    </row>
    <row r="77" spans="1:51" x14ac:dyDescent="0.25">
      <c r="B77" s="98"/>
      <c r="O77" s="111"/>
      <c r="R77" s="105"/>
      <c r="AS77" s="127"/>
      <c r="AT77" s="127"/>
      <c r="AU77" s="127"/>
      <c r="AV77" s="127"/>
      <c r="AW77" s="127"/>
      <c r="AX77" s="127"/>
      <c r="AY77" s="127"/>
    </row>
    <row r="78" spans="1:51" x14ac:dyDescent="0.25">
      <c r="B78" s="98"/>
      <c r="O78" s="111"/>
      <c r="R78" s="105"/>
      <c r="AS78" s="127"/>
      <c r="AT78" s="127"/>
      <c r="AU78" s="127"/>
      <c r="AV78" s="127"/>
      <c r="AW78" s="127"/>
      <c r="AX78" s="127"/>
      <c r="AY78" s="127"/>
    </row>
    <row r="79" spans="1:51" x14ac:dyDescent="0.25">
      <c r="B79" s="84"/>
      <c r="O79" s="111"/>
      <c r="R79" s="105"/>
      <c r="AS79" s="127"/>
      <c r="AT79" s="127"/>
      <c r="AU79" s="127"/>
      <c r="AV79" s="127"/>
      <c r="AW79" s="127"/>
      <c r="AX79" s="127"/>
      <c r="AY79" s="127"/>
    </row>
    <row r="80" spans="1:51" x14ac:dyDescent="0.25">
      <c r="O80" s="111"/>
      <c r="AS80" s="127"/>
      <c r="AT80" s="127"/>
      <c r="AU80" s="127"/>
      <c r="AV80" s="127"/>
      <c r="AW80" s="127"/>
      <c r="AX80" s="127"/>
      <c r="AY80" s="127"/>
    </row>
    <row r="81" spans="15:51" x14ac:dyDescent="0.25">
      <c r="O81" s="111"/>
      <c r="AS81" s="127"/>
      <c r="AT81" s="127"/>
      <c r="AU81" s="127"/>
      <c r="AV81" s="127"/>
      <c r="AW81" s="127"/>
      <c r="AX81" s="127"/>
      <c r="AY81" s="127"/>
    </row>
    <row r="82" spans="15:51" x14ac:dyDescent="0.25">
      <c r="O82" s="111"/>
      <c r="AS82" s="127"/>
      <c r="AT82" s="127"/>
      <c r="AU82" s="127"/>
      <c r="AV82" s="127"/>
      <c r="AW82" s="127"/>
      <c r="AX82" s="127"/>
      <c r="AY82" s="127"/>
    </row>
    <row r="83" spans="15:51" x14ac:dyDescent="0.25">
      <c r="O83" s="111"/>
      <c r="AS83" s="127"/>
      <c r="AT83" s="127"/>
      <c r="AU83" s="127"/>
      <c r="AV83" s="127"/>
      <c r="AW83" s="127"/>
      <c r="AX83" s="127"/>
      <c r="AY83" s="127"/>
    </row>
    <row r="84" spans="15:51" x14ac:dyDescent="0.25">
      <c r="O84" s="111"/>
      <c r="AS84" s="127"/>
      <c r="AT84" s="127"/>
      <c r="AU84" s="127"/>
      <c r="AV84" s="127"/>
      <c r="AW84" s="127"/>
      <c r="AX84" s="127"/>
      <c r="AY84" s="127"/>
    </row>
    <row r="85" spans="15:51" x14ac:dyDescent="0.25">
      <c r="O85" s="111"/>
      <c r="AS85" s="127"/>
      <c r="AT85" s="127"/>
      <c r="AU85" s="127"/>
      <c r="AV85" s="127"/>
      <c r="AW85" s="127"/>
      <c r="AX85" s="127"/>
      <c r="AY85" s="127"/>
    </row>
    <row r="86" spans="15:51" x14ac:dyDescent="0.25">
      <c r="O86" s="111"/>
      <c r="Q86" s="105"/>
      <c r="AS86" s="127"/>
      <c r="AT86" s="127"/>
      <c r="AU86" s="127"/>
      <c r="AV86" s="127"/>
      <c r="AW86" s="127"/>
      <c r="AX86" s="127"/>
      <c r="AY86" s="127"/>
    </row>
    <row r="87" spans="15:51" x14ac:dyDescent="0.25">
      <c r="O87" s="15"/>
      <c r="P87" s="105"/>
      <c r="Q87" s="105"/>
      <c r="AS87" s="127"/>
      <c r="AT87" s="127"/>
      <c r="AU87" s="127"/>
      <c r="AV87" s="127"/>
      <c r="AW87" s="127"/>
      <c r="AX87" s="127"/>
      <c r="AY87" s="127"/>
    </row>
    <row r="88" spans="15:51" x14ac:dyDescent="0.25">
      <c r="O88" s="15"/>
      <c r="P88" s="105"/>
      <c r="Q88" s="105"/>
      <c r="AS88" s="127"/>
      <c r="AT88" s="127"/>
      <c r="AU88" s="127"/>
      <c r="AV88" s="127"/>
      <c r="AW88" s="127"/>
      <c r="AX88" s="127"/>
      <c r="AY88" s="127"/>
    </row>
    <row r="89" spans="15:51" x14ac:dyDescent="0.25">
      <c r="O89" s="15"/>
      <c r="P89" s="105"/>
      <c r="Q89" s="105"/>
      <c r="AS89" s="127"/>
      <c r="AT89" s="127"/>
      <c r="AU89" s="127"/>
      <c r="AV89" s="127"/>
      <c r="AW89" s="127"/>
      <c r="AX89" s="127"/>
      <c r="AY89" s="127"/>
    </row>
    <row r="90" spans="15:51" x14ac:dyDescent="0.25">
      <c r="O90" s="15"/>
      <c r="P90" s="105"/>
      <c r="Q90" s="105"/>
      <c r="AS90" s="127"/>
      <c r="AT90" s="127"/>
      <c r="AU90" s="127"/>
      <c r="AV90" s="127"/>
      <c r="AW90" s="127"/>
      <c r="AX90" s="127"/>
      <c r="AY90" s="127"/>
    </row>
    <row r="91" spans="15:51" x14ac:dyDescent="0.25">
      <c r="O91" s="15"/>
      <c r="P91" s="105"/>
      <c r="Q91" s="105"/>
      <c r="AS91" s="127"/>
      <c r="AT91" s="127"/>
      <c r="AU91" s="127"/>
      <c r="AV91" s="127"/>
      <c r="AW91" s="127"/>
      <c r="AX91" s="127"/>
      <c r="AY91" s="127"/>
    </row>
    <row r="92" spans="15:51" x14ac:dyDescent="0.25">
      <c r="O92" s="15"/>
      <c r="P92" s="105"/>
      <c r="Q92" s="105"/>
      <c r="AS92" s="127"/>
      <c r="AT92" s="127"/>
      <c r="AU92" s="127"/>
      <c r="AV92" s="127"/>
      <c r="AW92" s="127"/>
      <c r="AX92" s="127"/>
      <c r="AY92" s="127"/>
    </row>
    <row r="93" spans="15:51" x14ac:dyDescent="0.25">
      <c r="O93" s="15"/>
      <c r="P93" s="105"/>
      <c r="Q93" s="105"/>
      <c r="AS93" s="127"/>
      <c r="AT93" s="127"/>
      <c r="AU93" s="127"/>
      <c r="AV93" s="127"/>
      <c r="AW93" s="127"/>
      <c r="AX93" s="127"/>
      <c r="AY93" s="127"/>
    </row>
    <row r="94" spans="15:51" x14ac:dyDescent="0.25">
      <c r="O94" s="15"/>
      <c r="P94" s="105"/>
      <c r="Q94" s="105"/>
      <c r="AS94" s="127"/>
      <c r="AT94" s="127"/>
      <c r="AU94" s="127"/>
      <c r="AV94" s="127"/>
      <c r="AW94" s="127"/>
      <c r="AX94" s="127"/>
      <c r="AY94" s="127"/>
    </row>
    <row r="95" spans="15:51" x14ac:dyDescent="0.25">
      <c r="O95" s="15"/>
      <c r="P95" s="105"/>
      <c r="Q95" s="105"/>
      <c r="AS95" s="127"/>
      <c r="AT95" s="127"/>
      <c r="AU95" s="127"/>
      <c r="AV95" s="127"/>
      <c r="AW95" s="127"/>
      <c r="AX95" s="127"/>
      <c r="AY95" s="127"/>
    </row>
    <row r="96" spans="15:51" x14ac:dyDescent="0.25">
      <c r="O96" s="15"/>
      <c r="P96" s="105"/>
      <c r="Q96" s="105"/>
      <c r="R96" s="105"/>
      <c r="S96" s="105"/>
      <c r="AS96" s="127"/>
      <c r="AT96" s="127"/>
      <c r="AU96" s="127"/>
      <c r="AV96" s="127"/>
      <c r="AW96" s="127"/>
      <c r="AX96" s="127"/>
      <c r="AY96" s="127"/>
    </row>
    <row r="97" spans="15:51" x14ac:dyDescent="0.25">
      <c r="O97" s="15"/>
      <c r="P97" s="105"/>
      <c r="Q97" s="105"/>
      <c r="R97" s="105"/>
      <c r="S97" s="105"/>
      <c r="T97" s="105"/>
      <c r="AS97" s="127"/>
      <c r="AT97" s="127"/>
      <c r="AU97" s="127"/>
      <c r="AV97" s="127"/>
      <c r="AW97" s="127"/>
      <c r="AX97" s="127"/>
      <c r="AY97" s="127"/>
    </row>
    <row r="98" spans="15:51" x14ac:dyDescent="0.25">
      <c r="O98" s="15"/>
      <c r="P98" s="105"/>
      <c r="Q98" s="105"/>
      <c r="R98" s="105"/>
      <c r="S98" s="105"/>
      <c r="T98" s="105"/>
      <c r="AS98" s="127"/>
      <c r="AT98" s="127"/>
      <c r="AU98" s="127"/>
      <c r="AV98" s="127"/>
      <c r="AW98" s="127"/>
      <c r="AX98" s="127"/>
      <c r="AY98" s="127"/>
    </row>
    <row r="99" spans="15:51" x14ac:dyDescent="0.25">
      <c r="O99" s="15"/>
      <c r="P99" s="105"/>
      <c r="T99" s="105"/>
      <c r="AS99" s="127"/>
      <c r="AT99" s="127"/>
      <c r="AU99" s="127"/>
      <c r="AV99" s="127"/>
      <c r="AW99" s="127"/>
      <c r="AX99" s="127"/>
      <c r="AY99" s="127"/>
    </row>
    <row r="100" spans="15:51" x14ac:dyDescent="0.25">
      <c r="O100" s="105"/>
      <c r="Q100" s="105"/>
      <c r="R100" s="105"/>
      <c r="S100" s="105"/>
      <c r="AS100" s="127"/>
      <c r="AT100" s="127"/>
      <c r="AU100" s="127"/>
      <c r="AV100" s="127"/>
      <c r="AW100" s="127"/>
      <c r="AX100" s="127"/>
      <c r="AY100" s="127"/>
    </row>
    <row r="101" spans="15:51" x14ac:dyDescent="0.25">
      <c r="O101" s="15"/>
      <c r="P101" s="105"/>
      <c r="Q101" s="105"/>
      <c r="R101" s="105"/>
      <c r="S101" s="105"/>
      <c r="T101" s="105"/>
      <c r="AS101" s="127"/>
      <c r="AT101" s="127"/>
      <c r="AU101" s="127"/>
      <c r="AV101" s="127"/>
      <c r="AW101" s="127"/>
      <c r="AX101" s="127"/>
      <c r="AY101" s="127"/>
    </row>
    <row r="102" spans="15:51" x14ac:dyDescent="0.25">
      <c r="O102" s="15"/>
      <c r="P102" s="105"/>
      <c r="Q102" s="105"/>
      <c r="R102" s="105"/>
      <c r="S102" s="105"/>
      <c r="T102" s="105"/>
      <c r="U102" s="105"/>
      <c r="AS102" s="127"/>
      <c r="AT102" s="127"/>
      <c r="AU102" s="127"/>
      <c r="AV102" s="127"/>
      <c r="AW102" s="127"/>
      <c r="AX102" s="127"/>
      <c r="AY102" s="127"/>
    </row>
    <row r="103" spans="15:51" x14ac:dyDescent="0.25">
      <c r="O103" s="15"/>
      <c r="P103" s="105"/>
      <c r="T103" s="105"/>
      <c r="U103" s="105"/>
      <c r="AS103" s="127"/>
      <c r="AT103" s="127"/>
      <c r="AU103" s="127"/>
      <c r="AV103" s="127"/>
      <c r="AW103" s="127"/>
      <c r="AX103" s="127"/>
      <c r="AY103" s="127"/>
    </row>
    <row r="115" spans="45:51" x14ac:dyDescent="0.25">
      <c r="AS115" s="127"/>
      <c r="AT115" s="127"/>
      <c r="AU115" s="127"/>
      <c r="AV115" s="127"/>
      <c r="AW115" s="127"/>
      <c r="AX115" s="127"/>
      <c r="AY115" s="127"/>
    </row>
  </sheetData>
  <protectedRanges>
    <protectedRange sqref="N59:R59 B79 S61:T67 B71:B76 N62:R67 T43 T54:T55 S56:T58" name="Range2_12_5_1_1"/>
    <protectedRange sqref="N10 L10 L6 D6 D8 AD8 AF8 O8:U8 AJ8:AR8 AF10 AR11:AR34 L24:N31 G23:G34 N12:N23 N32:N34 N11:AG11 E23:E34 E11:G22 O12:AG34" name="Range1_16_3_1_1"/>
    <protectedRange sqref="I64 J62:M67 J59:M59 I67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8:H68 F69 E68" name="Range2_2_2_9_2_1_1"/>
    <protectedRange sqref="D66 D69:D70" name="Range2_1_1_1_1_1_9_2_1_1"/>
    <protectedRange sqref="Q10" name="Range1_17_1_1_1"/>
    <protectedRange sqref="AG10" name="Range1_18_1_1_1"/>
    <protectedRange sqref="C67 C69" name="Range2_4_1_1_1"/>
    <protectedRange sqref="AS16:AS34" name="Range1_1_1_1"/>
    <protectedRange sqref="P3:U5" name="Range1_16_1_1_1_1"/>
    <protectedRange sqref="C70 C68 C65" name="Range2_1_3_1_1"/>
    <protectedRange sqref="H11:H34" name="Range1_1_1_1_1_1_1"/>
    <protectedRange sqref="B77:B78 J60:R61 D67:D68 I65:I66 Z58:Z59 S59:Y60 AA59:AU60 E69:E70 G69:H70 F70" name="Range2_2_1_10_1_1_1_2"/>
    <protectedRange sqref="C66" name="Range2_2_1_10_2_1_1_1"/>
    <protectedRange sqref="G65:H65 D63 F66 E65 N56:R58" name="Range2_12_1_6_1_1"/>
    <protectedRange sqref="D58:D59 I61:I63 I58:M58 G66:H67 G59:H61 E66:E67 F67:F68 F60:F62 E59:E61 J56:M57" name="Range2_2_12_1_7_1_1"/>
    <protectedRange sqref="D64:D65" name="Range2_1_1_1_1_11_1_2_1_1"/>
    <protectedRange sqref="E62 G62:H62 F63" name="Range2_2_2_9_1_1_1_1"/>
    <protectedRange sqref="D60" name="Range2_1_1_1_1_1_9_1_1_1_1"/>
    <protectedRange sqref="C64 C59" name="Range2_1_1_2_1_1"/>
    <protectedRange sqref="C63" name="Range2_1_2_2_1_1"/>
    <protectedRange sqref="C62" name="Range2_3_2_1_1"/>
    <protectedRange sqref="F58:F59 E58 G58:H58" name="Range2_2_12_1_1_1_1_1"/>
    <protectedRange sqref="C58" name="Range2_1_4_2_1_1_1"/>
    <protectedRange sqref="C60:C61" name="Range2_5_1_1_1"/>
    <protectedRange sqref="E63:E64 F64:F65 G63:H64 I59:I60" name="Range2_2_1_1_1_1"/>
    <protectedRange sqref="D61:D62" name="Range2_1_1_1_1_1_1_1_1"/>
    <protectedRange sqref="AS11:AS15" name="Range1_4_1_1_1_1"/>
    <protectedRange sqref="J11:J15 J26:J34" name="Range1_1_2_1_10_1_1_1_1"/>
    <protectedRange sqref="R74" name="Range2_2_1_10_1_1_1_1_1"/>
    <protectedRange sqref="T42" name="Range2_12_5_1_1_4"/>
    <protectedRange sqref="B42:B44 B48 B51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S54:S55" name="Range2_12_2_1_1_1_2_1_1"/>
    <protectedRange sqref="Q55:R55" name="Range2_12_1_4_1_1_1_1_1_1_1_1_1_1_1_1_1_1"/>
    <protectedRange sqref="N55:P55" name="Range2_12_1_2_1_1_1_1_1_1_1_1_1_1_1_1_1_1_1"/>
    <protectedRange sqref="J55:M55" name="Range2_2_12_1_4_1_1_1_1_1_1_1_1_1_1_1_1_1_1_1"/>
    <protectedRange sqref="Q54:R54" name="Range2_12_1_6_1_1_1_2_3_1_1_3_1_1_1_1_1_1"/>
    <protectedRange sqref="N54:P54" name="Range2_12_1_2_3_1_1_1_2_3_1_1_3_1_1_1_1_1_1"/>
    <protectedRange sqref="J54:M54" name="Range2_2_12_1_4_3_1_1_1_3_3_1_1_3_1_1_1_1_1_1"/>
    <protectedRange sqref="T48:T53" name="Range2_12_5_1_1_3"/>
    <protectedRange sqref="T46:T47" name="Range2_12_5_1_1_2_2"/>
    <protectedRange sqref="S46:S53" name="Range2_12_4_1_1_1_4_2_2_2"/>
    <protectedRange sqref="Q46:R53" name="Range2_12_1_6_1_1_1_2_3_2_1_1_3"/>
    <protectedRange sqref="N46:P53" name="Range2_12_1_2_3_1_1_1_2_3_2_1_1_3"/>
    <protectedRange sqref="K46:M53" name="Range2_2_12_1_4_3_1_1_1_3_3_2_1_1_3"/>
    <protectedRange sqref="J46:J53" name="Range2_2_12_1_4_3_1_1_1_3_2_1_2_2"/>
    <protectedRange sqref="G48:H50" name="Range2_2_12_1_3_1_2_1_1_1_2_1_1_1_1_1_1_2_1_1"/>
    <protectedRange sqref="D48:E50" name="Range2_2_12_1_3_1_2_1_1_1_2_1_1_1_1_3_1_1_1_1"/>
    <protectedRange sqref="F48:F50" name="Range2_2_12_1_3_1_2_1_1_1_3_1_1_1_1_1_3_1_1_1_1"/>
    <protectedRange sqref="I48:I50" name="Range2_2_12_1_4_3_1_1_1_2_1_2_1_1_3_1_1_1_1_1_1"/>
    <protectedRange sqref="T45" name="Range2_12_5_1_1_2_1_1"/>
    <protectedRange sqref="E46:H47" name="Range2_2_12_1_3_1_2_1_1_1_1_2_1_1_1_1_1_1"/>
    <protectedRange sqref="D46:D47" name="Range2_2_12_1_3_1_2_1_1_1_2_1_2_3_1_1_1_1"/>
    <protectedRange sqref="T44" name="Range2_12_5_1_1_6_1_1_1_1_1_1_1"/>
    <protectedRange sqref="S44" name="Range2_12_5_1_1_5_3_1_1_1_1_1_1_1"/>
    <protectedRange sqref="Q44:R44" name="Range2_12_1_6_1_1_1_2_3_2_1_1_2_1_1_1_1_1"/>
    <protectedRange sqref="N44:P44" name="Range2_12_1_2_3_1_1_1_2_3_2_1_1_2_1_1_1_1_1"/>
    <protectedRange sqref="J44:M44" name="Range2_2_12_1_4_3_1_1_1_3_3_2_1_1_2_1_1_1_1_1"/>
    <protectedRange sqref="I44" name="Range2_2_12_1_4_3_1_1_1_2_1_2_2_1_2_1_1_1_1_1"/>
    <protectedRange sqref="G44:H44 D44:E44" name="Range2_2_12_1_3_1_2_1_1_1_2_1_3_2_1_2_1_1_1_1_1"/>
    <protectedRange sqref="F44" name="Range2_2_12_1_3_1_2_1_1_1_1_1_2_2_1_2_1_1_1_1_1"/>
    <protectedRange sqref="S45" name="Range2_12_4_1_1_1_4_2_2_1_1"/>
    <protectedRange sqref="Q45:R45" name="Range2_12_1_6_1_1_1_2_3_2_1_1_1_1"/>
    <protectedRange sqref="N45:P45" name="Range2_12_1_2_3_1_1_1_2_3_2_1_1_1_1"/>
    <protectedRange sqref="K45:M45" name="Range2_2_12_1_4_3_1_1_1_3_3_2_1_1_1_1"/>
    <protectedRange sqref="J45" name="Range2_2_12_1_4_3_1_1_1_3_2_1_2_1_1"/>
    <protectedRange sqref="D45:E45" name="Range2_2_12_1_3_1_2_1_1_1_2_1_2_3_2_1_1"/>
    <protectedRange sqref="I45" name="Range2_2_12_1_4_2_1_1_1_4_1_2_1_1_1_2_1_1"/>
    <protectedRange sqref="F45:H45" name="Range2_2_12_1_3_1_1_1_1_1_4_1_2_1_2_1_2_1_1"/>
    <protectedRange sqref="I46:I47" name="Range2_2_12_1_4_2_1_1_1_4_1_2_1_1_1_2_2_1"/>
    <protectedRange sqref="B68:B70" name="Range2_12_5_1_1_2"/>
    <protectedRange sqref="B67" name="Range2_12_5_1_1_2_1_4_1_1_1_2_1_1_1_1_1_1_1"/>
    <protectedRange sqref="B65:B66" name="Range2_12_5_1_1_2_1"/>
    <protectedRange sqref="B64" name="Range2_12_5_1_1_2_1_2_1"/>
    <protectedRange sqref="B45:B46 B50" name="Range2_12_5_1_1_1_2_2_1_1_1_1_1_1_1_1_1"/>
    <protectedRange sqref="B49" name="Range2_12_5_1_1_1_3_1_1_1_1_1_1_1_1_1_1"/>
    <protectedRange sqref="I52" name="Range2_2_12_1_7_1_1_2_2"/>
    <protectedRange sqref="I51" name="Range2_2_12_1_4_3_1_1_1_3_3_1_1_3_1_1_1_1_1_1_2"/>
    <protectedRange sqref="E51:H51" name="Range2_2_12_1_3_1_2_1_1_1_1_2_1_1_1_1_1_1_2"/>
    <protectedRange sqref="D51" name="Range2_2_12_1_3_1_2_1_1_1_2_1_2_3_1_1_1_1_1"/>
    <protectedRange sqref="G52:H52" name="Range2_2_12_1_3_1_2_1_1_1_2_1_1_1_1_1_1_2_1_1_1_1_1"/>
    <protectedRange sqref="D52:E52" name="Range2_2_12_1_3_1_2_1_1_1_2_1_1_1_1_3_1_1_1_1_1_2_1"/>
    <protectedRange sqref="F52" name="Range2_2_12_1_3_1_2_1_1_1_3_1_1_1_1_1_3_1_1_1_1_1_1_1"/>
    <protectedRange sqref="I54:I57" name="Range2_2_12_1_7_1_1_2_2_1"/>
    <protectedRange sqref="I53" name="Range2_2_12_1_4_3_1_1_1_3_3_1_1_3_1_1_1_1_1_1_2_1"/>
    <protectedRange sqref="E53:H53" name="Range2_2_12_1_3_1_2_1_1_1_1_2_1_1_1_1_1_1_2_1"/>
    <protectedRange sqref="D53" name="Range2_2_12_1_3_1_2_1_1_1_2_1_2_3_1_1_1_1_1_1"/>
    <protectedRange sqref="G57:H57" name="Range2_2_12_1_3_1_2_1_1_1_2_1_1_1_1_1_1_2_1_1_1_1_1_1_1_1"/>
    <protectedRange sqref="F57 G56:H56" name="Range2_2_12_1_3_3_1_1_1_2_1_1_1_1_1_1_1_1_1_1_1_1_1_1_1"/>
    <protectedRange sqref="G54:H54" name="Range2_2_12_1_3_1_2_1_1_1_2_1_1_1_1_1_1_2_1_1_1_1_1_2"/>
    <protectedRange sqref="D54:E54" name="Range2_2_12_1_3_1_2_1_1_1_2_1_1_1_1_3_1_1_1_1_1_2_1_1"/>
    <protectedRange sqref="F56 F54" name="Range2_2_12_1_3_1_2_1_1_1_3_1_1_1_1_1_3_1_1_1_1_1_1_1_1"/>
    <protectedRange sqref="F55:H55" name="Range2_2_12_1_3_1_2_1_1_1_1_2_1_1_1_1_1_1_1_1_1_1"/>
    <protectedRange sqref="D57" name="Range2_2_12_1_7_1_1_2_1_1_1_1"/>
    <protectedRange sqref="E57" name="Range2_2_12_1_1_1_1_1_1_1_1_1_1"/>
    <protectedRange sqref="C57" name="Range2_1_4_2_1_1_1_1_1_1_1"/>
    <protectedRange sqref="D56:E56" name="Range2_2_12_1_3_1_2_1_1_1_3_1_1_1_1_1_1_1_2_1_1_1_1_1_1"/>
    <protectedRange sqref="D55:E55" name="Range2_2_12_1_3_1_2_1_1_1_2_1_1_1_1_3_1_1_1_1_1_1_1_1_1"/>
    <protectedRange sqref="B63" name="Range2_12_5_1_1_2_1_2_2"/>
    <protectedRange sqref="B62" name="Range2_12_5_1_1_2_1_4_1_1_1_2_1_1_1_1_1_1_1_1_1_2"/>
    <protectedRange sqref="B60" name="Range2_12_5_1_1_2_1_4_1_1_1_2_1_1_1_1_1_1_1_1_1_2_1_1_1"/>
    <protectedRange sqref="B61" name="Range2_12_5_1_1_2_1_2_2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735" priority="5" operator="containsText" text="N/A">
      <formula>NOT(ISERROR(SEARCH("N/A",X11)))</formula>
    </cfRule>
    <cfRule type="cellIs" dxfId="734" priority="23" operator="equal">
      <formula>0</formula>
    </cfRule>
  </conditionalFormatting>
  <conditionalFormatting sqref="X11:AE34">
    <cfRule type="cellIs" dxfId="733" priority="22" operator="greaterThanOrEqual">
      <formula>1185</formula>
    </cfRule>
  </conditionalFormatting>
  <conditionalFormatting sqref="X11:AE34">
    <cfRule type="cellIs" dxfId="732" priority="21" operator="between">
      <formula>0.1</formula>
      <formula>1184</formula>
    </cfRule>
  </conditionalFormatting>
  <conditionalFormatting sqref="X8 AJ11:AO11 AJ15:AL15 AJ12:AN14 AO12:AO22 AK23:AO23 AO24:AO32 AM15:AN18 AJ16:AN34">
    <cfRule type="cellIs" dxfId="731" priority="20" operator="equal">
      <formula>0</formula>
    </cfRule>
  </conditionalFormatting>
  <conditionalFormatting sqref="X8 AJ11:AO11 AJ15:AL15 AJ12:AN14 AO12:AO22 AK23:AO23 AO24:AO32 AM15:AN18 AJ16:AN34">
    <cfRule type="cellIs" dxfId="730" priority="19" operator="greaterThan">
      <formula>1179</formula>
    </cfRule>
  </conditionalFormatting>
  <conditionalFormatting sqref="X8 AJ11:AO11 AJ15:AL15 AJ12:AN14 AO12:AO22 AK23:AO23 AO24:AO32 AM15:AN18 AJ16:AN34">
    <cfRule type="cellIs" dxfId="729" priority="18" operator="greaterThan">
      <formula>99</formula>
    </cfRule>
  </conditionalFormatting>
  <conditionalFormatting sqref="X8 AJ11:AO11 AJ15:AL15 AJ12:AN14 AO12:AO22 AK23:AO23 AO24:AO32 AM15:AN18 AJ16:AN34">
    <cfRule type="cellIs" dxfId="728" priority="17" operator="greaterThan">
      <formula>0.99</formula>
    </cfRule>
  </conditionalFormatting>
  <conditionalFormatting sqref="AB8">
    <cfRule type="cellIs" dxfId="727" priority="16" operator="equal">
      <formula>0</formula>
    </cfRule>
  </conditionalFormatting>
  <conditionalFormatting sqref="AB8">
    <cfRule type="cellIs" dxfId="726" priority="15" operator="greaterThan">
      <formula>1179</formula>
    </cfRule>
  </conditionalFormatting>
  <conditionalFormatting sqref="AB8">
    <cfRule type="cellIs" dxfId="725" priority="14" operator="greaterThan">
      <formula>99</formula>
    </cfRule>
  </conditionalFormatting>
  <conditionalFormatting sqref="AB8">
    <cfRule type="cellIs" dxfId="724" priority="13" operator="greaterThan">
      <formula>0.99</formula>
    </cfRule>
  </conditionalFormatting>
  <conditionalFormatting sqref="AQ11:AQ34 AO33:AO34">
    <cfRule type="cellIs" dxfId="723" priority="12" operator="equal">
      <formula>0</formula>
    </cfRule>
  </conditionalFormatting>
  <conditionalFormatting sqref="AQ11:AQ34 AO33:AO34">
    <cfRule type="cellIs" dxfId="722" priority="11" operator="greaterThan">
      <formula>1179</formula>
    </cfRule>
  </conditionalFormatting>
  <conditionalFormatting sqref="AQ11:AQ34 AO33:AO34">
    <cfRule type="cellIs" dxfId="721" priority="10" operator="greaterThan">
      <formula>99</formula>
    </cfRule>
  </conditionalFormatting>
  <conditionalFormatting sqref="AQ11:AQ34 AO33:AO34">
    <cfRule type="cellIs" dxfId="720" priority="9" operator="greaterThan">
      <formula>0.99</formula>
    </cfRule>
  </conditionalFormatting>
  <conditionalFormatting sqref="AI11:AI34">
    <cfRule type="cellIs" dxfId="719" priority="8" operator="greaterThan">
      <formula>$AI$8</formula>
    </cfRule>
  </conditionalFormatting>
  <conditionalFormatting sqref="AH11:AH34">
    <cfRule type="cellIs" dxfId="718" priority="6" operator="greaterThan">
      <formula>$AH$8</formula>
    </cfRule>
    <cfRule type="cellIs" dxfId="717" priority="7" operator="greaterThan">
      <formula>$AH$8</formula>
    </cfRule>
  </conditionalFormatting>
  <conditionalFormatting sqref="AP11:AP34">
    <cfRule type="cellIs" dxfId="716" priority="4" operator="equal">
      <formula>0</formula>
    </cfRule>
  </conditionalFormatting>
  <conditionalFormatting sqref="AP11:AP34">
    <cfRule type="cellIs" dxfId="715" priority="3" operator="greaterThan">
      <formula>1179</formula>
    </cfRule>
  </conditionalFormatting>
  <conditionalFormatting sqref="AP11:AP34">
    <cfRule type="cellIs" dxfId="714" priority="2" operator="greaterThan">
      <formula>99</formula>
    </cfRule>
  </conditionalFormatting>
  <conditionalFormatting sqref="AP11:AP34">
    <cfRule type="cellIs" dxfId="713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$AY$10:$AY$40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0"/>
  <sheetViews>
    <sheetView showGridLines="0" topLeftCell="A23" workbookViewId="0">
      <selection activeCell="A5" sqref="A5"/>
    </sheetView>
  </sheetViews>
  <sheetFormatPr defaultRowHeight="15" x14ac:dyDescent="0.25"/>
  <cols>
    <col min="1" max="1" width="5.7109375" style="163" customWidth="1"/>
    <col min="2" max="2" width="10.28515625" style="163" customWidth="1"/>
    <col min="3" max="3" width="14" style="163" customWidth="1"/>
    <col min="4" max="7" width="9.140625" style="163"/>
    <col min="8" max="8" width="20.42578125" style="163" customWidth="1"/>
    <col min="9" max="10" width="9.140625" style="163"/>
    <col min="11" max="11" width="9" style="163" customWidth="1"/>
    <col min="12" max="14" width="9.140625" style="163" hidden="1" customWidth="1"/>
    <col min="15" max="16" width="9.28515625" style="163" bestFit="1" customWidth="1"/>
    <col min="17" max="17" width="9" style="163" customWidth="1"/>
    <col min="18" max="18" width="9.140625" style="163" customWidth="1"/>
    <col min="19" max="19" width="11.5703125" style="163" bestFit="1" customWidth="1"/>
    <col min="20" max="20" width="10.5703125" style="163" bestFit="1" customWidth="1"/>
    <col min="21" max="22" width="9.28515625" style="163" bestFit="1" customWidth="1"/>
    <col min="23" max="23" width="9.140625" style="163"/>
    <col min="24" max="28" width="9.28515625" style="163" bestFit="1" customWidth="1"/>
    <col min="29" max="32" width="9.140625" style="163"/>
    <col min="33" max="33" width="10.5703125" style="163" bestFit="1" customWidth="1"/>
    <col min="34" max="35" width="9.28515625" style="163" bestFit="1" customWidth="1"/>
    <col min="36" max="44" width="9.140625" style="163"/>
    <col min="45" max="45" width="83.85546875" style="15" customWidth="1"/>
    <col min="46" max="47" width="9.140625" style="167"/>
    <col min="48" max="48" width="29.7109375" style="167" customWidth="1"/>
    <col min="49" max="49" width="22" style="167" customWidth="1"/>
    <col min="50" max="50" width="9.140625" style="167"/>
    <col min="51" max="51" width="38.5703125" style="167" bestFit="1" customWidth="1"/>
    <col min="52" max="16384" width="9.140625" style="163"/>
  </cols>
  <sheetData>
    <row r="2" spans="2:51" ht="21" x14ac:dyDescent="0.25">
      <c r="B2" s="5"/>
      <c r="C2" s="167"/>
      <c r="D2" s="167"/>
      <c r="E2" s="6"/>
      <c r="F2" s="6"/>
      <c r="G2" s="167"/>
      <c r="H2" s="7"/>
      <c r="I2" s="7"/>
      <c r="J2" s="167"/>
      <c r="K2" s="7"/>
      <c r="L2" s="7"/>
      <c r="M2" s="167"/>
      <c r="N2" s="167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7"/>
      <c r="AN2" s="167"/>
      <c r="AO2" s="167"/>
      <c r="AP2" s="167"/>
      <c r="AQ2" s="167"/>
      <c r="AR2" s="167"/>
    </row>
    <row r="3" spans="2:51" ht="21" x14ac:dyDescent="0.25">
      <c r="B3" s="16" t="s">
        <v>1</v>
      </c>
      <c r="C3" s="16"/>
      <c r="D3" s="16"/>
      <c r="E3" s="167"/>
      <c r="F3" s="7"/>
      <c r="G3" s="7"/>
      <c r="H3" s="167"/>
      <c r="I3" s="167"/>
      <c r="J3" s="167"/>
      <c r="K3" s="17"/>
      <c r="L3" s="18"/>
      <c r="M3" s="167"/>
      <c r="N3" s="167"/>
      <c r="O3" s="19" t="s">
        <v>2</v>
      </c>
      <c r="P3" s="263" t="s">
        <v>130</v>
      </c>
      <c r="Q3" s="264"/>
      <c r="R3" s="264"/>
      <c r="S3" s="264"/>
      <c r="T3" s="264"/>
      <c r="U3" s="265"/>
      <c r="V3" s="20"/>
      <c r="W3" s="20"/>
      <c r="X3" s="20"/>
      <c r="Y3" s="20"/>
      <c r="Z3" s="20"/>
      <c r="AH3" s="167"/>
      <c r="AI3" s="167"/>
      <c r="AJ3" s="167"/>
      <c r="AK3" s="167"/>
      <c r="AL3" s="15"/>
      <c r="AM3" s="167"/>
      <c r="AN3" s="167"/>
      <c r="AO3" s="167"/>
      <c r="AP3" s="167"/>
      <c r="AQ3" s="167"/>
      <c r="AR3" s="167"/>
      <c r="AS3" s="167"/>
    </row>
    <row r="4" spans="2:51" x14ac:dyDescent="0.25">
      <c r="B4" s="21" t="s">
        <v>3</v>
      </c>
      <c r="C4" s="21"/>
      <c r="D4" s="21"/>
      <c r="E4" s="167"/>
      <c r="F4" s="22"/>
      <c r="G4" s="167"/>
      <c r="H4" s="167"/>
      <c r="I4" s="167"/>
      <c r="J4" s="167"/>
      <c r="K4" s="167"/>
      <c r="L4" s="167"/>
      <c r="M4" s="167"/>
      <c r="N4" s="167"/>
      <c r="O4" s="19" t="s">
        <v>4</v>
      </c>
      <c r="P4" s="263" t="s">
        <v>137</v>
      </c>
      <c r="Q4" s="264"/>
      <c r="R4" s="264"/>
      <c r="S4" s="264"/>
      <c r="T4" s="264"/>
      <c r="U4" s="265"/>
      <c r="V4" s="20"/>
      <c r="W4" s="20"/>
      <c r="X4" s="20"/>
      <c r="Y4" s="20"/>
      <c r="Z4" s="20"/>
      <c r="AH4" s="167"/>
      <c r="AI4" s="167"/>
      <c r="AJ4" s="167"/>
      <c r="AK4" s="167"/>
      <c r="AL4" s="15"/>
      <c r="AM4" s="167"/>
      <c r="AN4" s="167"/>
      <c r="AO4" s="167"/>
      <c r="AP4" s="167"/>
      <c r="AQ4" s="167"/>
      <c r="AR4" s="167"/>
      <c r="AS4" s="167"/>
    </row>
    <row r="5" spans="2:51" x14ac:dyDescent="0.25">
      <c r="B5" s="167"/>
      <c r="C5" s="167"/>
      <c r="D5" s="167"/>
      <c r="E5" s="23"/>
      <c r="F5" s="23"/>
      <c r="G5" s="167"/>
      <c r="H5" s="167"/>
      <c r="I5" s="167"/>
      <c r="J5" s="167"/>
      <c r="K5" s="167"/>
      <c r="L5" s="167"/>
      <c r="M5" s="167"/>
      <c r="N5" s="167"/>
      <c r="O5" s="19" t="s">
        <v>5</v>
      </c>
      <c r="P5" s="263" t="s">
        <v>200</v>
      </c>
      <c r="Q5" s="264"/>
      <c r="R5" s="264"/>
      <c r="S5" s="264"/>
      <c r="T5" s="264"/>
      <c r="U5" s="265"/>
      <c r="V5" s="20"/>
      <c r="W5" s="20"/>
      <c r="X5" s="20"/>
      <c r="Y5" s="20"/>
      <c r="Z5" s="20"/>
      <c r="AH5" s="167"/>
      <c r="AI5" s="167"/>
      <c r="AJ5" s="167"/>
      <c r="AK5" s="167"/>
      <c r="AL5" s="15"/>
      <c r="AM5" s="167"/>
      <c r="AN5" s="167"/>
      <c r="AO5" s="167"/>
      <c r="AP5" s="167"/>
      <c r="AQ5" s="167"/>
      <c r="AR5" s="167"/>
      <c r="AS5" s="167"/>
    </row>
    <row r="6" spans="2:51" x14ac:dyDescent="0.25">
      <c r="B6" s="263" t="s">
        <v>6</v>
      </c>
      <c r="C6" s="265"/>
      <c r="D6" s="266" t="s">
        <v>7</v>
      </c>
      <c r="E6" s="267"/>
      <c r="F6" s="267"/>
      <c r="G6" s="267"/>
      <c r="H6" s="268"/>
      <c r="I6" s="167"/>
      <c r="J6" s="167"/>
      <c r="K6" s="190"/>
      <c r="L6" s="269">
        <v>41686</v>
      </c>
      <c r="M6" s="270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36" x14ac:dyDescent="0.25">
      <c r="B7" s="252" t="s">
        <v>8</v>
      </c>
      <c r="C7" s="253"/>
      <c r="D7" s="252" t="s">
        <v>9</v>
      </c>
      <c r="E7" s="254"/>
      <c r="F7" s="254"/>
      <c r="G7" s="253"/>
      <c r="H7" s="185" t="s">
        <v>10</v>
      </c>
      <c r="I7" s="186" t="s">
        <v>11</v>
      </c>
      <c r="J7" s="186" t="s">
        <v>12</v>
      </c>
      <c r="K7" s="186" t="s">
        <v>13</v>
      </c>
      <c r="L7" s="15"/>
      <c r="M7" s="15"/>
      <c r="N7" s="15"/>
      <c r="O7" s="185" t="s">
        <v>14</v>
      </c>
      <c r="P7" s="252" t="s">
        <v>15</v>
      </c>
      <c r="Q7" s="254"/>
      <c r="R7" s="254"/>
      <c r="S7" s="254"/>
      <c r="T7" s="253"/>
      <c r="U7" s="251" t="s">
        <v>16</v>
      </c>
      <c r="V7" s="251"/>
      <c r="W7" s="186" t="s">
        <v>17</v>
      </c>
      <c r="X7" s="252" t="s">
        <v>18</v>
      </c>
      <c r="Y7" s="253"/>
      <c r="Z7" s="252" t="s">
        <v>19</v>
      </c>
      <c r="AA7" s="253"/>
      <c r="AB7" s="252" t="s">
        <v>20</v>
      </c>
      <c r="AC7" s="253"/>
      <c r="AD7" s="252" t="s">
        <v>21</v>
      </c>
      <c r="AE7" s="253"/>
      <c r="AF7" s="186" t="s">
        <v>22</v>
      </c>
      <c r="AG7" s="186" t="s">
        <v>23</v>
      </c>
      <c r="AH7" s="186" t="s">
        <v>24</v>
      </c>
      <c r="AI7" s="186" t="s">
        <v>25</v>
      </c>
      <c r="AJ7" s="252" t="s">
        <v>26</v>
      </c>
      <c r="AK7" s="254"/>
      <c r="AL7" s="254"/>
      <c r="AM7" s="254"/>
      <c r="AN7" s="253"/>
      <c r="AO7" s="252" t="s">
        <v>27</v>
      </c>
      <c r="AP7" s="254"/>
      <c r="AQ7" s="253"/>
      <c r="AR7" s="186" t="s">
        <v>28</v>
      </c>
      <c r="AS7" s="30"/>
      <c r="AT7" s="15"/>
      <c r="AU7" s="15"/>
      <c r="AV7" s="15"/>
      <c r="AW7" s="15"/>
      <c r="AX7" s="15"/>
      <c r="AY7" s="15"/>
    </row>
    <row r="8" spans="2:51" x14ac:dyDescent="0.25">
      <c r="B8" s="255">
        <v>42014</v>
      </c>
      <c r="C8" s="256"/>
      <c r="D8" s="257" t="s">
        <v>29</v>
      </c>
      <c r="E8" s="258"/>
      <c r="F8" s="258"/>
      <c r="G8" s="259"/>
      <c r="H8" s="31"/>
      <c r="I8" s="257" t="s">
        <v>29</v>
      </c>
      <c r="J8" s="258"/>
      <c r="K8" s="259"/>
      <c r="L8" s="32"/>
      <c r="M8" s="32"/>
      <c r="N8" s="32"/>
      <c r="O8" s="31" t="s">
        <v>30</v>
      </c>
      <c r="P8" s="31" t="s">
        <v>30</v>
      </c>
      <c r="Q8" s="31" t="s">
        <v>31</v>
      </c>
      <c r="R8" s="31" t="s">
        <v>31</v>
      </c>
      <c r="S8" s="31" t="s">
        <v>30</v>
      </c>
      <c r="T8" s="31" t="s">
        <v>32</v>
      </c>
      <c r="U8" s="260" t="s">
        <v>33</v>
      </c>
      <c r="V8" s="260"/>
      <c r="W8" s="33" t="s">
        <v>34</v>
      </c>
      <c r="X8" s="243">
        <v>0</v>
      </c>
      <c r="Y8" s="244"/>
      <c r="Z8" s="261" t="s">
        <v>35</v>
      </c>
      <c r="AA8" s="262"/>
      <c r="AB8" s="243">
        <v>1185</v>
      </c>
      <c r="AC8" s="244"/>
      <c r="AD8" s="245">
        <v>800</v>
      </c>
      <c r="AE8" s="246"/>
      <c r="AF8" s="31"/>
      <c r="AG8" s="33">
        <f>AG34-AG10</f>
        <v>25404</v>
      </c>
      <c r="AH8" s="34"/>
      <c r="AI8" s="34"/>
      <c r="AJ8" s="31" t="s">
        <v>36</v>
      </c>
      <c r="AK8" s="31" t="s">
        <v>36</v>
      </c>
      <c r="AL8" s="31" t="s">
        <v>36</v>
      </c>
      <c r="AM8" s="31" t="s">
        <v>36</v>
      </c>
      <c r="AN8" s="31" t="s">
        <v>36</v>
      </c>
      <c r="AO8" s="31" t="s">
        <v>36</v>
      </c>
      <c r="AP8" s="31" t="s">
        <v>31</v>
      </c>
      <c r="AQ8" s="31" t="s">
        <v>31</v>
      </c>
      <c r="AR8" s="31" t="s">
        <v>37</v>
      </c>
      <c r="AS8" s="30"/>
      <c r="AV8" s="35" t="s">
        <v>38</v>
      </c>
    </row>
    <row r="9" spans="2:51" ht="60" x14ac:dyDescent="0.25">
      <c r="B9" s="235" t="s">
        <v>39</v>
      </c>
      <c r="C9" s="235"/>
      <c r="D9" s="247" t="s">
        <v>40</v>
      </c>
      <c r="E9" s="248"/>
      <c r="F9" s="249" t="s">
        <v>41</v>
      </c>
      <c r="G9" s="248"/>
      <c r="H9" s="250" t="s">
        <v>42</v>
      </c>
      <c r="I9" s="235" t="s">
        <v>43</v>
      </c>
      <c r="J9" s="235"/>
      <c r="K9" s="235"/>
      <c r="L9" s="186" t="s">
        <v>44</v>
      </c>
      <c r="M9" s="251" t="s">
        <v>45</v>
      </c>
      <c r="N9" s="36" t="s">
        <v>46</v>
      </c>
      <c r="O9" s="241" t="s">
        <v>47</v>
      </c>
      <c r="P9" s="241" t="s">
        <v>48</v>
      </c>
      <c r="Q9" s="37" t="s">
        <v>49</v>
      </c>
      <c r="R9" s="229" t="s">
        <v>50</v>
      </c>
      <c r="S9" s="230"/>
      <c r="T9" s="231"/>
      <c r="U9" s="187" t="s">
        <v>51</v>
      </c>
      <c r="V9" s="187" t="s">
        <v>52</v>
      </c>
      <c r="W9" s="235" t="s">
        <v>53</v>
      </c>
      <c r="X9" s="236" t="s">
        <v>54</v>
      </c>
      <c r="Y9" s="237"/>
      <c r="Z9" s="237"/>
      <c r="AA9" s="237"/>
      <c r="AB9" s="237"/>
      <c r="AC9" s="237"/>
      <c r="AD9" s="237"/>
      <c r="AE9" s="238"/>
      <c r="AF9" s="189" t="s">
        <v>55</v>
      </c>
      <c r="AG9" s="189" t="s">
        <v>56</v>
      </c>
      <c r="AH9" s="224" t="s">
        <v>57</v>
      </c>
      <c r="AI9" s="239" t="s">
        <v>58</v>
      </c>
      <c r="AJ9" s="187" t="s">
        <v>59</v>
      </c>
      <c r="AK9" s="187" t="s">
        <v>60</v>
      </c>
      <c r="AL9" s="187" t="s">
        <v>61</v>
      </c>
      <c r="AM9" s="187" t="s">
        <v>62</v>
      </c>
      <c r="AN9" s="187" t="s">
        <v>63</v>
      </c>
      <c r="AO9" s="187" t="s">
        <v>64</v>
      </c>
      <c r="AP9" s="187" t="s">
        <v>65</v>
      </c>
      <c r="AQ9" s="241" t="s">
        <v>66</v>
      </c>
      <c r="AR9" s="187" t="s">
        <v>67</v>
      </c>
      <c r="AS9" s="224" t="s">
        <v>68</v>
      </c>
      <c r="AV9" s="38" t="s">
        <v>69</v>
      </c>
      <c r="AW9" s="38" t="s">
        <v>70</v>
      </c>
      <c r="AY9" s="39" t="s">
        <v>71</v>
      </c>
    </row>
    <row r="10" spans="2:51" x14ac:dyDescent="0.25">
      <c r="B10" s="187" t="s">
        <v>72</v>
      </c>
      <c r="C10" s="187" t="s">
        <v>73</v>
      </c>
      <c r="D10" s="187" t="s">
        <v>74</v>
      </c>
      <c r="E10" s="187" t="s">
        <v>75</v>
      </c>
      <c r="F10" s="187" t="s">
        <v>74</v>
      </c>
      <c r="G10" s="187" t="s">
        <v>75</v>
      </c>
      <c r="H10" s="250"/>
      <c r="I10" s="187" t="s">
        <v>75</v>
      </c>
      <c r="J10" s="187" t="s">
        <v>75</v>
      </c>
      <c r="K10" s="187" t="s">
        <v>75</v>
      </c>
      <c r="L10" s="31" t="s">
        <v>29</v>
      </c>
      <c r="M10" s="251"/>
      <c r="N10" s="31" t="s">
        <v>29</v>
      </c>
      <c r="O10" s="242"/>
      <c r="P10" s="242"/>
      <c r="Q10" s="4">
        <f>'JAN 9'!Q34</f>
        <v>20935615</v>
      </c>
      <c r="R10" s="232"/>
      <c r="S10" s="233"/>
      <c r="T10" s="234"/>
      <c r="U10" s="187" t="s">
        <v>75</v>
      </c>
      <c r="V10" s="187" t="s">
        <v>75</v>
      </c>
      <c r="W10" s="235"/>
      <c r="X10" s="40" t="s">
        <v>76</v>
      </c>
      <c r="Y10" s="40" t="s">
        <v>77</v>
      </c>
      <c r="Z10" s="40" t="s">
        <v>78</v>
      </c>
      <c r="AA10" s="40" t="s">
        <v>79</v>
      </c>
      <c r="AB10" s="40" t="s">
        <v>80</v>
      </c>
      <c r="AC10" s="40" t="s">
        <v>81</v>
      </c>
      <c r="AD10" s="40" t="s">
        <v>82</v>
      </c>
      <c r="AE10" s="40" t="s">
        <v>83</v>
      </c>
      <c r="AF10" s="41"/>
      <c r="AG10" s="192">
        <f>'JAN 9'!AG34</f>
        <v>33815256</v>
      </c>
      <c r="AH10" s="224"/>
      <c r="AI10" s="240"/>
      <c r="AJ10" s="187" t="s">
        <v>84</v>
      </c>
      <c r="AK10" s="187" t="s">
        <v>84</v>
      </c>
      <c r="AL10" s="187" t="s">
        <v>84</v>
      </c>
      <c r="AM10" s="187" t="s">
        <v>84</v>
      </c>
      <c r="AN10" s="187" t="s">
        <v>84</v>
      </c>
      <c r="AO10" s="187" t="s">
        <v>84</v>
      </c>
      <c r="AP10" s="3">
        <f>'JAN 9'!AP34</f>
        <v>7477697</v>
      </c>
      <c r="AQ10" s="242"/>
      <c r="AR10" s="188" t="s">
        <v>85</v>
      </c>
      <c r="AS10" s="224"/>
      <c r="AV10" s="42" t="s">
        <v>86</v>
      </c>
      <c r="AW10" s="42" t="s">
        <v>87</v>
      </c>
      <c r="AY10" s="87" t="s">
        <v>130</v>
      </c>
    </row>
    <row r="11" spans="2:51" x14ac:dyDescent="0.25">
      <c r="B11" s="43">
        <v>2</v>
      </c>
      <c r="C11" s="43">
        <v>4.1666666666666664E-2</v>
      </c>
      <c r="D11" s="191">
        <v>13</v>
      </c>
      <c r="E11" s="44">
        <f>D11/1.42</f>
        <v>9.1549295774647899</v>
      </c>
      <c r="F11" s="168">
        <v>66</v>
      </c>
      <c r="G11" s="44">
        <f>F11/1.42</f>
        <v>46.478873239436624</v>
      </c>
      <c r="H11" s="45" t="s">
        <v>88</v>
      </c>
      <c r="I11" s="45">
        <f>J11-(2/1.42)</f>
        <v>41.549295774647888</v>
      </c>
      <c r="J11" s="46">
        <f>(F11-5)/1.42</f>
        <v>42.95774647887324</v>
      </c>
      <c r="K11" s="45">
        <f>J11+(6/1.42)</f>
        <v>47.183098591549296</v>
      </c>
      <c r="L11" s="47">
        <v>14</v>
      </c>
      <c r="M11" s="48" t="s">
        <v>89</v>
      </c>
      <c r="N11" s="48">
        <v>11.4</v>
      </c>
      <c r="O11" s="192">
        <v>117</v>
      </c>
      <c r="P11" s="192">
        <v>97</v>
      </c>
      <c r="Q11" s="192">
        <v>20939364</v>
      </c>
      <c r="R11" s="50">
        <f>Q11-Q10</f>
        <v>3749</v>
      </c>
      <c r="S11" s="51">
        <f>R11*24/1000</f>
        <v>89.975999999999999</v>
      </c>
      <c r="T11" s="51">
        <f>R11/1000</f>
        <v>3.7490000000000001</v>
      </c>
      <c r="U11" s="193">
        <v>5.7</v>
      </c>
      <c r="V11" s="193">
        <f t="shared" ref="V11:V34" si="0">U11</f>
        <v>5.7</v>
      </c>
      <c r="W11" s="194" t="s">
        <v>129</v>
      </c>
      <c r="X11" s="197">
        <v>0</v>
      </c>
      <c r="Y11" s="197">
        <v>0</v>
      </c>
      <c r="Z11" s="197">
        <v>1003</v>
      </c>
      <c r="AA11" s="197">
        <v>0</v>
      </c>
      <c r="AB11" s="197">
        <v>1058</v>
      </c>
      <c r="AC11" s="52" t="s">
        <v>90</v>
      </c>
      <c r="AD11" s="52" t="s">
        <v>90</v>
      </c>
      <c r="AE11" s="52" t="s">
        <v>90</v>
      </c>
      <c r="AF11" s="196" t="s">
        <v>90</v>
      </c>
      <c r="AG11" s="196">
        <v>33815860</v>
      </c>
      <c r="AH11" s="53">
        <f>IF(ISBLANK(AG11),"-",AG11-AG10)</f>
        <v>604</v>
      </c>
      <c r="AI11" s="54">
        <f>AH11/T11</f>
        <v>161.10962923446252</v>
      </c>
      <c r="AJ11" s="166">
        <v>0</v>
      </c>
      <c r="AK11" s="166">
        <v>0</v>
      </c>
      <c r="AL11" s="166">
        <v>1</v>
      </c>
      <c r="AM11" s="166">
        <v>0</v>
      </c>
      <c r="AN11" s="166">
        <v>1</v>
      </c>
      <c r="AO11" s="166">
        <v>0.35</v>
      </c>
      <c r="AP11" s="197">
        <v>7478559</v>
      </c>
      <c r="AQ11" s="197">
        <f t="shared" ref="AQ11:AQ34" si="1">AP11-AP10</f>
        <v>862</v>
      </c>
      <c r="AR11" s="55"/>
      <c r="AS11" s="56" t="s">
        <v>113</v>
      </c>
      <c r="AV11" s="42" t="s">
        <v>88</v>
      </c>
      <c r="AW11" s="42" t="s">
        <v>91</v>
      </c>
      <c r="AY11" s="87" t="s">
        <v>136</v>
      </c>
    </row>
    <row r="12" spans="2:51" x14ac:dyDescent="0.25">
      <c r="B12" s="43">
        <v>2.0416666666666701</v>
      </c>
      <c r="C12" s="43">
        <v>8.3333333333333329E-2</v>
      </c>
      <c r="D12" s="191">
        <v>15</v>
      </c>
      <c r="E12" s="44">
        <f t="shared" ref="E12:E34" si="2">D12/1.42</f>
        <v>10.563380281690142</v>
      </c>
      <c r="F12" s="168">
        <v>66</v>
      </c>
      <c r="G12" s="44">
        <f t="shared" ref="G12:G34" si="3">F12/1.42</f>
        <v>46.478873239436624</v>
      </c>
      <c r="H12" s="45" t="s">
        <v>88</v>
      </c>
      <c r="I12" s="45">
        <f t="shared" ref="I12:I34" si="4">J12-(2/1.42)</f>
        <v>41.549295774647888</v>
      </c>
      <c r="J12" s="46">
        <f>(F12-5)/1.42</f>
        <v>42.95774647887324</v>
      </c>
      <c r="K12" s="45">
        <f>J12+(6/1.42)</f>
        <v>47.183098591549296</v>
      </c>
      <c r="L12" s="47">
        <v>14</v>
      </c>
      <c r="M12" s="48" t="s">
        <v>89</v>
      </c>
      <c r="N12" s="48">
        <v>11.2</v>
      </c>
      <c r="O12" s="192">
        <v>116</v>
      </c>
      <c r="P12" s="192">
        <v>86</v>
      </c>
      <c r="Q12" s="192">
        <v>20943001</v>
      </c>
      <c r="R12" s="50">
        <f t="shared" ref="R12:R34" si="5">Q12-Q11</f>
        <v>3637</v>
      </c>
      <c r="S12" s="51">
        <f t="shared" ref="S12:S34" si="6">R12*24/1000</f>
        <v>87.287999999999997</v>
      </c>
      <c r="T12" s="51">
        <f t="shared" ref="T12:T34" si="7">R12/1000</f>
        <v>3.637</v>
      </c>
      <c r="U12" s="193">
        <v>6.8</v>
      </c>
      <c r="V12" s="193">
        <f t="shared" si="0"/>
        <v>6.8</v>
      </c>
      <c r="W12" s="194" t="s">
        <v>129</v>
      </c>
      <c r="X12" s="197">
        <v>0</v>
      </c>
      <c r="Y12" s="197">
        <v>0</v>
      </c>
      <c r="Z12" s="197">
        <v>981</v>
      </c>
      <c r="AA12" s="197">
        <v>0</v>
      </c>
      <c r="AB12" s="197">
        <v>1038</v>
      </c>
      <c r="AC12" s="52" t="s">
        <v>90</v>
      </c>
      <c r="AD12" s="52" t="s">
        <v>90</v>
      </c>
      <c r="AE12" s="52" t="s">
        <v>90</v>
      </c>
      <c r="AF12" s="196" t="s">
        <v>90</v>
      </c>
      <c r="AG12" s="196">
        <v>33816424</v>
      </c>
      <c r="AH12" s="53">
        <f>IF(ISBLANK(AG12),"-",AG12-AG11)</f>
        <v>564</v>
      </c>
      <c r="AI12" s="54">
        <f t="shared" ref="AI12:AI34" si="8">AH12/T12</f>
        <v>155.07286224910641</v>
      </c>
      <c r="AJ12" s="166">
        <v>0</v>
      </c>
      <c r="AK12" s="166">
        <v>0</v>
      </c>
      <c r="AL12" s="166">
        <v>1</v>
      </c>
      <c r="AM12" s="166">
        <v>0</v>
      </c>
      <c r="AN12" s="166">
        <v>1</v>
      </c>
      <c r="AO12" s="166">
        <v>0.35</v>
      </c>
      <c r="AP12" s="197">
        <v>7479700</v>
      </c>
      <c r="AQ12" s="197">
        <f t="shared" si="1"/>
        <v>1141</v>
      </c>
      <c r="AR12" s="57"/>
      <c r="AS12" s="56" t="s">
        <v>113</v>
      </c>
      <c r="AV12" s="42" t="s">
        <v>92</v>
      </c>
      <c r="AW12" s="42" t="s">
        <v>93</v>
      </c>
      <c r="AY12" s="87" t="s">
        <v>137</v>
      </c>
    </row>
    <row r="13" spans="2:51" x14ac:dyDescent="0.25">
      <c r="B13" s="43">
        <v>2.0833333333333299</v>
      </c>
      <c r="C13" s="43">
        <v>0.125</v>
      </c>
      <c r="D13" s="191">
        <v>18</v>
      </c>
      <c r="E13" s="44">
        <f t="shared" si="2"/>
        <v>12.67605633802817</v>
      </c>
      <c r="F13" s="168">
        <v>66</v>
      </c>
      <c r="G13" s="44">
        <f t="shared" si="3"/>
        <v>46.478873239436624</v>
      </c>
      <c r="H13" s="45" t="s">
        <v>88</v>
      </c>
      <c r="I13" s="45">
        <f t="shared" si="4"/>
        <v>41.549295774647888</v>
      </c>
      <c r="J13" s="46">
        <f>(F13-5)/1.42</f>
        <v>42.95774647887324</v>
      </c>
      <c r="K13" s="45">
        <f>J13+(6/1.42)</f>
        <v>47.183098591549296</v>
      </c>
      <c r="L13" s="47">
        <v>14</v>
      </c>
      <c r="M13" s="48" t="s">
        <v>89</v>
      </c>
      <c r="N13" s="48">
        <v>11.2</v>
      </c>
      <c r="O13" s="192">
        <v>114</v>
      </c>
      <c r="P13" s="192">
        <v>85</v>
      </c>
      <c r="Q13" s="192">
        <v>20946416</v>
      </c>
      <c r="R13" s="50">
        <f t="shared" si="5"/>
        <v>3415</v>
      </c>
      <c r="S13" s="51">
        <f t="shared" si="6"/>
        <v>81.96</v>
      </c>
      <c r="T13" s="51">
        <f t="shared" si="7"/>
        <v>3.415</v>
      </c>
      <c r="U13" s="193">
        <v>7.9</v>
      </c>
      <c r="V13" s="193">
        <f t="shared" si="0"/>
        <v>7.9</v>
      </c>
      <c r="W13" s="194" t="s">
        <v>129</v>
      </c>
      <c r="X13" s="197">
        <v>0</v>
      </c>
      <c r="Y13" s="197">
        <v>0</v>
      </c>
      <c r="Z13" s="197">
        <v>965</v>
      </c>
      <c r="AA13" s="197">
        <v>0</v>
      </c>
      <c r="AB13" s="197">
        <v>1009</v>
      </c>
      <c r="AC13" s="52" t="s">
        <v>90</v>
      </c>
      <c r="AD13" s="52" t="s">
        <v>90</v>
      </c>
      <c r="AE13" s="52" t="s">
        <v>90</v>
      </c>
      <c r="AF13" s="196" t="s">
        <v>90</v>
      </c>
      <c r="AG13" s="196">
        <v>33816940</v>
      </c>
      <c r="AH13" s="53">
        <f>IF(ISBLANK(AG13),"-",AG13-AG12)</f>
        <v>516</v>
      </c>
      <c r="AI13" s="54">
        <f t="shared" si="8"/>
        <v>151.09809663250365</v>
      </c>
      <c r="AJ13" s="166">
        <v>0</v>
      </c>
      <c r="AK13" s="166">
        <v>0</v>
      </c>
      <c r="AL13" s="166">
        <v>1</v>
      </c>
      <c r="AM13" s="166">
        <v>0</v>
      </c>
      <c r="AN13" s="166">
        <v>1</v>
      </c>
      <c r="AO13" s="166">
        <v>0.35</v>
      </c>
      <c r="AP13" s="197">
        <v>7480853</v>
      </c>
      <c r="AQ13" s="197">
        <f t="shared" si="1"/>
        <v>1153</v>
      </c>
      <c r="AR13" s="55"/>
      <c r="AS13" s="56" t="s">
        <v>113</v>
      </c>
      <c r="AV13" s="42" t="s">
        <v>94</v>
      </c>
      <c r="AW13" s="42" t="s">
        <v>95</v>
      </c>
      <c r="AY13" s="87" t="s">
        <v>147</v>
      </c>
    </row>
    <row r="14" spans="2:51" x14ac:dyDescent="0.25">
      <c r="B14" s="43">
        <v>2.125</v>
      </c>
      <c r="C14" s="43">
        <v>0.16666666666666699</v>
      </c>
      <c r="D14" s="191">
        <v>18</v>
      </c>
      <c r="E14" s="44">
        <f t="shared" si="2"/>
        <v>12.67605633802817</v>
      </c>
      <c r="F14" s="168">
        <v>66</v>
      </c>
      <c r="G14" s="44">
        <f t="shared" si="3"/>
        <v>46.478873239436624</v>
      </c>
      <c r="H14" s="45" t="s">
        <v>88</v>
      </c>
      <c r="I14" s="45">
        <f t="shared" si="4"/>
        <v>41.549295774647888</v>
      </c>
      <c r="J14" s="46">
        <f>(F14-5)/1.42</f>
        <v>42.95774647887324</v>
      </c>
      <c r="K14" s="45">
        <f>J14+(6/1.42)</f>
        <v>47.183098591549296</v>
      </c>
      <c r="L14" s="47">
        <v>14</v>
      </c>
      <c r="M14" s="48" t="s">
        <v>89</v>
      </c>
      <c r="N14" s="48">
        <v>12.8</v>
      </c>
      <c r="O14" s="192">
        <v>113</v>
      </c>
      <c r="P14" s="192">
        <v>88</v>
      </c>
      <c r="Q14" s="192">
        <v>20949981</v>
      </c>
      <c r="R14" s="50">
        <f t="shared" si="5"/>
        <v>3565</v>
      </c>
      <c r="S14" s="51">
        <f t="shared" si="6"/>
        <v>85.56</v>
      </c>
      <c r="T14" s="51">
        <f t="shared" si="7"/>
        <v>3.5649999999999999</v>
      </c>
      <c r="U14" s="193">
        <v>9.1999999999999993</v>
      </c>
      <c r="V14" s="193">
        <f t="shared" si="0"/>
        <v>9.1999999999999993</v>
      </c>
      <c r="W14" s="194" t="s">
        <v>129</v>
      </c>
      <c r="X14" s="197">
        <v>0</v>
      </c>
      <c r="Y14" s="197">
        <v>0</v>
      </c>
      <c r="Z14" s="197">
        <v>998</v>
      </c>
      <c r="AA14" s="197">
        <v>0</v>
      </c>
      <c r="AB14" s="197">
        <v>987</v>
      </c>
      <c r="AC14" s="52" t="s">
        <v>90</v>
      </c>
      <c r="AD14" s="52" t="s">
        <v>90</v>
      </c>
      <c r="AE14" s="52" t="s">
        <v>90</v>
      </c>
      <c r="AF14" s="196" t="s">
        <v>90</v>
      </c>
      <c r="AG14" s="196">
        <v>33817472</v>
      </c>
      <c r="AH14" s="53">
        <f t="shared" ref="AH14:AH34" si="9">IF(ISBLANK(AG14),"-",AG14-AG13)</f>
        <v>532</v>
      </c>
      <c r="AI14" s="54">
        <f t="shared" si="8"/>
        <v>149.22861150070128</v>
      </c>
      <c r="AJ14" s="166">
        <v>0</v>
      </c>
      <c r="AK14" s="166">
        <v>0</v>
      </c>
      <c r="AL14" s="166">
        <v>1</v>
      </c>
      <c r="AM14" s="166">
        <v>0</v>
      </c>
      <c r="AN14" s="166">
        <v>1</v>
      </c>
      <c r="AO14" s="166">
        <v>0.35</v>
      </c>
      <c r="AP14" s="197">
        <v>7481953</v>
      </c>
      <c r="AQ14" s="197">
        <f t="shared" si="1"/>
        <v>1100</v>
      </c>
      <c r="AR14" s="55"/>
      <c r="AS14" s="56" t="s">
        <v>113</v>
      </c>
      <c r="AT14" s="58"/>
      <c r="AV14" s="42" t="s">
        <v>96</v>
      </c>
      <c r="AW14" s="42" t="s">
        <v>97</v>
      </c>
      <c r="AY14" s="87" t="s">
        <v>138</v>
      </c>
    </row>
    <row r="15" spans="2:51" x14ac:dyDescent="0.25">
      <c r="B15" s="43">
        <v>2.1666666666666701</v>
      </c>
      <c r="C15" s="43">
        <v>0.20833333333333301</v>
      </c>
      <c r="D15" s="191">
        <v>26</v>
      </c>
      <c r="E15" s="44">
        <f t="shared" si="2"/>
        <v>18.30985915492958</v>
      </c>
      <c r="F15" s="168">
        <v>66</v>
      </c>
      <c r="G15" s="44">
        <f t="shared" si="3"/>
        <v>46.478873239436624</v>
      </c>
      <c r="H15" s="45" t="s">
        <v>88</v>
      </c>
      <c r="I15" s="45">
        <f t="shared" si="4"/>
        <v>41.549295774647888</v>
      </c>
      <c r="J15" s="46">
        <f>(F15-5)/1.42</f>
        <v>42.95774647887324</v>
      </c>
      <c r="K15" s="45">
        <f>J15+(6/1.42)</f>
        <v>47.183098591549296</v>
      </c>
      <c r="L15" s="47">
        <v>18</v>
      </c>
      <c r="M15" s="48" t="s">
        <v>89</v>
      </c>
      <c r="N15" s="48">
        <v>13.1</v>
      </c>
      <c r="O15" s="192">
        <v>113</v>
      </c>
      <c r="P15" s="192">
        <v>91</v>
      </c>
      <c r="Q15" s="192">
        <v>20953740</v>
      </c>
      <c r="R15" s="50">
        <f t="shared" si="5"/>
        <v>3759</v>
      </c>
      <c r="S15" s="51">
        <f t="shared" si="6"/>
        <v>90.215999999999994</v>
      </c>
      <c r="T15" s="51">
        <f t="shared" si="7"/>
        <v>3.7589999999999999</v>
      </c>
      <c r="U15" s="193">
        <v>9.5</v>
      </c>
      <c r="V15" s="193">
        <f t="shared" si="0"/>
        <v>9.5</v>
      </c>
      <c r="W15" s="194" t="s">
        <v>129</v>
      </c>
      <c r="X15" s="197">
        <v>0</v>
      </c>
      <c r="Y15" s="197">
        <v>0</v>
      </c>
      <c r="Z15" s="197">
        <v>982</v>
      </c>
      <c r="AA15" s="197">
        <v>0</v>
      </c>
      <c r="AB15" s="197">
        <v>907</v>
      </c>
      <c r="AC15" s="52" t="s">
        <v>90</v>
      </c>
      <c r="AD15" s="52" t="s">
        <v>90</v>
      </c>
      <c r="AE15" s="52" t="s">
        <v>90</v>
      </c>
      <c r="AF15" s="196" t="s">
        <v>90</v>
      </c>
      <c r="AG15" s="196">
        <v>33817972</v>
      </c>
      <c r="AH15" s="53">
        <f t="shared" si="9"/>
        <v>500</v>
      </c>
      <c r="AI15" s="54">
        <f t="shared" si="8"/>
        <v>133.01409949454643</v>
      </c>
      <c r="AJ15" s="166">
        <v>0</v>
      </c>
      <c r="AK15" s="166">
        <v>0</v>
      </c>
      <c r="AL15" s="166">
        <v>1</v>
      </c>
      <c r="AM15" s="166">
        <v>0</v>
      </c>
      <c r="AN15" s="166">
        <v>1</v>
      </c>
      <c r="AO15" s="166">
        <v>0</v>
      </c>
      <c r="AP15" s="197">
        <v>7481953</v>
      </c>
      <c r="AQ15" s="197">
        <f t="shared" si="1"/>
        <v>0</v>
      </c>
      <c r="AR15" s="55"/>
      <c r="AS15" s="56" t="s">
        <v>113</v>
      </c>
      <c r="AV15" s="42" t="s">
        <v>98</v>
      </c>
      <c r="AW15" s="42" t="s">
        <v>99</v>
      </c>
      <c r="AY15" s="87" t="s">
        <v>200</v>
      </c>
    </row>
    <row r="16" spans="2:51" x14ac:dyDescent="0.25">
      <c r="B16" s="43">
        <v>2.2083333333333299</v>
      </c>
      <c r="C16" s="43">
        <v>0.25</v>
      </c>
      <c r="D16" s="191">
        <v>23</v>
      </c>
      <c r="E16" s="44">
        <f t="shared" si="2"/>
        <v>16.197183098591552</v>
      </c>
      <c r="F16" s="103">
        <v>68</v>
      </c>
      <c r="G16" s="44">
        <f t="shared" si="3"/>
        <v>47.887323943661976</v>
      </c>
      <c r="H16" s="45" t="s">
        <v>88</v>
      </c>
      <c r="I16" s="45">
        <f t="shared" si="4"/>
        <v>46.478873239436624</v>
      </c>
      <c r="J16" s="46">
        <f t="shared" ref="J16:J25" si="10">F16/1.42</f>
        <v>47.887323943661976</v>
      </c>
      <c r="K16" s="45">
        <f>J16+1.42</f>
        <v>49.307323943661977</v>
      </c>
      <c r="L16" s="47">
        <v>19</v>
      </c>
      <c r="M16" s="48" t="s">
        <v>100</v>
      </c>
      <c r="N16" s="48">
        <v>13.1</v>
      </c>
      <c r="O16" s="192">
        <v>108</v>
      </c>
      <c r="P16" s="192">
        <v>104</v>
      </c>
      <c r="Q16" s="192">
        <v>20957963</v>
      </c>
      <c r="R16" s="50">
        <f t="shared" si="5"/>
        <v>4223</v>
      </c>
      <c r="S16" s="51">
        <f t="shared" si="6"/>
        <v>101.352</v>
      </c>
      <c r="T16" s="51">
        <f t="shared" si="7"/>
        <v>4.2229999999999999</v>
      </c>
      <c r="U16" s="193">
        <v>9.5</v>
      </c>
      <c r="V16" s="193">
        <f t="shared" si="0"/>
        <v>9.5</v>
      </c>
      <c r="W16" s="194" t="s">
        <v>129</v>
      </c>
      <c r="X16" s="197">
        <v>0</v>
      </c>
      <c r="Y16" s="197">
        <v>0</v>
      </c>
      <c r="Z16" s="197">
        <v>1055</v>
      </c>
      <c r="AA16" s="197">
        <v>0</v>
      </c>
      <c r="AB16" s="197">
        <v>1008</v>
      </c>
      <c r="AC16" s="52" t="s">
        <v>90</v>
      </c>
      <c r="AD16" s="52" t="s">
        <v>90</v>
      </c>
      <c r="AE16" s="52" t="s">
        <v>90</v>
      </c>
      <c r="AF16" s="196" t="s">
        <v>90</v>
      </c>
      <c r="AG16" s="196">
        <v>33818532</v>
      </c>
      <c r="AH16" s="53">
        <f t="shared" si="9"/>
        <v>560</v>
      </c>
      <c r="AI16" s="54">
        <f t="shared" si="8"/>
        <v>132.6071513142316</v>
      </c>
      <c r="AJ16" s="166">
        <v>0</v>
      </c>
      <c r="AK16" s="166">
        <v>0</v>
      </c>
      <c r="AL16" s="166">
        <v>1</v>
      </c>
      <c r="AM16" s="166">
        <v>0</v>
      </c>
      <c r="AN16" s="166">
        <v>1</v>
      </c>
      <c r="AO16" s="166">
        <v>0</v>
      </c>
      <c r="AP16" s="197">
        <v>7481953</v>
      </c>
      <c r="AQ16" s="197">
        <f t="shared" si="1"/>
        <v>0</v>
      </c>
      <c r="AR16" s="57"/>
      <c r="AS16" s="56" t="s">
        <v>101</v>
      </c>
      <c r="AV16" s="42" t="s">
        <v>102</v>
      </c>
      <c r="AW16" s="42" t="s">
        <v>103</v>
      </c>
      <c r="AY16" s="87"/>
    </row>
    <row r="17" spans="1:51" x14ac:dyDescent="0.25">
      <c r="B17" s="43">
        <v>2.25</v>
      </c>
      <c r="C17" s="43">
        <v>0.29166666666666702</v>
      </c>
      <c r="D17" s="191">
        <v>10</v>
      </c>
      <c r="E17" s="44">
        <f t="shared" si="2"/>
        <v>7.042253521126761</v>
      </c>
      <c r="F17" s="103">
        <v>83</v>
      </c>
      <c r="G17" s="44">
        <f t="shared" si="3"/>
        <v>58.450704225352112</v>
      </c>
      <c r="H17" s="45" t="s">
        <v>88</v>
      </c>
      <c r="I17" s="45">
        <f t="shared" si="4"/>
        <v>57.04225352112676</v>
      </c>
      <c r="J17" s="46">
        <f t="shared" si="10"/>
        <v>58.450704225352112</v>
      </c>
      <c r="K17" s="45">
        <f t="shared" ref="K17:K22" si="11">J17+1.42</f>
        <v>59.870704225352114</v>
      </c>
      <c r="L17" s="47">
        <v>19</v>
      </c>
      <c r="M17" s="48" t="s">
        <v>100</v>
      </c>
      <c r="N17" s="48">
        <v>16.7</v>
      </c>
      <c r="O17" s="192">
        <v>143</v>
      </c>
      <c r="P17" s="192">
        <v>136</v>
      </c>
      <c r="Q17" s="192">
        <v>20963532</v>
      </c>
      <c r="R17" s="50">
        <f t="shared" si="5"/>
        <v>5569</v>
      </c>
      <c r="S17" s="51">
        <f t="shared" si="6"/>
        <v>133.65600000000001</v>
      </c>
      <c r="T17" s="51">
        <f t="shared" si="7"/>
        <v>5.569</v>
      </c>
      <c r="U17" s="193">
        <v>9.5</v>
      </c>
      <c r="V17" s="193">
        <f t="shared" si="0"/>
        <v>9.5</v>
      </c>
      <c r="W17" s="194" t="s">
        <v>141</v>
      </c>
      <c r="X17" s="197">
        <v>0</v>
      </c>
      <c r="Y17" s="197">
        <v>0</v>
      </c>
      <c r="Z17" s="197">
        <v>1173</v>
      </c>
      <c r="AA17" s="197">
        <v>1185</v>
      </c>
      <c r="AB17" s="197">
        <v>1198</v>
      </c>
      <c r="AC17" s="52" t="s">
        <v>90</v>
      </c>
      <c r="AD17" s="52" t="s">
        <v>90</v>
      </c>
      <c r="AE17" s="52" t="s">
        <v>90</v>
      </c>
      <c r="AF17" s="196" t="s">
        <v>90</v>
      </c>
      <c r="AG17" s="196">
        <v>33819692</v>
      </c>
      <c r="AH17" s="53">
        <f t="shared" si="9"/>
        <v>1160</v>
      </c>
      <c r="AI17" s="54">
        <f t="shared" si="8"/>
        <v>208.29592386424852</v>
      </c>
      <c r="AJ17" s="166">
        <v>0</v>
      </c>
      <c r="AK17" s="166">
        <v>0</v>
      </c>
      <c r="AL17" s="166">
        <v>1</v>
      </c>
      <c r="AM17" s="166">
        <v>1</v>
      </c>
      <c r="AN17" s="166">
        <v>1</v>
      </c>
      <c r="AO17" s="166">
        <v>0</v>
      </c>
      <c r="AP17" s="197">
        <v>7481953</v>
      </c>
      <c r="AQ17" s="197">
        <f t="shared" si="1"/>
        <v>0</v>
      </c>
      <c r="AR17" s="55"/>
      <c r="AS17" s="56" t="s">
        <v>101</v>
      </c>
      <c r="AT17" s="58"/>
      <c r="AV17" s="42" t="s">
        <v>104</v>
      </c>
      <c r="AW17" s="42" t="s">
        <v>105</v>
      </c>
      <c r="AY17" s="170"/>
    </row>
    <row r="18" spans="1:51" x14ac:dyDescent="0.25">
      <c r="B18" s="43">
        <v>2.2916666666666701</v>
      </c>
      <c r="C18" s="43">
        <v>0.33333333333333298</v>
      </c>
      <c r="D18" s="191">
        <v>9</v>
      </c>
      <c r="E18" s="44">
        <f t="shared" si="2"/>
        <v>6.3380281690140849</v>
      </c>
      <c r="F18" s="103">
        <v>83</v>
      </c>
      <c r="G18" s="44">
        <f t="shared" si="3"/>
        <v>58.450704225352112</v>
      </c>
      <c r="H18" s="45" t="s">
        <v>88</v>
      </c>
      <c r="I18" s="45">
        <f t="shared" si="4"/>
        <v>57.04225352112676</v>
      </c>
      <c r="J18" s="46">
        <f t="shared" si="10"/>
        <v>58.450704225352112</v>
      </c>
      <c r="K18" s="45">
        <f t="shared" si="11"/>
        <v>59.870704225352114</v>
      </c>
      <c r="L18" s="47">
        <v>19</v>
      </c>
      <c r="M18" s="48" t="s">
        <v>100</v>
      </c>
      <c r="N18" s="48">
        <v>17.3</v>
      </c>
      <c r="O18" s="192">
        <v>141</v>
      </c>
      <c r="P18" s="192">
        <v>146</v>
      </c>
      <c r="Q18" s="192">
        <v>20969651</v>
      </c>
      <c r="R18" s="50">
        <f t="shared" si="5"/>
        <v>6119</v>
      </c>
      <c r="S18" s="51">
        <f t="shared" si="6"/>
        <v>146.85599999999999</v>
      </c>
      <c r="T18" s="51">
        <f t="shared" si="7"/>
        <v>6.1189999999999998</v>
      </c>
      <c r="U18" s="193">
        <v>9.3000000000000007</v>
      </c>
      <c r="V18" s="193">
        <f t="shared" si="0"/>
        <v>9.3000000000000007</v>
      </c>
      <c r="W18" s="194" t="s">
        <v>142</v>
      </c>
      <c r="X18" s="197">
        <v>0</v>
      </c>
      <c r="Y18" s="197">
        <v>1021</v>
      </c>
      <c r="Z18" s="197">
        <v>1195</v>
      </c>
      <c r="AA18" s="197">
        <v>1185</v>
      </c>
      <c r="AB18" s="197">
        <v>1198</v>
      </c>
      <c r="AC18" s="52" t="s">
        <v>90</v>
      </c>
      <c r="AD18" s="52" t="s">
        <v>90</v>
      </c>
      <c r="AE18" s="52" t="s">
        <v>90</v>
      </c>
      <c r="AF18" s="196" t="s">
        <v>90</v>
      </c>
      <c r="AG18" s="196">
        <v>33821044</v>
      </c>
      <c r="AH18" s="53">
        <f t="shared" si="9"/>
        <v>1352</v>
      </c>
      <c r="AI18" s="54">
        <f t="shared" si="8"/>
        <v>220.95113580650434</v>
      </c>
      <c r="AJ18" s="166">
        <v>0</v>
      </c>
      <c r="AK18" s="166">
        <v>1</v>
      </c>
      <c r="AL18" s="166">
        <v>1</v>
      </c>
      <c r="AM18" s="166">
        <v>1</v>
      </c>
      <c r="AN18" s="166">
        <v>1</v>
      </c>
      <c r="AO18" s="166">
        <v>0</v>
      </c>
      <c r="AP18" s="197">
        <v>7481953</v>
      </c>
      <c r="AQ18" s="197">
        <f t="shared" si="1"/>
        <v>0</v>
      </c>
      <c r="AR18" s="55"/>
      <c r="AS18" s="56" t="s">
        <v>101</v>
      </c>
      <c r="AV18" s="42" t="s">
        <v>106</v>
      </c>
      <c r="AW18" s="42" t="s">
        <v>107</v>
      </c>
      <c r="AY18" s="170"/>
    </row>
    <row r="19" spans="1:51" x14ac:dyDescent="0.25">
      <c r="B19" s="43">
        <v>2.3333333333333299</v>
      </c>
      <c r="C19" s="43">
        <v>0.375</v>
      </c>
      <c r="D19" s="191">
        <v>8</v>
      </c>
      <c r="E19" s="44">
        <f t="shared" si="2"/>
        <v>5.6338028169014089</v>
      </c>
      <c r="F19" s="103">
        <v>83</v>
      </c>
      <c r="G19" s="44">
        <f t="shared" si="3"/>
        <v>58.450704225352112</v>
      </c>
      <c r="H19" s="45" t="s">
        <v>88</v>
      </c>
      <c r="I19" s="45">
        <f t="shared" si="4"/>
        <v>57.04225352112676</v>
      </c>
      <c r="J19" s="46">
        <f t="shared" si="10"/>
        <v>58.450704225352112</v>
      </c>
      <c r="K19" s="45">
        <f t="shared" si="11"/>
        <v>59.870704225352114</v>
      </c>
      <c r="L19" s="47">
        <v>19</v>
      </c>
      <c r="M19" s="48" t="s">
        <v>100</v>
      </c>
      <c r="N19" s="48">
        <v>18.399999999999999</v>
      </c>
      <c r="O19" s="192">
        <v>135</v>
      </c>
      <c r="P19" s="192">
        <v>150</v>
      </c>
      <c r="Q19" s="192">
        <v>20975887</v>
      </c>
      <c r="R19" s="50">
        <f t="shared" si="5"/>
        <v>6236</v>
      </c>
      <c r="S19" s="51">
        <f t="shared" si="6"/>
        <v>149.66399999999999</v>
      </c>
      <c r="T19" s="51">
        <f t="shared" si="7"/>
        <v>6.2359999999999998</v>
      </c>
      <c r="U19" s="193">
        <v>8.6999999999999993</v>
      </c>
      <c r="V19" s="193">
        <f t="shared" si="0"/>
        <v>8.6999999999999993</v>
      </c>
      <c r="W19" s="194" t="s">
        <v>142</v>
      </c>
      <c r="X19" s="197">
        <v>0</v>
      </c>
      <c r="Y19" s="197">
        <v>1108</v>
      </c>
      <c r="Z19" s="197">
        <v>1195</v>
      </c>
      <c r="AA19" s="197">
        <v>1185</v>
      </c>
      <c r="AB19" s="197">
        <v>1198</v>
      </c>
      <c r="AC19" s="52" t="s">
        <v>90</v>
      </c>
      <c r="AD19" s="52" t="s">
        <v>90</v>
      </c>
      <c r="AE19" s="52" t="s">
        <v>90</v>
      </c>
      <c r="AF19" s="196" t="s">
        <v>90</v>
      </c>
      <c r="AG19" s="196">
        <v>33822428</v>
      </c>
      <c r="AH19" s="53">
        <f t="shared" si="9"/>
        <v>1384</v>
      </c>
      <c r="AI19" s="54">
        <f t="shared" si="8"/>
        <v>221.93713919178961</v>
      </c>
      <c r="AJ19" s="166">
        <v>0</v>
      </c>
      <c r="AK19" s="166">
        <v>1</v>
      </c>
      <c r="AL19" s="166">
        <v>1</v>
      </c>
      <c r="AM19" s="166">
        <v>1</v>
      </c>
      <c r="AN19" s="166">
        <v>1</v>
      </c>
      <c r="AO19" s="166">
        <v>0</v>
      </c>
      <c r="AP19" s="197">
        <v>7481953</v>
      </c>
      <c r="AQ19" s="197">
        <f t="shared" si="1"/>
        <v>0</v>
      </c>
      <c r="AR19" s="55"/>
      <c r="AS19" s="56" t="s">
        <v>101</v>
      </c>
      <c r="AV19" s="42" t="s">
        <v>108</v>
      </c>
      <c r="AW19" s="42" t="s">
        <v>109</v>
      </c>
      <c r="AY19" s="170"/>
    </row>
    <row r="20" spans="1:51" x14ac:dyDescent="0.25">
      <c r="B20" s="43">
        <v>2.375</v>
      </c>
      <c r="C20" s="43">
        <v>0.41666666666666669</v>
      </c>
      <c r="D20" s="191">
        <v>7</v>
      </c>
      <c r="E20" s="44">
        <f t="shared" si="2"/>
        <v>4.9295774647887329</v>
      </c>
      <c r="F20" s="103">
        <v>83</v>
      </c>
      <c r="G20" s="44">
        <f t="shared" si="3"/>
        <v>58.450704225352112</v>
      </c>
      <c r="H20" s="45" t="s">
        <v>88</v>
      </c>
      <c r="I20" s="45">
        <f t="shared" si="4"/>
        <v>57.04225352112676</v>
      </c>
      <c r="J20" s="46">
        <f t="shared" si="10"/>
        <v>58.450704225352112</v>
      </c>
      <c r="K20" s="45">
        <f t="shared" si="11"/>
        <v>59.870704225352114</v>
      </c>
      <c r="L20" s="47">
        <v>19</v>
      </c>
      <c r="M20" s="48" t="s">
        <v>100</v>
      </c>
      <c r="N20" s="48">
        <v>17.7</v>
      </c>
      <c r="O20" s="192">
        <v>132</v>
      </c>
      <c r="P20" s="192">
        <v>152</v>
      </c>
      <c r="Q20" s="192">
        <v>20982270</v>
      </c>
      <c r="R20" s="50">
        <f t="shared" si="5"/>
        <v>6383</v>
      </c>
      <c r="S20" s="51">
        <f t="shared" si="6"/>
        <v>153.19200000000001</v>
      </c>
      <c r="T20" s="51">
        <f t="shared" si="7"/>
        <v>6.383</v>
      </c>
      <c r="U20" s="193">
        <v>7.8</v>
      </c>
      <c r="V20" s="193">
        <f t="shared" si="0"/>
        <v>7.8</v>
      </c>
      <c r="W20" s="194" t="s">
        <v>142</v>
      </c>
      <c r="X20" s="197">
        <v>0</v>
      </c>
      <c r="Y20" s="197">
        <v>1170</v>
      </c>
      <c r="Z20" s="197">
        <v>1195</v>
      </c>
      <c r="AA20" s="197">
        <v>1185</v>
      </c>
      <c r="AB20" s="197">
        <v>1198</v>
      </c>
      <c r="AC20" s="52" t="s">
        <v>90</v>
      </c>
      <c r="AD20" s="52" t="s">
        <v>90</v>
      </c>
      <c r="AE20" s="52" t="s">
        <v>90</v>
      </c>
      <c r="AF20" s="196" t="s">
        <v>90</v>
      </c>
      <c r="AG20" s="196">
        <v>33823868</v>
      </c>
      <c r="AH20" s="53">
        <f t="shared" si="9"/>
        <v>1440</v>
      </c>
      <c r="AI20" s="54">
        <f t="shared" si="8"/>
        <v>225.59924800250667</v>
      </c>
      <c r="AJ20" s="166">
        <v>0</v>
      </c>
      <c r="AK20" s="166">
        <v>1</v>
      </c>
      <c r="AL20" s="166">
        <v>1</v>
      </c>
      <c r="AM20" s="166">
        <v>1</v>
      </c>
      <c r="AN20" s="166">
        <v>1</v>
      </c>
      <c r="AO20" s="166">
        <v>0</v>
      </c>
      <c r="AP20" s="197">
        <v>7481953</v>
      </c>
      <c r="AQ20" s="197">
        <f t="shared" si="1"/>
        <v>0</v>
      </c>
      <c r="AR20" s="57"/>
      <c r="AS20" s="56" t="s">
        <v>101</v>
      </c>
      <c r="AY20" s="170"/>
    </row>
    <row r="21" spans="1:51" x14ac:dyDescent="0.25">
      <c r="B21" s="43">
        <v>2.4166666666666701</v>
      </c>
      <c r="C21" s="43">
        <v>0.45833333333333298</v>
      </c>
      <c r="D21" s="191">
        <v>8</v>
      </c>
      <c r="E21" s="44">
        <f t="shared" si="2"/>
        <v>5.6338028169014089</v>
      </c>
      <c r="F21" s="103">
        <v>83</v>
      </c>
      <c r="G21" s="44">
        <f t="shared" si="3"/>
        <v>58.450704225352112</v>
      </c>
      <c r="H21" s="45" t="s">
        <v>88</v>
      </c>
      <c r="I21" s="45">
        <f t="shared" si="4"/>
        <v>57.04225352112676</v>
      </c>
      <c r="J21" s="46">
        <f t="shared" si="10"/>
        <v>58.450704225352112</v>
      </c>
      <c r="K21" s="45">
        <f t="shared" si="11"/>
        <v>59.870704225352114</v>
      </c>
      <c r="L21" s="47">
        <v>19</v>
      </c>
      <c r="M21" s="48" t="s">
        <v>100</v>
      </c>
      <c r="N21" s="48">
        <v>17.7</v>
      </c>
      <c r="O21" s="192">
        <v>135</v>
      </c>
      <c r="P21" s="192">
        <v>148</v>
      </c>
      <c r="Q21" s="192">
        <v>20988610</v>
      </c>
      <c r="R21" s="50">
        <f>Q21-Q20</f>
        <v>6340</v>
      </c>
      <c r="S21" s="51">
        <f t="shared" si="6"/>
        <v>152.16</v>
      </c>
      <c r="T21" s="51">
        <f t="shared" si="7"/>
        <v>6.34</v>
      </c>
      <c r="U21" s="193">
        <v>6.8</v>
      </c>
      <c r="V21" s="193">
        <f t="shared" si="0"/>
        <v>6.8</v>
      </c>
      <c r="W21" s="194" t="s">
        <v>142</v>
      </c>
      <c r="X21" s="197">
        <v>0</v>
      </c>
      <c r="Y21" s="197">
        <v>1144</v>
      </c>
      <c r="Z21" s="197">
        <v>1195</v>
      </c>
      <c r="AA21" s="197">
        <v>1185</v>
      </c>
      <c r="AB21" s="197">
        <v>1198</v>
      </c>
      <c r="AC21" s="52" t="s">
        <v>90</v>
      </c>
      <c r="AD21" s="52" t="s">
        <v>90</v>
      </c>
      <c r="AE21" s="52" t="s">
        <v>90</v>
      </c>
      <c r="AF21" s="196" t="s">
        <v>90</v>
      </c>
      <c r="AG21" s="196">
        <v>33825304</v>
      </c>
      <c r="AH21" s="53">
        <f t="shared" si="9"/>
        <v>1436</v>
      </c>
      <c r="AI21" s="54">
        <f t="shared" si="8"/>
        <v>226.49842271293375</v>
      </c>
      <c r="AJ21" s="166">
        <v>0</v>
      </c>
      <c r="AK21" s="166">
        <v>1</v>
      </c>
      <c r="AL21" s="166">
        <v>1</v>
      </c>
      <c r="AM21" s="166">
        <v>1</v>
      </c>
      <c r="AN21" s="166">
        <v>1</v>
      </c>
      <c r="AO21" s="166">
        <v>0</v>
      </c>
      <c r="AP21" s="197">
        <v>7481953</v>
      </c>
      <c r="AQ21" s="197">
        <f t="shared" si="1"/>
        <v>0</v>
      </c>
      <c r="AR21" s="55"/>
      <c r="AS21" s="56" t="s">
        <v>101</v>
      </c>
      <c r="AY21" s="170"/>
    </row>
    <row r="22" spans="1:51" x14ac:dyDescent="0.25">
      <c r="B22" s="43">
        <v>2.4583333333333299</v>
      </c>
      <c r="C22" s="43">
        <v>0.5</v>
      </c>
      <c r="D22" s="191">
        <v>6</v>
      </c>
      <c r="E22" s="44">
        <f t="shared" si="2"/>
        <v>4.2253521126760569</v>
      </c>
      <c r="F22" s="103">
        <v>83</v>
      </c>
      <c r="G22" s="44">
        <f t="shared" si="3"/>
        <v>58.450704225352112</v>
      </c>
      <c r="H22" s="45" t="s">
        <v>88</v>
      </c>
      <c r="I22" s="45">
        <f t="shared" si="4"/>
        <v>57.04225352112676</v>
      </c>
      <c r="J22" s="46">
        <f t="shared" si="10"/>
        <v>58.450704225352112</v>
      </c>
      <c r="K22" s="45">
        <f t="shared" si="11"/>
        <v>59.870704225352114</v>
      </c>
      <c r="L22" s="47">
        <v>19</v>
      </c>
      <c r="M22" s="48" t="s">
        <v>100</v>
      </c>
      <c r="N22" s="48">
        <v>17.3</v>
      </c>
      <c r="O22" s="192">
        <v>128</v>
      </c>
      <c r="P22" s="192">
        <v>149</v>
      </c>
      <c r="Q22" s="192">
        <v>20994946</v>
      </c>
      <c r="R22" s="50">
        <f t="shared" si="5"/>
        <v>6336</v>
      </c>
      <c r="S22" s="51">
        <f t="shared" si="6"/>
        <v>152.06399999999999</v>
      </c>
      <c r="T22" s="51">
        <f t="shared" si="7"/>
        <v>6.3360000000000003</v>
      </c>
      <c r="U22" s="193">
        <v>5.8</v>
      </c>
      <c r="V22" s="193">
        <f t="shared" si="0"/>
        <v>5.8</v>
      </c>
      <c r="W22" s="194" t="s">
        <v>142</v>
      </c>
      <c r="X22" s="197">
        <v>0</v>
      </c>
      <c r="Y22" s="197">
        <v>1189</v>
      </c>
      <c r="Z22" s="197">
        <v>1195</v>
      </c>
      <c r="AA22" s="197">
        <v>1185</v>
      </c>
      <c r="AB22" s="197">
        <v>1198</v>
      </c>
      <c r="AC22" s="52" t="s">
        <v>90</v>
      </c>
      <c r="AD22" s="52" t="s">
        <v>90</v>
      </c>
      <c r="AE22" s="52" t="s">
        <v>90</v>
      </c>
      <c r="AF22" s="196" t="s">
        <v>90</v>
      </c>
      <c r="AG22" s="196">
        <v>33826756</v>
      </c>
      <c r="AH22" s="53">
        <f t="shared" si="9"/>
        <v>1452</v>
      </c>
      <c r="AI22" s="54">
        <f t="shared" si="8"/>
        <v>229.16666666666666</v>
      </c>
      <c r="AJ22" s="166">
        <v>0</v>
      </c>
      <c r="AK22" s="166">
        <v>1</v>
      </c>
      <c r="AL22" s="166">
        <v>1</v>
      </c>
      <c r="AM22" s="166">
        <v>1</v>
      </c>
      <c r="AN22" s="166">
        <v>1</v>
      </c>
      <c r="AO22" s="166">
        <v>0</v>
      </c>
      <c r="AP22" s="197">
        <v>7481953</v>
      </c>
      <c r="AQ22" s="197">
        <f t="shared" si="1"/>
        <v>0</v>
      </c>
      <c r="AR22" s="55"/>
      <c r="AS22" s="56" t="s">
        <v>101</v>
      </c>
      <c r="AV22" s="59" t="s">
        <v>110</v>
      </c>
      <c r="AY22" s="170"/>
    </row>
    <row r="23" spans="1:51" x14ac:dyDescent="0.25">
      <c r="A23" s="163" t="s">
        <v>183</v>
      </c>
      <c r="B23" s="43">
        <v>2.5</v>
      </c>
      <c r="C23" s="43">
        <v>0.54166666666666696</v>
      </c>
      <c r="D23" s="191">
        <v>6</v>
      </c>
      <c r="E23" s="44">
        <f t="shared" si="2"/>
        <v>4.2253521126760569</v>
      </c>
      <c r="F23" s="168">
        <v>81</v>
      </c>
      <c r="G23" s="44">
        <f t="shared" si="3"/>
        <v>57.04225352112676</v>
      </c>
      <c r="H23" s="45" t="s">
        <v>88</v>
      </c>
      <c r="I23" s="45">
        <f t="shared" si="4"/>
        <v>55.633802816901408</v>
      </c>
      <c r="J23" s="46">
        <f t="shared" si="10"/>
        <v>57.04225352112676</v>
      </c>
      <c r="K23" s="45">
        <f>J23+(6/1.42)</f>
        <v>61.267605633802816</v>
      </c>
      <c r="L23" s="47">
        <v>19</v>
      </c>
      <c r="M23" s="48" t="s">
        <v>100</v>
      </c>
      <c r="N23" s="48">
        <v>17.5</v>
      </c>
      <c r="O23" s="192">
        <v>134</v>
      </c>
      <c r="P23" s="192">
        <v>144</v>
      </c>
      <c r="Q23" s="192">
        <v>21001022</v>
      </c>
      <c r="R23" s="50">
        <f t="shared" si="5"/>
        <v>6076</v>
      </c>
      <c r="S23" s="51">
        <f t="shared" si="6"/>
        <v>145.82400000000001</v>
      </c>
      <c r="T23" s="51">
        <f t="shared" si="7"/>
        <v>6.0759999999999996</v>
      </c>
      <c r="U23" s="193">
        <v>5.2</v>
      </c>
      <c r="V23" s="193">
        <f t="shared" si="0"/>
        <v>5.2</v>
      </c>
      <c r="W23" s="194" t="s">
        <v>142</v>
      </c>
      <c r="X23" s="197">
        <v>0</v>
      </c>
      <c r="Y23" s="197">
        <v>1074</v>
      </c>
      <c r="Z23" s="197">
        <v>1195</v>
      </c>
      <c r="AA23" s="197">
        <v>1185</v>
      </c>
      <c r="AB23" s="197">
        <v>1198</v>
      </c>
      <c r="AC23" s="52" t="s">
        <v>90</v>
      </c>
      <c r="AD23" s="52" t="s">
        <v>90</v>
      </c>
      <c r="AE23" s="52" t="s">
        <v>90</v>
      </c>
      <c r="AF23" s="196" t="s">
        <v>90</v>
      </c>
      <c r="AG23" s="196">
        <v>33828148</v>
      </c>
      <c r="AH23" s="53">
        <f t="shared" si="9"/>
        <v>1392</v>
      </c>
      <c r="AI23" s="54">
        <f t="shared" si="8"/>
        <v>229.09809084924294</v>
      </c>
      <c r="AJ23" s="166">
        <v>0</v>
      </c>
      <c r="AK23" s="166">
        <v>1</v>
      </c>
      <c r="AL23" s="166">
        <v>1</v>
      </c>
      <c r="AM23" s="166">
        <v>1</v>
      </c>
      <c r="AN23" s="166">
        <v>1</v>
      </c>
      <c r="AO23" s="166">
        <v>0</v>
      </c>
      <c r="AP23" s="197">
        <v>7481953</v>
      </c>
      <c r="AQ23" s="197">
        <f t="shared" si="1"/>
        <v>0</v>
      </c>
      <c r="AR23" s="55"/>
      <c r="AS23" s="56" t="s">
        <v>113</v>
      </c>
      <c r="AT23" s="58"/>
      <c r="AV23" s="60" t="s">
        <v>111</v>
      </c>
      <c r="AW23" s="61" t="s">
        <v>112</v>
      </c>
      <c r="AY23" s="170"/>
    </row>
    <row r="24" spans="1:51" x14ac:dyDescent="0.25">
      <c r="B24" s="43">
        <v>2.5416666666666701</v>
      </c>
      <c r="C24" s="43">
        <v>0.58333333333333404</v>
      </c>
      <c r="D24" s="191">
        <v>4</v>
      </c>
      <c r="E24" s="44">
        <f t="shared" si="2"/>
        <v>2.8169014084507045</v>
      </c>
      <c r="F24" s="168">
        <v>81</v>
      </c>
      <c r="G24" s="44">
        <f t="shared" si="3"/>
        <v>57.04225352112676</v>
      </c>
      <c r="H24" s="45" t="s">
        <v>88</v>
      </c>
      <c r="I24" s="45">
        <f t="shared" si="4"/>
        <v>55.633802816901408</v>
      </c>
      <c r="J24" s="46">
        <f t="shared" si="10"/>
        <v>57.04225352112676</v>
      </c>
      <c r="K24" s="45">
        <f t="shared" ref="K24:K34" si="12">J24+(6/1.42)</f>
        <v>61.267605633802816</v>
      </c>
      <c r="L24" s="47">
        <v>18</v>
      </c>
      <c r="M24" s="48" t="s">
        <v>100</v>
      </c>
      <c r="N24" s="48">
        <v>17.3</v>
      </c>
      <c r="O24" s="192">
        <v>130</v>
      </c>
      <c r="P24" s="192">
        <v>141</v>
      </c>
      <c r="Q24" s="192">
        <v>21006799</v>
      </c>
      <c r="R24" s="50">
        <f t="shared" si="5"/>
        <v>5777</v>
      </c>
      <c r="S24" s="51">
        <f t="shared" si="6"/>
        <v>138.648</v>
      </c>
      <c r="T24" s="51">
        <f t="shared" si="7"/>
        <v>5.7770000000000001</v>
      </c>
      <c r="U24" s="193">
        <v>4</v>
      </c>
      <c r="V24" s="193">
        <f t="shared" si="0"/>
        <v>4</v>
      </c>
      <c r="W24" s="194" t="s">
        <v>142</v>
      </c>
      <c r="X24" s="197">
        <v>0</v>
      </c>
      <c r="Y24" s="197">
        <v>1066</v>
      </c>
      <c r="Z24" s="197">
        <v>1195</v>
      </c>
      <c r="AA24" s="197">
        <v>1185</v>
      </c>
      <c r="AB24" s="197">
        <v>1198</v>
      </c>
      <c r="AC24" s="52" t="s">
        <v>90</v>
      </c>
      <c r="AD24" s="52" t="s">
        <v>90</v>
      </c>
      <c r="AE24" s="52" t="s">
        <v>90</v>
      </c>
      <c r="AF24" s="196" t="s">
        <v>90</v>
      </c>
      <c r="AG24" s="196">
        <v>33829488</v>
      </c>
      <c r="AH24" s="53">
        <f t="shared" si="9"/>
        <v>1340</v>
      </c>
      <c r="AI24" s="54">
        <f t="shared" si="8"/>
        <v>231.95430154059198</v>
      </c>
      <c r="AJ24" s="166">
        <v>0</v>
      </c>
      <c r="AK24" s="166">
        <v>1</v>
      </c>
      <c r="AL24" s="166">
        <v>1</v>
      </c>
      <c r="AM24" s="166">
        <v>1</v>
      </c>
      <c r="AN24" s="166">
        <v>1</v>
      </c>
      <c r="AO24" s="166">
        <v>0</v>
      </c>
      <c r="AP24" s="197">
        <v>7481953</v>
      </c>
      <c r="AQ24" s="197">
        <f t="shared" si="1"/>
        <v>0</v>
      </c>
      <c r="AR24" s="57"/>
      <c r="AS24" s="56" t="s">
        <v>113</v>
      </c>
      <c r="AV24" s="62" t="s">
        <v>29</v>
      </c>
      <c r="AW24" s="62">
        <v>14.7</v>
      </c>
      <c r="AY24" s="170"/>
    </row>
    <row r="25" spans="1:51" x14ac:dyDescent="0.25">
      <c r="B25" s="43">
        <v>2.5833333333333299</v>
      </c>
      <c r="C25" s="43">
        <v>0.625</v>
      </c>
      <c r="D25" s="191">
        <v>5</v>
      </c>
      <c r="E25" s="44">
        <f t="shared" si="2"/>
        <v>3.5211267605633805</v>
      </c>
      <c r="F25" s="168">
        <v>81</v>
      </c>
      <c r="G25" s="44">
        <f t="shared" si="3"/>
        <v>57.04225352112676</v>
      </c>
      <c r="H25" s="45" t="s">
        <v>88</v>
      </c>
      <c r="I25" s="45">
        <f t="shared" si="4"/>
        <v>55.633802816901408</v>
      </c>
      <c r="J25" s="46">
        <f t="shared" si="10"/>
        <v>57.04225352112676</v>
      </c>
      <c r="K25" s="45">
        <f t="shared" si="12"/>
        <v>61.267605633802816</v>
      </c>
      <c r="L25" s="47">
        <v>18</v>
      </c>
      <c r="M25" s="48" t="s">
        <v>100</v>
      </c>
      <c r="N25" s="48">
        <v>16.899999999999999</v>
      </c>
      <c r="O25" s="192">
        <v>131</v>
      </c>
      <c r="P25" s="192">
        <v>140</v>
      </c>
      <c r="Q25" s="192">
        <v>21012465</v>
      </c>
      <c r="R25" s="50">
        <f t="shared" si="5"/>
        <v>5666</v>
      </c>
      <c r="S25" s="51">
        <f t="shared" si="6"/>
        <v>135.98400000000001</v>
      </c>
      <c r="T25" s="51">
        <f t="shared" si="7"/>
        <v>5.6660000000000004</v>
      </c>
      <c r="U25" s="193">
        <v>4.2</v>
      </c>
      <c r="V25" s="193">
        <f t="shared" si="0"/>
        <v>4.2</v>
      </c>
      <c r="W25" s="194" t="s">
        <v>142</v>
      </c>
      <c r="X25" s="197">
        <v>0</v>
      </c>
      <c r="Y25" s="197">
        <v>1068</v>
      </c>
      <c r="Z25" s="197">
        <v>1195</v>
      </c>
      <c r="AA25" s="197">
        <v>1185</v>
      </c>
      <c r="AB25" s="197">
        <v>1198</v>
      </c>
      <c r="AC25" s="52" t="s">
        <v>90</v>
      </c>
      <c r="AD25" s="52" t="s">
        <v>90</v>
      </c>
      <c r="AE25" s="52" t="s">
        <v>90</v>
      </c>
      <c r="AF25" s="196" t="s">
        <v>90</v>
      </c>
      <c r="AG25" s="196">
        <v>33830816</v>
      </c>
      <c r="AH25" s="53">
        <f t="shared" si="9"/>
        <v>1328</v>
      </c>
      <c r="AI25" s="54">
        <f t="shared" si="8"/>
        <v>234.38051535474762</v>
      </c>
      <c r="AJ25" s="166">
        <v>0</v>
      </c>
      <c r="AK25" s="166">
        <v>1</v>
      </c>
      <c r="AL25" s="166">
        <v>1</v>
      </c>
      <c r="AM25" s="166">
        <v>1</v>
      </c>
      <c r="AN25" s="166">
        <v>1</v>
      </c>
      <c r="AO25" s="166">
        <v>0</v>
      </c>
      <c r="AP25" s="197">
        <v>7481953</v>
      </c>
      <c r="AQ25" s="197">
        <f t="shared" si="1"/>
        <v>0</v>
      </c>
      <c r="AR25" s="55"/>
      <c r="AS25" s="56" t="s">
        <v>113</v>
      </c>
      <c r="AV25" s="62" t="s">
        <v>74</v>
      </c>
      <c r="AW25" s="62">
        <v>10.36</v>
      </c>
      <c r="AY25" s="170"/>
    </row>
    <row r="26" spans="1:51" x14ac:dyDescent="0.25">
      <c r="B26" s="43">
        <v>2.625</v>
      </c>
      <c r="C26" s="43">
        <v>0.66666666666666696</v>
      </c>
      <c r="D26" s="191">
        <v>5</v>
      </c>
      <c r="E26" s="44">
        <f t="shared" si="2"/>
        <v>3.5211267605633805</v>
      </c>
      <c r="F26" s="168">
        <v>81</v>
      </c>
      <c r="G26" s="44">
        <f t="shared" si="3"/>
        <v>57.04225352112676</v>
      </c>
      <c r="H26" s="45" t="s">
        <v>88</v>
      </c>
      <c r="I26" s="45">
        <f t="shared" si="4"/>
        <v>53.521126760563384</v>
      </c>
      <c r="J26" s="46">
        <f>(F26-3)/1.42</f>
        <v>54.929577464788736</v>
      </c>
      <c r="K26" s="45">
        <f t="shared" si="12"/>
        <v>59.154929577464792</v>
      </c>
      <c r="L26" s="47">
        <v>18</v>
      </c>
      <c r="M26" s="48" t="s">
        <v>100</v>
      </c>
      <c r="N26" s="48">
        <v>16.7</v>
      </c>
      <c r="O26" s="192">
        <v>133</v>
      </c>
      <c r="P26" s="192">
        <v>139</v>
      </c>
      <c r="Q26" s="192">
        <v>21018255</v>
      </c>
      <c r="R26" s="50">
        <f t="shared" si="5"/>
        <v>5790</v>
      </c>
      <c r="S26" s="51">
        <f t="shared" si="6"/>
        <v>138.96</v>
      </c>
      <c r="T26" s="51">
        <f t="shared" si="7"/>
        <v>5.79</v>
      </c>
      <c r="U26" s="193">
        <v>3.8</v>
      </c>
      <c r="V26" s="193">
        <f t="shared" si="0"/>
        <v>3.8</v>
      </c>
      <c r="W26" s="194" t="s">
        <v>142</v>
      </c>
      <c r="X26" s="197">
        <v>0</v>
      </c>
      <c r="Y26" s="197">
        <v>1078</v>
      </c>
      <c r="Z26" s="197">
        <v>1195</v>
      </c>
      <c r="AA26" s="197">
        <v>1185</v>
      </c>
      <c r="AB26" s="197">
        <v>1198</v>
      </c>
      <c r="AC26" s="52" t="s">
        <v>90</v>
      </c>
      <c r="AD26" s="52" t="s">
        <v>90</v>
      </c>
      <c r="AE26" s="52" t="s">
        <v>90</v>
      </c>
      <c r="AF26" s="196" t="s">
        <v>90</v>
      </c>
      <c r="AG26" s="196">
        <v>33832152</v>
      </c>
      <c r="AH26" s="53">
        <f t="shared" si="9"/>
        <v>1336</v>
      </c>
      <c r="AI26" s="54">
        <f t="shared" si="8"/>
        <v>230.74265975820379</v>
      </c>
      <c r="AJ26" s="166">
        <v>0</v>
      </c>
      <c r="AK26" s="166">
        <v>1</v>
      </c>
      <c r="AL26" s="166">
        <v>1</v>
      </c>
      <c r="AM26" s="166">
        <v>1</v>
      </c>
      <c r="AN26" s="166">
        <v>1</v>
      </c>
      <c r="AO26" s="166">
        <v>0</v>
      </c>
      <c r="AP26" s="197">
        <v>7481953</v>
      </c>
      <c r="AQ26" s="197">
        <f t="shared" si="1"/>
        <v>0</v>
      </c>
      <c r="AR26" s="55"/>
      <c r="AS26" s="56" t="s">
        <v>113</v>
      </c>
      <c r="AV26" s="62" t="s">
        <v>114</v>
      </c>
      <c r="AW26" s="62">
        <v>1.01325</v>
      </c>
      <c r="AY26" s="170"/>
    </row>
    <row r="27" spans="1:51" x14ac:dyDescent="0.25">
      <c r="B27" s="43">
        <v>2.6666666666666701</v>
      </c>
      <c r="C27" s="43">
        <v>0.70833333333333404</v>
      </c>
      <c r="D27" s="191">
        <v>4</v>
      </c>
      <c r="E27" s="44">
        <f t="shared" si="2"/>
        <v>2.8169014084507045</v>
      </c>
      <c r="F27" s="168">
        <v>81</v>
      </c>
      <c r="G27" s="44">
        <f t="shared" si="3"/>
        <v>57.04225352112676</v>
      </c>
      <c r="H27" s="45" t="s">
        <v>88</v>
      </c>
      <c r="I27" s="45">
        <f t="shared" si="4"/>
        <v>53.521126760563384</v>
      </c>
      <c r="J27" s="46">
        <f t="shared" ref="J27:J32" si="13">(F27-3)/1.42</f>
        <v>54.929577464788736</v>
      </c>
      <c r="K27" s="45">
        <f t="shared" si="12"/>
        <v>59.154929577464792</v>
      </c>
      <c r="L27" s="47">
        <v>18</v>
      </c>
      <c r="M27" s="48" t="s">
        <v>100</v>
      </c>
      <c r="N27" s="48">
        <v>16.7</v>
      </c>
      <c r="O27" s="192">
        <v>127</v>
      </c>
      <c r="P27" s="192">
        <v>136</v>
      </c>
      <c r="Q27" s="192">
        <v>21023971</v>
      </c>
      <c r="R27" s="50">
        <f t="shared" si="5"/>
        <v>5716</v>
      </c>
      <c r="S27" s="51">
        <f t="shared" si="6"/>
        <v>137.184</v>
      </c>
      <c r="T27" s="51">
        <f t="shared" si="7"/>
        <v>5.7160000000000002</v>
      </c>
      <c r="U27" s="193">
        <v>3.3</v>
      </c>
      <c r="V27" s="193">
        <f t="shared" si="0"/>
        <v>3.3</v>
      </c>
      <c r="W27" s="194" t="s">
        <v>142</v>
      </c>
      <c r="X27" s="197">
        <v>0</v>
      </c>
      <c r="Y27" s="197">
        <v>1068</v>
      </c>
      <c r="Z27" s="197">
        <v>1195</v>
      </c>
      <c r="AA27" s="197">
        <v>1185</v>
      </c>
      <c r="AB27" s="197">
        <v>1198</v>
      </c>
      <c r="AC27" s="52" t="s">
        <v>90</v>
      </c>
      <c r="AD27" s="52" t="s">
        <v>90</v>
      </c>
      <c r="AE27" s="52" t="s">
        <v>90</v>
      </c>
      <c r="AF27" s="196" t="s">
        <v>90</v>
      </c>
      <c r="AG27" s="196">
        <v>33833492</v>
      </c>
      <c r="AH27" s="53">
        <f t="shared" si="9"/>
        <v>1340</v>
      </c>
      <c r="AI27" s="54">
        <f t="shared" si="8"/>
        <v>234.42967109867038</v>
      </c>
      <c r="AJ27" s="166">
        <v>0</v>
      </c>
      <c r="AK27" s="166">
        <v>1</v>
      </c>
      <c r="AL27" s="166">
        <v>1</v>
      </c>
      <c r="AM27" s="166">
        <v>1</v>
      </c>
      <c r="AN27" s="166">
        <v>1</v>
      </c>
      <c r="AO27" s="166">
        <v>0</v>
      </c>
      <c r="AP27" s="197">
        <v>7481953</v>
      </c>
      <c r="AQ27" s="197">
        <f t="shared" si="1"/>
        <v>0</v>
      </c>
      <c r="AR27" s="55"/>
      <c r="AS27" s="56" t="s">
        <v>113</v>
      </c>
      <c r="AV27" s="62" t="s">
        <v>115</v>
      </c>
      <c r="AW27" s="62">
        <v>1</v>
      </c>
      <c r="AY27" s="170"/>
    </row>
    <row r="28" spans="1:51" x14ac:dyDescent="0.25">
      <c r="B28" s="43">
        <v>2.7083333333333299</v>
      </c>
      <c r="C28" s="43">
        <v>0.750000000000002</v>
      </c>
      <c r="D28" s="191">
        <v>3</v>
      </c>
      <c r="E28" s="44">
        <f t="shared" si="2"/>
        <v>2.1126760563380285</v>
      </c>
      <c r="F28" s="168">
        <v>78</v>
      </c>
      <c r="G28" s="44">
        <f t="shared" si="3"/>
        <v>54.929577464788736</v>
      </c>
      <c r="H28" s="45" t="s">
        <v>88</v>
      </c>
      <c r="I28" s="45">
        <f t="shared" si="4"/>
        <v>51.408450704225352</v>
      </c>
      <c r="J28" s="46">
        <f t="shared" si="13"/>
        <v>52.816901408450704</v>
      </c>
      <c r="K28" s="45">
        <f t="shared" si="12"/>
        <v>57.04225352112676</v>
      </c>
      <c r="L28" s="47">
        <v>18</v>
      </c>
      <c r="M28" s="48" t="s">
        <v>100</v>
      </c>
      <c r="N28" s="48">
        <v>16.7</v>
      </c>
      <c r="O28" s="192">
        <v>133</v>
      </c>
      <c r="P28" s="192">
        <v>138</v>
      </c>
      <c r="Q28" s="192">
        <v>21029597</v>
      </c>
      <c r="R28" s="50">
        <f t="shared" si="5"/>
        <v>5626</v>
      </c>
      <c r="S28" s="51">
        <f t="shared" si="6"/>
        <v>135.024</v>
      </c>
      <c r="T28" s="51">
        <f t="shared" si="7"/>
        <v>5.6260000000000003</v>
      </c>
      <c r="U28" s="193">
        <v>3.1</v>
      </c>
      <c r="V28" s="193">
        <f t="shared" si="0"/>
        <v>3.1</v>
      </c>
      <c r="W28" s="194" t="s">
        <v>142</v>
      </c>
      <c r="X28" s="197">
        <v>0</v>
      </c>
      <c r="Y28" s="197">
        <v>1024</v>
      </c>
      <c r="Z28" s="197">
        <v>1195</v>
      </c>
      <c r="AA28" s="197">
        <v>1185</v>
      </c>
      <c r="AB28" s="197">
        <v>1198</v>
      </c>
      <c r="AC28" s="52" t="s">
        <v>90</v>
      </c>
      <c r="AD28" s="52" t="s">
        <v>90</v>
      </c>
      <c r="AE28" s="52" t="s">
        <v>90</v>
      </c>
      <c r="AF28" s="196" t="s">
        <v>90</v>
      </c>
      <c r="AG28" s="196">
        <v>33834812</v>
      </c>
      <c r="AH28" s="53">
        <f t="shared" si="9"/>
        <v>1320</v>
      </c>
      <c r="AI28" s="54">
        <f t="shared" si="8"/>
        <v>234.62495556345536</v>
      </c>
      <c r="AJ28" s="166">
        <v>0</v>
      </c>
      <c r="AK28" s="166">
        <v>1</v>
      </c>
      <c r="AL28" s="166">
        <v>1</v>
      </c>
      <c r="AM28" s="166">
        <v>1</v>
      </c>
      <c r="AN28" s="166">
        <v>1</v>
      </c>
      <c r="AO28" s="166">
        <v>0</v>
      </c>
      <c r="AP28" s="197">
        <v>7481953</v>
      </c>
      <c r="AQ28" s="197">
        <f t="shared" si="1"/>
        <v>0</v>
      </c>
      <c r="AR28" s="57"/>
      <c r="AS28" s="56" t="s">
        <v>113</v>
      </c>
      <c r="AV28" s="62" t="s">
        <v>116</v>
      </c>
      <c r="AW28" s="62">
        <v>101.325</v>
      </c>
      <c r="AY28" s="170"/>
    </row>
    <row r="29" spans="1:51" x14ac:dyDescent="0.25">
      <c r="B29" s="43">
        <v>2.75</v>
      </c>
      <c r="C29" s="43">
        <v>0.79166666666666896</v>
      </c>
      <c r="D29" s="191">
        <v>3</v>
      </c>
      <c r="E29" s="44">
        <f t="shared" si="2"/>
        <v>2.1126760563380285</v>
      </c>
      <c r="F29" s="168">
        <v>78</v>
      </c>
      <c r="G29" s="44">
        <f t="shared" si="3"/>
        <v>54.929577464788736</v>
      </c>
      <c r="H29" s="45" t="s">
        <v>88</v>
      </c>
      <c r="I29" s="45">
        <f t="shared" si="4"/>
        <v>51.408450704225352</v>
      </c>
      <c r="J29" s="46">
        <f t="shared" si="13"/>
        <v>52.816901408450704</v>
      </c>
      <c r="K29" s="45">
        <f t="shared" si="12"/>
        <v>57.04225352112676</v>
      </c>
      <c r="L29" s="47">
        <v>18</v>
      </c>
      <c r="M29" s="48" t="s">
        <v>100</v>
      </c>
      <c r="N29" s="48">
        <v>16.600000000000001</v>
      </c>
      <c r="O29" s="192">
        <v>134</v>
      </c>
      <c r="P29" s="192">
        <v>132</v>
      </c>
      <c r="Q29" s="192">
        <v>21035289</v>
      </c>
      <c r="R29" s="50">
        <f t="shared" si="5"/>
        <v>5692</v>
      </c>
      <c r="S29" s="51">
        <f t="shared" si="6"/>
        <v>136.608</v>
      </c>
      <c r="T29" s="51">
        <f t="shared" si="7"/>
        <v>5.6920000000000002</v>
      </c>
      <c r="U29" s="193">
        <v>2.9</v>
      </c>
      <c r="V29" s="193">
        <f t="shared" si="0"/>
        <v>2.9</v>
      </c>
      <c r="W29" s="194" t="s">
        <v>142</v>
      </c>
      <c r="X29" s="197">
        <v>0</v>
      </c>
      <c r="Y29" s="197">
        <v>1002</v>
      </c>
      <c r="Z29" s="197">
        <v>1195</v>
      </c>
      <c r="AA29" s="197">
        <v>1185</v>
      </c>
      <c r="AB29" s="197">
        <v>1198</v>
      </c>
      <c r="AC29" s="52" t="s">
        <v>90</v>
      </c>
      <c r="AD29" s="52" t="s">
        <v>90</v>
      </c>
      <c r="AE29" s="52" t="s">
        <v>90</v>
      </c>
      <c r="AF29" s="196" t="s">
        <v>90</v>
      </c>
      <c r="AG29" s="196">
        <v>33836136</v>
      </c>
      <c r="AH29" s="53">
        <f t="shared" si="9"/>
        <v>1324</v>
      </c>
      <c r="AI29" s="54">
        <f t="shared" si="8"/>
        <v>232.60716795502458</v>
      </c>
      <c r="AJ29" s="166">
        <v>0</v>
      </c>
      <c r="AK29" s="166">
        <v>1</v>
      </c>
      <c r="AL29" s="166">
        <v>1</v>
      </c>
      <c r="AM29" s="166">
        <v>1</v>
      </c>
      <c r="AN29" s="166">
        <v>1</v>
      </c>
      <c r="AO29" s="166">
        <v>0</v>
      </c>
      <c r="AP29" s="197">
        <v>7481953</v>
      </c>
      <c r="AQ29" s="197">
        <f t="shared" si="1"/>
        <v>0</v>
      </c>
      <c r="AR29" s="55"/>
      <c r="AS29" s="56" t="s">
        <v>113</v>
      </c>
      <c r="AY29" s="170"/>
    </row>
    <row r="30" spans="1:51" x14ac:dyDescent="0.25">
      <c r="B30" s="43">
        <v>2.7916666666666701</v>
      </c>
      <c r="C30" s="43">
        <v>0.83333333333333703</v>
      </c>
      <c r="D30" s="191">
        <v>9</v>
      </c>
      <c r="E30" s="44">
        <f t="shared" si="2"/>
        <v>6.3380281690140849</v>
      </c>
      <c r="F30" s="168">
        <v>76</v>
      </c>
      <c r="G30" s="44">
        <f t="shared" si="3"/>
        <v>53.521126760563384</v>
      </c>
      <c r="H30" s="45" t="s">
        <v>88</v>
      </c>
      <c r="I30" s="45">
        <f t="shared" si="4"/>
        <v>50</v>
      </c>
      <c r="J30" s="46">
        <f t="shared" si="13"/>
        <v>51.408450704225352</v>
      </c>
      <c r="K30" s="45">
        <f t="shared" si="12"/>
        <v>55.633802816901408</v>
      </c>
      <c r="L30" s="47">
        <v>18</v>
      </c>
      <c r="M30" s="48" t="s">
        <v>100</v>
      </c>
      <c r="N30" s="48">
        <v>16.600000000000001</v>
      </c>
      <c r="O30" s="192">
        <v>115</v>
      </c>
      <c r="P30" s="192">
        <v>125</v>
      </c>
      <c r="Q30" s="192">
        <v>21040572</v>
      </c>
      <c r="R30" s="50">
        <f t="shared" si="5"/>
        <v>5283</v>
      </c>
      <c r="S30" s="51">
        <f t="shared" si="6"/>
        <v>126.792</v>
      </c>
      <c r="T30" s="51">
        <f t="shared" si="7"/>
        <v>5.2830000000000004</v>
      </c>
      <c r="U30" s="193">
        <v>2.4</v>
      </c>
      <c r="V30" s="193">
        <f t="shared" si="0"/>
        <v>2.4</v>
      </c>
      <c r="W30" s="194" t="s">
        <v>143</v>
      </c>
      <c r="X30" s="197">
        <v>0</v>
      </c>
      <c r="Y30" s="197">
        <v>1080</v>
      </c>
      <c r="Z30" s="197">
        <v>1195</v>
      </c>
      <c r="AA30" s="197">
        <v>0</v>
      </c>
      <c r="AB30" s="197">
        <v>1198</v>
      </c>
      <c r="AC30" s="52" t="s">
        <v>90</v>
      </c>
      <c r="AD30" s="52" t="s">
        <v>90</v>
      </c>
      <c r="AE30" s="52" t="s">
        <v>90</v>
      </c>
      <c r="AF30" s="196" t="s">
        <v>90</v>
      </c>
      <c r="AG30" s="196">
        <v>33837224</v>
      </c>
      <c r="AH30" s="53">
        <f t="shared" si="9"/>
        <v>1088</v>
      </c>
      <c r="AI30" s="54">
        <f t="shared" si="8"/>
        <v>205.94359265568804</v>
      </c>
      <c r="AJ30" s="166">
        <v>0</v>
      </c>
      <c r="AK30" s="166">
        <v>1</v>
      </c>
      <c r="AL30" s="166">
        <v>1</v>
      </c>
      <c r="AM30" s="166">
        <v>0</v>
      </c>
      <c r="AN30" s="166">
        <v>1</v>
      </c>
      <c r="AO30" s="166">
        <v>0</v>
      </c>
      <c r="AP30" s="197">
        <v>7481953</v>
      </c>
      <c r="AQ30" s="197">
        <f t="shared" si="1"/>
        <v>0</v>
      </c>
      <c r="AR30" s="55"/>
      <c r="AS30" s="56" t="s">
        <v>113</v>
      </c>
      <c r="AV30" s="225" t="s">
        <v>117</v>
      </c>
      <c r="AW30" s="225"/>
      <c r="AY30" s="170"/>
    </row>
    <row r="31" spans="1:51" x14ac:dyDescent="0.25">
      <c r="B31" s="43">
        <v>2.8333333333333299</v>
      </c>
      <c r="C31" s="43">
        <v>0.875000000000004</v>
      </c>
      <c r="D31" s="191">
        <v>11</v>
      </c>
      <c r="E31" s="44">
        <f t="shared" si="2"/>
        <v>7.746478873239437</v>
      </c>
      <c r="F31" s="168">
        <v>76</v>
      </c>
      <c r="G31" s="44">
        <f t="shared" si="3"/>
        <v>53.521126760563384</v>
      </c>
      <c r="H31" s="45" t="s">
        <v>88</v>
      </c>
      <c r="I31" s="45">
        <f t="shared" si="4"/>
        <v>50</v>
      </c>
      <c r="J31" s="46">
        <f t="shared" si="13"/>
        <v>51.408450704225352</v>
      </c>
      <c r="K31" s="45">
        <f t="shared" si="12"/>
        <v>55.633802816901408</v>
      </c>
      <c r="L31" s="47">
        <v>18</v>
      </c>
      <c r="M31" s="48" t="s">
        <v>100</v>
      </c>
      <c r="N31" s="48">
        <v>16.100000000000001</v>
      </c>
      <c r="O31" s="192">
        <v>117</v>
      </c>
      <c r="P31" s="192">
        <v>122</v>
      </c>
      <c r="Q31" s="192">
        <v>21045700</v>
      </c>
      <c r="R31" s="50">
        <f t="shared" si="5"/>
        <v>5128</v>
      </c>
      <c r="S31" s="51">
        <f t="shared" si="6"/>
        <v>123.072</v>
      </c>
      <c r="T31" s="51">
        <f t="shared" si="7"/>
        <v>5.1280000000000001</v>
      </c>
      <c r="U31" s="193">
        <v>1.9</v>
      </c>
      <c r="V31" s="193">
        <f t="shared" si="0"/>
        <v>1.9</v>
      </c>
      <c r="W31" s="194" t="s">
        <v>143</v>
      </c>
      <c r="X31" s="197">
        <v>0</v>
      </c>
      <c r="Y31" s="197">
        <v>1030</v>
      </c>
      <c r="Z31" s="197">
        <v>1195</v>
      </c>
      <c r="AA31" s="197">
        <v>0</v>
      </c>
      <c r="AB31" s="197">
        <v>1195</v>
      </c>
      <c r="AC31" s="52" t="s">
        <v>90</v>
      </c>
      <c r="AD31" s="52" t="s">
        <v>90</v>
      </c>
      <c r="AE31" s="52" t="s">
        <v>90</v>
      </c>
      <c r="AF31" s="196" t="s">
        <v>90</v>
      </c>
      <c r="AG31" s="196">
        <v>33838244</v>
      </c>
      <c r="AH31" s="53">
        <f t="shared" si="9"/>
        <v>1020</v>
      </c>
      <c r="AI31" s="54">
        <f t="shared" si="8"/>
        <v>198.90795631825273</v>
      </c>
      <c r="AJ31" s="166">
        <v>0</v>
      </c>
      <c r="AK31" s="166">
        <v>1</v>
      </c>
      <c r="AL31" s="166">
        <v>1</v>
      </c>
      <c r="AM31" s="166">
        <v>0</v>
      </c>
      <c r="AN31" s="166">
        <v>1</v>
      </c>
      <c r="AO31" s="166">
        <v>0</v>
      </c>
      <c r="AP31" s="197">
        <v>7481953</v>
      </c>
      <c r="AQ31" s="197">
        <f t="shared" si="1"/>
        <v>0</v>
      </c>
      <c r="AR31" s="55"/>
      <c r="AS31" s="56" t="s">
        <v>113</v>
      </c>
      <c r="AV31" s="63" t="s">
        <v>29</v>
      </c>
      <c r="AW31" s="63" t="s">
        <v>74</v>
      </c>
      <c r="AY31" s="170"/>
    </row>
    <row r="32" spans="1:51" x14ac:dyDescent="0.25">
      <c r="B32" s="43">
        <v>2.875</v>
      </c>
      <c r="C32" s="43">
        <v>0.91666666666667096</v>
      </c>
      <c r="D32" s="191">
        <v>13</v>
      </c>
      <c r="E32" s="44">
        <f t="shared" si="2"/>
        <v>9.1549295774647899</v>
      </c>
      <c r="F32" s="168">
        <v>76</v>
      </c>
      <c r="G32" s="44">
        <f t="shared" si="3"/>
        <v>53.521126760563384</v>
      </c>
      <c r="H32" s="45" t="s">
        <v>88</v>
      </c>
      <c r="I32" s="45">
        <f t="shared" si="4"/>
        <v>50</v>
      </c>
      <c r="J32" s="46">
        <f t="shared" si="13"/>
        <v>51.408450704225352</v>
      </c>
      <c r="K32" s="45">
        <f t="shared" si="12"/>
        <v>55.633802816901408</v>
      </c>
      <c r="L32" s="47">
        <v>14</v>
      </c>
      <c r="M32" s="48" t="s">
        <v>118</v>
      </c>
      <c r="N32" s="48">
        <v>12.6</v>
      </c>
      <c r="O32" s="192">
        <v>137</v>
      </c>
      <c r="P32" s="192">
        <v>117</v>
      </c>
      <c r="Q32" s="192">
        <v>21050650</v>
      </c>
      <c r="R32" s="50">
        <f>Q32-Q31</f>
        <v>4950</v>
      </c>
      <c r="S32" s="51">
        <f t="shared" si="6"/>
        <v>118.8</v>
      </c>
      <c r="T32" s="51">
        <f t="shared" si="7"/>
        <v>4.95</v>
      </c>
      <c r="U32" s="193">
        <v>1.7</v>
      </c>
      <c r="V32" s="193">
        <f t="shared" si="0"/>
        <v>1.7</v>
      </c>
      <c r="W32" s="194" t="s">
        <v>143</v>
      </c>
      <c r="X32" s="197">
        <v>0</v>
      </c>
      <c r="Y32" s="197">
        <v>999</v>
      </c>
      <c r="Z32" s="197">
        <v>1195</v>
      </c>
      <c r="AA32" s="197">
        <v>0</v>
      </c>
      <c r="AB32" s="197">
        <v>1198</v>
      </c>
      <c r="AC32" s="52" t="s">
        <v>90</v>
      </c>
      <c r="AD32" s="52" t="s">
        <v>90</v>
      </c>
      <c r="AE32" s="52" t="s">
        <v>90</v>
      </c>
      <c r="AF32" s="196" t="s">
        <v>90</v>
      </c>
      <c r="AG32" s="196">
        <v>33839236</v>
      </c>
      <c r="AH32" s="53">
        <f t="shared" si="9"/>
        <v>992</v>
      </c>
      <c r="AI32" s="54">
        <f t="shared" si="8"/>
        <v>200.40404040404039</v>
      </c>
      <c r="AJ32" s="166">
        <v>0</v>
      </c>
      <c r="AK32" s="166">
        <v>1</v>
      </c>
      <c r="AL32" s="166">
        <v>1</v>
      </c>
      <c r="AM32" s="166">
        <v>0</v>
      </c>
      <c r="AN32" s="166">
        <v>1</v>
      </c>
      <c r="AO32" s="166">
        <v>0</v>
      </c>
      <c r="AP32" s="197">
        <v>7481953</v>
      </c>
      <c r="AQ32" s="197">
        <f t="shared" si="1"/>
        <v>0</v>
      </c>
      <c r="AR32" s="57"/>
      <c r="AS32" s="56" t="s">
        <v>113</v>
      </c>
      <c r="AV32" s="64">
        <v>1</v>
      </c>
      <c r="AW32" s="64">
        <f>IFERROR(AV32*VLOOKUP(AV31,AV24:AW28,2,FALSE)/VLOOKUP(AW31,AV24:AW28,2,FALSE),"Enter Unit and Value")</f>
        <v>1.4189189189189189</v>
      </c>
      <c r="AY32" s="170"/>
    </row>
    <row r="33" spans="2:51" x14ac:dyDescent="0.25">
      <c r="B33" s="43">
        <v>2.9166666666666701</v>
      </c>
      <c r="C33" s="43">
        <v>0.95833333333333803</v>
      </c>
      <c r="D33" s="191">
        <v>8</v>
      </c>
      <c r="E33" s="44">
        <f t="shared" si="2"/>
        <v>5.6338028169014089</v>
      </c>
      <c r="F33" s="168">
        <v>66</v>
      </c>
      <c r="G33" s="44">
        <f t="shared" si="3"/>
        <v>46.478873239436624</v>
      </c>
      <c r="H33" s="45" t="s">
        <v>88</v>
      </c>
      <c r="I33" s="45">
        <f>J33-(2/1.42)</f>
        <v>41.549295774647888</v>
      </c>
      <c r="J33" s="46">
        <f t="shared" ref="J33:J34" si="14">(F33-5)/1.42</f>
        <v>42.95774647887324</v>
      </c>
      <c r="K33" s="45">
        <f t="shared" si="12"/>
        <v>47.183098591549296</v>
      </c>
      <c r="L33" s="47">
        <v>14</v>
      </c>
      <c r="M33" s="48" t="s">
        <v>118</v>
      </c>
      <c r="N33" s="48">
        <v>11.9</v>
      </c>
      <c r="O33" s="192">
        <v>120</v>
      </c>
      <c r="P33" s="192">
        <v>98</v>
      </c>
      <c r="Q33" s="192">
        <v>21054909</v>
      </c>
      <c r="R33" s="50">
        <f t="shared" si="5"/>
        <v>4259</v>
      </c>
      <c r="S33" s="51">
        <f t="shared" si="6"/>
        <v>102.21599999999999</v>
      </c>
      <c r="T33" s="51">
        <f t="shared" si="7"/>
        <v>4.2590000000000003</v>
      </c>
      <c r="U33" s="193">
        <v>2.4</v>
      </c>
      <c r="V33" s="193">
        <f t="shared" si="0"/>
        <v>2.4</v>
      </c>
      <c r="W33" s="194" t="s">
        <v>129</v>
      </c>
      <c r="X33" s="197">
        <v>0</v>
      </c>
      <c r="Y33" s="197">
        <v>0</v>
      </c>
      <c r="Z33" s="197">
        <v>1094</v>
      </c>
      <c r="AA33" s="197">
        <v>0</v>
      </c>
      <c r="AB33" s="197">
        <v>1090</v>
      </c>
      <c r="AC33" s="52" t="s">
        <v>90</v>
      </c>
      <c r="AD33" s="52" t="s">
        <v>90</v>
      </c>
      <c r="AE33" s="52" t="s">
        <v>90</v>
      </c>
      <c r="AF33" s="196" t="s">
        <v>90</v>
      </c>
      <c r="AG33" s="196">
        <v>33839988</v>
      </c>
      <c r="AH33" s="53">
        <f t="shared" si="9"/>
        <v>752</v>
      </c>
      <c r="AI33" s="54">
        <f t="shared" si="8"/>
        <v>176.56726931204506</v>
      </c>
      <c r="AJ33" s="166">
        <v>0</v>
      </c>
      <c r="AK33" s="166">
        <v>0</v>
      </c>
      <c r="AL33" s="166">
        <v>1</v>
      </c>
      <c r="AM33" s="166">
        <v>0</v>
      </c>
      <c r="AN33" s="166">
        <v>1</v>
      </c>
      <c r="AO33" s="166">
        <v>0.25</v>
      </c>
      <c r="AP33" s="197">
        <v>7482999</v>
      </c>
      <c r="AQ33" s="197">
        <f t="shared" si="1"/>
        <v>1046</v>
      </c>
      <c r="AR33" s="55"/>
      <c r="AS33" s="56" t="s">
        <v>113</v>
      </c>
      <c r="AY33" s="170"/>
    </row>
    <row r="34" spans="2:51" x14ac:dyDescent="0.25">
      <c r="B34" s="43">
        <v>2.9583333333333299</v>
      </c>
      <c r="C34" s="43">
        <v>1</v>
      </c>
      <c r="D34" s="191">
        <v>12</v>
      </c>
      <c r="E34" s="44">
        <f t="shared" si="2"/>
        <v>8.4507042253521139</v>
      </c>
      <c r="F34" s="168">
        <v>66</v>
      </c>
      <c r="G34" s="44">
        <f t="shared" si="3"/>
        <v>46.478873239436624</v>
      </c>
      <c r="H34" s="45" t="s">
        <v>88</v>
      </c>
      <c r="I34" s="45">
        <f t="shared" si="4"/>
        <v>41.549295774647888</v>
      </c>
      <c r="J34" s="46">
        <f t="shared" si="14"/>
        <v>42.95774647887324</v>
      </c>
      <c r="K34" s="45">
        <f t="shared" si="12"/>
        <v>47.183098591549296</v>
      </c>
      <c r="L34" s="47">
        <v>14</v>
      </c>
      <c r="M34" s="48" t="s">
        <v>118</v>
      </c>
      <c r="N34" s="65">
        <v>11.5</v>
      </c>
      <c r="O34" s="192">
        <v>123</v>
      </c>
      <c r="P34" s="192">
        <v>93</v>
      </c>
      <c r="Q34" s="192">
        <v>21058918</v>
      </c>
      <c r="R34" s="50">
        <f t="shared" si="5"/>
        <v>4009</v>
      </c>
      <c r="S34" s="51">
        <f t="shared" si="6"/>
        <v>96.215999999999994</v>
      </c>
      <c r="T34" s="51">
        <f t="shared" si="7"/>
        <v>4.0090000000000003</v>
      </c>
      <c r="U34" s="193">
        <v>3.2</v>
      </c>
      <c r="V34" s="193">
        <f t="shared" si="0"/>
        <v>3.2</v>
      </c>
      <c r="W34" s="194" t="s">
        <v>129</v>
      </c>
      <c r="X34" s="197">
        <v>0</v>
      </c>
      <c r="Y34" s="197">
        <v>0</v>
      </c>
      <c r="Z34" s="197">
        <v>1084</v>
      </c>
      <c r="AA34" s="197">
        <v>0</v>
      </c>
      <c r="AB34" s="197">
        <v>1059</v>
      </c>
      <c r="AC34" s="52" t="s">
        <v>90</v>
      </c>
      <c r="AD34" s="52" t="s">
        <v>90</v>
      </c>
      <c r="AE34" s="52" t="s">
        <v>90</v>
      </c>
      <c r="AF34" s="196" t="s">
        <v>90</v>
      </c>
      <c r="AG34" s="196">
        <v>33840660</v>
      </c>
      <c r="AH34" s="53">
        <f t="shared" si="9"/>
        <v>672</v>
      </c>
      <c r="AI34" s="54">
        <f t="shared" si="8"/>
        <v>167.62284859067097</v>
      </c>
      <c r="AJ34" s="166">
        <v>0</v>
      </c>
      <c r="AK34" s="166">
        <v>0</v>
      </c>
      <c r="AL34" s="166">
        <v>1</v>
      </c>
      <c r="AM34" s="166">
        <v>0</v>
      </c>
      <c r="AN34" s="166">
        <v>1</v>
      </c>
      <c r="AO34" s="166">
        <v>0.25</v>
      </c>
      <c r="AP34" s="197">
        <v>7483834</v>
      </c>
      <c r="AQ34" s="197">
        <f t="shared" si="1"/>
        <v>835</v>
      </c>
      <c r="AR34" s="55"/>
      <c r="AS34" s="56" t="s">
        <v>113</v>
      </c>
      <c r="AV34" s="60" t="s">
        <v>119</v>
      </c>
      <c r="AW34" s="66" t="s">
        <v>30</v>
      </c>
      <c r="AY34" s="170"/>
    </row>
    <row r="35" spans="2:51" x14ac:dyDescent="0.25">
      <c r="B35" s="152"/>
      <c r="C35" s="153"/>
      <c r="D35" s="152"/>
      <c r="E35" s="155"/>
      <c r="F35" s="155"/>
      <c r="G35" s="156"/>
      <c r="H35" s="154"/>
      <c r="I35" s="155"/>
      <c r="J35" s="155"/>
      <c r="K35" s="156"/>
      <c r="L35" s="226" t="s">
        <v>120</v>
      </c>
      <c r="M35" s="227"/>
      <c r="N35" s="228"/>
      <c r="O35" s="67"/>
      <c r="P35" s="67">
        <f>AVERAGE(P11:P34)</f>
        <v>123.20833333333333</v>
      </c>
      <c r="Q35" s="68">
        <f>Q34-Q10</f>
        <v>123303</v>
      </c>
      <c r="R35" s="69">
        <f>SUM(R11:R34)</f>
        <v>123303</v>
      </c>
      <c r="S35" s="70">
        <f>AVERAGE(S11:S34)</f>
        <v>123.30300000000001</v>
      </c>
      <c r="T35" s="70">
        <f>SUM(T11:T34)</f>
        <v>123.30300000000001</v>
      </c>
      <c r="U35" s="154"/>
      <c r="V35" s="154"/>
      <c r="W35" s="61"/>
      <c r="X35" s="146"/>
      <c r="Y35" s="147"/>
      <c r="Z35" s="147"/>
      <c r="AA35" s="147"/>
      <c r="AB35" s="148"/>
      <c r="AC35" s="146"/>
      <c r="AD35" s="147"/>
      <c r="AE35" s="148"/>
      <c r="AF35" s="149"/>
      <c r="AG35" s="71">
        <f>AG34-AG10</f>
        <v>25404</v>
      </c>
      <c r="AH35" s="72">
        <f>SUM(AH11:AH34)</f>
        <v>25404</v>
      </c>
      <c r="AI35" s="73">
        <f>$AH$35/$T35</f>
        <v>206.02905038806838</v>
      </c>
      <c r="AJ35" s="149"/>
      <c r="AK35" s="150"/>
      <c r="AL35" s="150"/>
      <c r="AM35" s="150"/>
      <c r="AN35" s="151"/>
      <c r="AO35" s="74"/>
      <c r="AP35" s="75">
        <f>AP34-AP10</f>
        <v>6137</v>
      </c>
      <c r="AQ35" s="76">
        <f>SUM(AQ11:AQ34)</f>
        <v>6137</v>
      </c>
      <c r="AR35" s="77" t="e">
        <f>AVERAGE(AR11:AR34)</f>
        <v>#DIV/0!</v>
      </c>
      <c r="AS35" s="74"/>
      <c r="AV35" s="78" t="s">
        <v>30</v>
      </c>
      <c r="AW35" s="78">
        <v>1</v>
      </c>
      <c r="AY35" s="170"/>
    </row>
    <row r="36" spans="2:51" x14ac:dyDescent="0.25">
      <c r="B36" s="79"/>
      <c r="C36" s="79"/>
      <c r="D36" s="79"/>
      <c r="E36" s="80"/>
      <c r="F36" s="80"/>
      <c r="G36" s="80"/>
      <c r="H36" s="80"/>
      <c r="I36" s="81"/>
      <c r="J36" s="81"/>
      <c r="K36" s="81"/>
      <c r="L36" s="167"/>
      <c r="M36" s="167"/>
      <c r="N36" s="167"/>
      <c r="O36" s="167"/>
      <c r="P36" s="167"/>
      <c r="Q36" s="167"/>
      <c r="R36" s="167"/>
      <c r="S36" s="167"/>
      <c r="T36" s="167"/>
      <c r="U36" s="82"/>
      <c r="V36" s="82"/>
      <c r="W36" s="167"/>
      <c r="X36" s="167"/>
      <c r="Y36" s="167"/>
      <c r="Z36" s="171"/>
      <c r="AA36" s="167"/>
      <c r="AB36" s="167"/>
      <c r="AC36" s="167"/>
      <c r="AD36" s="167"/>
      <c r="AE36" s="167"/>
      <c r="AH36" s="83"/>
      <c r="AM36" s="167"/>
      <c r="AN36" s="167"/>
      <c r="AO36" s="167"/>
      <c r="AP36" s="167"/>
      <c r="AQ36" s="167"/>
      <c r="AR36" s="167"/>
      <c r="AV36" s="78" t="s">
        <v>121</v>
      </c>
      <c r="AW36" s="78">
        <v>41.67</v>
      </c>
      <c r="AY36" s="170"/>
    </row>
    <row r="37" spans="2:51" x14ac:dyDescent="0.25">
      <c r="B37" s="93" t="s">
        <v>122</v>
      </c>
      <c r="C37" s="93"/>
      <c r="D37" s="93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71"/>
      <c r="X37" s="171"/>
      <c r="Y37" s="171"/>
      <c r="Z37" s="171"/>
      <c r="AA37" s="171"/>
      <c r="AB37" s="171"/>
      <c r="AC37" s="171"/>
      <c r="AD37" s="171"/>
      <c r="AE37" s="171"/>
      <c r="AM37" s="23"/>
      <c r="AN37" s="167"/>
      <c r="AO37" s="167"/>
      <c r="AP37" s="167"/>
      <c r="AQ37" s="167"/>
      <c r="AR37" s="171"/>
      <c r="AV37" s="78" t="s">
        <v>123</v>
      </c>
      <c r="AW37" s="78">
        <v>11.574999999999999</v>
      </c>
      <c r="AY37" s="170"/>
    </row>
    <row r="38" spans="2:51" x14ac:dyDescent="0.25">
      <c r="B38" s="94" t="s">
        <v>139</v>
      </c>
      <c r="C38" s="93"/>
      <c r="D38" s="9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171"/>
      <c r="X38" s="171"/>
      <c r="Y38" s="171"/>
      <c r="Z38" s="171"/>
      <c r="AA38" s="171"/>
      <c r="AB38" s="171"/>
      <c r="AC38" s="171"/>
      <c r="AD38" s="171"/>
      <c r="AE38" s="171"/>
      <c r="AM38" s="23"/>
      <c r="AN38" s="167"/>
      <c r="AO38" s="167"/>
      <c r="AP38" s="167"/>
      <c r="AQ38" s="167"/>
      <c r="AR38" s="171"/>
      <c r="AV38" s="78"/>
      <c r="AW38" s="78"/>
      <c r="AY38" s="170"/>
    </row>
    <row r="39" spans="2:51" x14ac:dyDescent="0.25">
      <c r="B39" s="90" t="s">
        <v>128</v>
      </c>
      <c r="C39" s="176"/>
      <c r="D39" s="176"/>
      <c r="E39" s="176"/>
      <c r="F39" s="176"/>
      <c r="G39" s="176"/>
      <c r="H39" s="176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92"/>
      <c r="T39" s="92"/>
      <c r="U39" s="92"/>
      <c r="V39" s="92"/>
      <c r="W39" s="171"/>
      <c r="X39" s="171"/>
      <c r="Y39" s="171"/>
      <c r="Z39" s="171"/>
      <c r="AA39" s="171"/>
      <c r="AB39" s="171"/>
      <c r="AC39" s="171"/>
      <c r="AD39" s="171"/>
      <c r="AE39" s="171"/>
      <c r="AM39" s="23"/>
      <c r="AN39" s="167"/>
      <c r="AO39" s="167"/>
      <c r="AP39" s="167"/>
      <c r="AQ39" s="167"/>
      <c r="AR39" s="171"/>
      <c r="AV39" s="78"/>
      <c r="AW39" s="78"/>
      <c r="AY39" s="170"/>
    </row>
    <row r="40" spans="2:51" x14ac:dyDescent="0.25">
      <c r="B40" s="182" t="s">
        <v>134</v>
      </c>
      <c r="C40" s="176"/>
      <c r="D40" s="176"/>
      <c r="E40" s="176"/>
      <c r="F40" s="176"/>
      <c r="G40" s="176"/>
      <c r="H40" s="176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92"/>
      <c r="T40" s="92"/>
      <c r="U40" s="92"/>
      <c r="V40" s="92"/>
      <c r="W40" s="171"/>
      <c r="X40" s="171"/>
      <c r="Y40" s="171"/>
      <c r="Z40" s="171"/>
      <c r="AA40" s="171"/>
      <c r="AB40" s="171"/>
      <c r="AC40" s="171"/>
      <c r="AD40" s="171"/>
      <c r="AE40" s="171"/>
      <c r="AM40" s="23"/>
      <c r="AN40" s="167"/>
      <c r="AO40" s="167"/>
      <c r="AP40" s="167"/>
      <c r="AQ40" s="167"/>
      <c r="AR40" s="171"/>
      <c r="AV40" s="78"/>
      <c r="AW40" s="78"/>
      <c r="AY40" s="170"/>
    </row>
    <row r="41" spans="2:51" x14ac:dyDescent="0.25">
      <c r="B41" s="88" t="s">
        <v>140</v>
      </c>
      <c r="C41" s="176"/>
      <c r="D41" s="176"/>
      <c r="E41" s="176"/>
      <c r="F41" s="176"/>
      <c r="G41" s="176"/>
      <c r="H41" s="176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92"/>
      <c r="T41" s="92"/>
      <c r="U41" s="92"/>
      <c r="V41" s="92"/>
      <c r="W41" s="171"/>
      <c r="X41" s="171"/>
      <c r="Y41" s="171"/>
      <c r="Z41" s="171"/>
      <c r="AA41" s="171"/>
      <c r="AB41" s="171"/>
      <c r="AC41" s="171"/>
      <c r="AD41" s="171"/>
      <c r="AE41" s="171"/>
      <c r="AM41" s="23"/>
      <c r="AN41" s="167"/>
      <c r="AO41" s="167"/>
      <c r="AP41" s="167"/>
      <c r="AQ41" s="167"/>
      <c r="AR41" s="171"/>
      <c r="AV41" s="78"/>
      <c r="AW41" s="78"/>
      <c r="AY41" s="170"/>
    </row>
    <row r="42" spans="2:51" x14ac:dyDescent="0.25">
      <c r="B42" s="89" t="s">
        <v>211</v>
      </c>
      <c r="C42" s="176"/>
      <c r="D42" s="176"/>
      <c r="E42" s="176"/>
      <c r="F42" s="176"/>
      <c r="G42" s="176"/>
      <c r="H42" s="176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9"/>
      <c r="T42" s="179"/>
      <c r="U42" s="179"/>
      <c r="V42" s="179"/>
      <c r="W42" s="171"/>
      <c r="X42" s="171"/>
      <c r="Y42" s="171"/>
      <c r="Z42" s="171"/>
      <c r="AA42" s="171"/>
      <c r="AB42" s="171"/>
      <c r="AC42" s="171"/>
      <c r="AD42" s="171"/>
      <c r="AE42" s="171"/>
      <c r="AM42" s="172"/>
      <c r="AN42" s="172"/>
      <c r="AO42" s="172"/>
      <c r="AP42" s="172"/>
      <c r="AQ42" s="172"/>
      <c r="AR42" s="172"/>
      <c r="AS42" s="173"/>
      <c r="AV42" s="170"/>
      <c r="AW42" s="163"/>
      <c r="AX42" s="163"/>
      <c r="AY42" s="163"/>
    </row>
    <row r="43" spans="2:51" x14ac:dyDescent="0.25">
      <c r="B43" s="182" t="s">
        <v>124</v>
      </c>
      <c r="C43" s="176"/>
      <c r="D43" s="176"/>
      <c r="E43" s="181"/>
      <c r="F43" s="181"/>
      <c r="G43" s="181"/>
      <c r="H43" s="176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9"/>
      <c r="T43" s="179"/>
      <c r="U43" s="179"/>
      <c r="V43" s="179"/>
      <c r="W43" s="171"/>
      <c r="X43" s="171"/>
      <c r="Y43" s="171"/>
      <c r="Z43" s="171"/>
      <c r="AA43" s="171"/>
      <c r="AB43" s="171"/>
      <c r="AC43" s="171"/>
      <c r="AD43" s="171"/>
      <c r="AE43" s="171"/>
      <c r="AM43" s="172"/>
      <c r="AN43" s="172"/>
      <c r="AO43" s="172"/>
      <c r="AP43" s="172"/>
      <c r="AQ43" s="172"/>
      <c r="AR43" s="172"/>
      <c r="AS43" s="173"/>
      <c r="AV43" s="170"/>
      <c r="AW43" s="163"/>
      <c r="AX43" s="163"/>
      <c r="AY43" s="163"/>
    </row>
    <row r="44" spans="2:51" x14ac:dyDescent="0.25">
      <c r="B44" s="182" t="s">
        <v>125</v>
      </c>
      <c r="C44" s="176"/>
      <c r="D44" s="176"/>
      <c r="E44" s="181"/>
      <c r="F44" s="181"/>
      <c r="G44" s="181"/>
      <c r="H44" s="17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80"/>
      <c r="T44" s="179"/>
      <c r="U44" s="179"/>
      <c r="V44" s="179"/>
      <c r="W44" s="171"/>
      <c r="X44" s="171"/>
      <c r="Y44" s="171"/>
      <c r="Z44" s="171"/>
      <c r="AA44" s="171"/>
      <c r="AB44" s="171"/>
      <c r="AC44" s="171"/>
      <c r="AD44" s="171"/>
      <c r="AE44" s="171"/>
      <c r="AM44" s="172"/>
      <c r="AN44" s="172"/>
      <c r="AO44" s="172"/>
      <c r="AP44" s="172"/>
      <c r="AQ44" s="172"/>
      <c r="AR44" s="172"/>
      <c r="AS44" s="173"/>
      <c r="AV44" s="170"/>
      <c r="AW44" s="163"/>
      <c r="AX44" s="163"/>
      <c r="AY44" s="163"/>
    </row>
    <row r="45" spans="2:51" x14ac:dyDescent="0.25">
      <c r="B45" s="178" t="s">
        <v>186</v>
      </c>
      <c r="C45" s="176"/>
      <c r="D45" s="176"/>
      <c r="E45" s="181"/>
      <c r="F45" s="181"/>
      <c r="G45" s="181"/>
      <c r="H45" s="176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80"/>
      <c r="T45" s="179"/>
      <c r="U45" s="179"/>
      <c r="V45" s="179"/>
      <c r="W45" s="171"/>
      <c r="X45" s="171"/>
      <c r="Y45" s="171"/>
      <c r="Z45" s="171"/>
      <c r="AA45" s="171"/>
      <c r="AB45" s="171"/>
      <c r="AC45" s="171"/>
      <c r="AD45" s="171"/>
      <c r="AE45" s="171"/>
      <c r="AM45" s="172"/>
      <c r="AN45" s="172"/>
      <c r="AO45" s="172"/>
      <c r="AP45" s="172"/>
      <c r="AQ45" s="172"/>
      <c r="AR45" s="172"/>
      <c r="AS45" s="173"/>
      <c r="AV45" s="170"/>
      <c r="AW45" s="163"/>
      <c r="AX45" s="163"/>
      <c r="AY45" s="163"/>
    </row>
    <row r="46" spans="2:51" x14ac:dyDescent="0.25">
      <c r="B46" s="178" t="s">
        <v>212</v>
      </c>
      <c r="C46" s="176"/>
      <c r="D46" s="176"/>
      <c r="E46" s="181"/>
      <c r="F46" s="181"/>
      <c r="G46" s="181"/>
      <c r="H46" s="176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80"/>
      <c r="T46" s="179"/>
      <c r="U46" s="179"/>
      <c r="V46" s="179"/>
      <c r="W46" s="171"/>
      <c r="X46" s="171"/>
      <c r="Y46" s="171"/>
      <c r="Z46" s="171"/>
      <c r="AA46" s="171"/>
      <c r="AB46" s="171"/>
      <c r="AC46" s="171"/>
      <c r="AD46" s="171"/>
      <c r="AE46" s="171"/>
      <c r="AM46" s="172"/>
      <c r="AN46" s="172"/>
      <c r="AO46" s="172"/>
      <c r="AP46" s="172"/>
      <c r="AQ46" s="172"/>
      <c r="AR46" s="172"/>
      <c r="AS46" s="173"/>
      <c r="AV46" s="170"/>
      <c r="AW46" s="163"/>
      <c r="AX46" s="163"/>
      <c r="AY46" s="163"/>
    </row>
    <row r="47" spans="2:51" x14ac:dyDescent="0.25">
      <c r="B47" s="174" t="s">
        <v>213</v>
      </c>
      <c r="C47" s="176"/>
      <c r="D47" s="176"/>
      <c r="E47" s="176"/>
      <c r="F47" s="176"/>
      <c r="G47" s="176"/>
      <c r="H47" s="176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9"/>
      <c r="U47" s="179"/>
      <c r="V47" s="179"/>
      <c r="W47" s="171"/>
      <c r="X47" s="171"/>
      <c r="Y47" s="171"/>
      <c r="Z47" s="171"/>
      <c r="AA47" s="171"/>
      <c r="AB47" s="171"/>
      <c r="AC47" s="171"/>
      <c r="AD47" s="171"/>
      <c r="AE47" s="171"/>
      <c r="AM47" s="172"/>
      <c r="AN47" s="172"/>
      <c r="AO47" s="172"/>
      <c r="AP47" s="172"/>
      <c r="AQ47" s="172"/>
      <c r="AR47" s="172"/>
      <c r="AS47" s="173"/>
      <c r="AV47" s="170"/>
      <c r="AW47" s="163"/>
      <c r="AX47" s="163"/>
      <c r="AY47" s="163"/>
    </row>
    <row r="48" spans="2:51" x14ac:dyDescent="0.25">
      <c r="B48" s="182" t="s">
        <v>214</v>
      </c>
      <c r="C48" s="176"/>
      <c r="D48" s="176"/>
      <c r="E48" s="176"/>
      <c r="F48" s="176"/>
      <c r="G48" s="176"/>
      <c r="H48" s="176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80"/>
      <c r="T48" s="179"/>
      <c r="U48" s="179"/>
      <c r="V48" s="179"/>
      <c r="W48" s="171"/>
      <c r="X48" s="171"/>
      <c r="Y48" s="171"/>
      <c r="Z48" s="171"/>
      <c r="AA48" s="171"/>
      <c r="AB48" s="171"/>
      <c r="AC48" s="171"/>
      <c r="AD48" s="171"/>
      <c r="AE48" s="171"/>
      <c r="AM48" s="172"/>
      <c r="AN48" s="172"/>
      <c r="AO48" s="172"/>
      <c r="AP48" s="172"/>
      <c r="AQ48" s="172"/>
      <c r="AR48" s="172"/>
      <c r="AS48" s="173"/>
      <c r="AV48" s="170"/>
      <c r="AW48" s="163"/>
      <c r="AX48" s="163"/>
      <c r="AY48" s="163"/>
    </row>
    <row r="49" spans="2:51" x14ac:dyDescent="0.25">
      <c r="B49" s="182" t="s">
        <v>131</v>
      </c>
      <c r="C49" s="176"/>
      <c r="D49" s="176"/>
      <c r="E49" s="176"/>
      <c r="F49" s="176"/>
      <c r="G49" s="176"/>
      <c r="H49" s="176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80"/>
      <c r="T49" s="179"/>
      <c r="U49" s="179"/>
      <c r="V49" s="179"/>
      <c r="W49" s="171"/>
      <c r="X49" s="171"/>
      <c r="Y49" s="171"/>
      <c r="Z49" s="171"/>
      <c r="AA49" s="171"/>
      <c r="AB49" s="171"/>
      <c r="AC49" s="171"/>
      <c r="AD49" s="171"/>
      <c r="AE49" s="171"/>
      <c r="AM49" s="172"/>
      <c r="AN49" s="172"/>
      <c r="AO49" s="172"/>
      <c r="AP49" s="172"/>
      <c r="AQ49" s="172"/>
      <c r="AR49" s="172"/>
      <c r="AS49" s="173"/>
      <c r="AV49" s="170"/>
      <c r="AW49" s="163"/>
      <c r="AX49" s="163"/>
      <c r="AY49" s="163"/>
    </row>
    <row r="50" spans="2:51" x14ac:dyDescent="0.25">
      <c r="B50" s="174" t="s">
        <v>160</v>
      </c>
      <c r="C50" s="104"/>
      <c r="D50" s="104"/>
      <c r="E50" s="104"/>
      <c r="F50" s="104"/>
      <c r="G50" s="104"/>
      <c r="H50" s="104"/>
      <c r="I50" s="184"/>
      <c r="J50" s="177"/>
      <c r="K50" s="177"/>
      <c r="L50" s="177"/>
      <c r="M50" s="177"/>
      <c r="N50" s="177"/>
      <c r="O50" s="177"/>
      <c r="P50" s="177"/>
      <c r="Q50" s="177"/>
      <c r="R50" s="177"/>
      <c r="S50" s="180"/>
      <c r="T50" s="179"/>
      <c r="U50" s="179"/>
      <c r="V50" s="179"/>
      <c r="W50" s="171"/>
      <c r="X50" s="171"/>
      <c r="Y50" s="171"/>
      <c r="Z50" s="171"/>
      <c r="AA50" s="171"/>
      <c r="AB50" s="171"/>
      <c r="AC50" s="171"/>
      <c r="AD50" s="171"/>
      <c r="AE50" s="171"/>
      <c r="AM50" s="172"/>
      <c r="AN50" s="172"/>
      <c r="AO50" s="172"/>
      <c r="AP50" s="172"/>
      <c r="AQ50" s="172"/>
      <c r="AR50" s="172"/>
      <c r="AS50" s="173"/>
      <c r="AV50" s="170"/>
      <c r="AW50" s="163"/>
      <c r="AX50" s="163"/>
      <c r="AY50" s="163"/>
    </row>
    <row r="51" spans="2:51" x14ac:dyDescent="0.25">
      <c r="B51" s="174" t="s">
        <v>166</v>
      </c>
      <c r="C51" s="104"/>
      <c r="D51" s="104"/>
      <c r="E51" s="104"/>
      <c r="F51" s="104"/>
      <c r="G51" s="104"/>
      <c r="H51" s="104"/>
      <c r="I51" s="184"/>
      <c r="J51" s="177"/>
      <c r="K51" s="177"/>
      <c r="L51" s="177"/>
      <c r="M51" s="177"/>
      <c r="N51" s="177"/>
      <c r="O51" s="177"/>
      <c r="P51" s="177"/>
      <c r="Q51" s="177"/>
      <c r="R51" s="177"/>
      <c r="S51" s="180"/>
      <c r="T51" s="179"/>
      <c r="U51" s="179"/>
      <c r="V51" s="179"/>
      <c r="W51" s="171"/>
      <c r="X51" s="171"/>
      <c r="Y51" s="171"/>
      <c r="Z51" s="171"/>
      <c r="AA51" s="171"/>
      <c r="AB51" s="171"/>
      <c r="AC51" s="171"/>
      <c r="AD51" s="171"/>
      <c r="AE51" s="171"/>
      <c r="AM51" s="172"/>
      <c r="AN51" s="172"/>
      <c r="AO51" s="172"/>
      <c r="AP51" s="172"/>
      <c r="AQ51" s="172"/>
      <c r="AR51" s="172"/>
      <c r="AS51" s="173"/>
      <c r="AV51" s="170"/>
      <c r="AW51" s="163"/>
      <c r="AX51" s="163"/>
      <c r="AY51" s="163"/>
    </row>
    <row r="52" spans="2:51" x14ac:dyDescent="0.25">
      <c r="B52" s="182" t="s">
        <v>132</v>
      </c>
      <c r="C52" s="176"/>
      <c r="D52" s="176"/>
      <c r="E52" s="176"/>
      <c r="F52" s="176"/>
      <c r="G52" s="176"/>
      <c r="H52" s="176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80"/>
      <c r="T52" s="179"/>
      <c r="U52" s="179"/>
      <c r="V52" s="179"/>
      <c r="W52" s="171"/>
      <c r="X52" s="171"/>
      <c r="Y52" s="171"/>
      <c r="Z52" s="171"/>
      <c r="AA52" s="171"/>
      <c r="AB52" s="171"/>
      <c r="AC52" s="171"/>
      <c r="AD52" s="171"/>
      <c r="AE52" s="171"/>
      <c r="AM52" s="172"/>
      <c r="AN52" s="172"/>
      <c r="AO52" s="172"/>
      <c r="AP52" s="172"/>
      <c r="AQ52" s="172"/>
      <c r="AR52" s="172"/>
      <c r="AS52" s="173"/>
      <c r="AV52" s="170"/>
      <c r="AW52" s="163"/>
      <c r="AX52" s="163"/>
      <c r="AY52" s="163"/>
    </row>
    <row r="53" spans="2:51" x14ac:dyDescent="0.25">
      <c r="B53" s="182" t="s">
        <v>133</v>
      </c>
      <c r="C53" s="176"/>
      <c r="D53" s="176"/>
      <c r="E53" s="176"/>
      <c r="F53" s="176"/>
      <c r="G53" s="176"/>
      <c r="H53" s="176"/>
      <c r="I53" s="176"/>
      <c r="J53" s="177"/>
      <c r="K53" s="177"/>
      <c r="L53" s="177"/>
      <c r="M53" s="177"/>
      <c r="N53" s="177"/>
      <c r="O53" s="177"/>
      <c r="P53" s="177"/>
      <c r="Q53" s="177"/>
      <c r="R53" s="177"/>
      <c r="S53" s="180"/>
      <c r="T53" s="179"/>
      <c r="U53" s="179"/>
      <c r="V53" s="179"/>
      <c r="W53" s="171"/>
      <c r="X53" s="171"/>
      <c r="Y53" s="171"/>
      <c r="Z53" s="171"/>
      <c r="AA53" s="171"/>
      <c r="AB53" s="171"/>
      <c r="AC53" s="171"/>
      <c r="AD53" s="171"/>
      <c r="AE53" s="171"/>
      <c r="AM53" s="172"/>
      <c r="AN53" s="172"/>
      <c r="AO53" s="172"/>
      <c r="AP53" s="172"/>
      <c r="AQ53" s="172"/>
      <c r="AR53" s="172"/>
      <c r="AS53" s="173"/>
      <c r="AV53" s="170"/>
      <c r="AW53" s="163"/>
      <c r="AX53" s="163"/>
      <c r="AY53" s="163"/>
    </row>
    <row r="54" spans="2:51" x14ac:dyDescent="0.25">
      <c r="B54" s="178" t="s">
        <v>149</v>
      </c>
      <c r="C54" s="176"/>
      <c r="D54" s="176"/>
      <c r="E54" s="176"/>
      <c r="F54" s="176"/>
      <c r="G54" s="176"/>
      <c r="H54" s="176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80"/>
      <c r="T54" s="179"/>
      <c r="U54" s="179"/>
      <c r="V54" s="179"/>
      <c r="W54" s="171"/>
      <c r="X54" s="171"/>
      <c r="Y54" s="171"/>
      <c r="Z54" s="171"/>
      <c r="AA54" s="171"/>
      <c r="AB54" s="171"/>
      <c r="AC54" s="171"/>
      <c r="AD54" s="171"/>
      <c r="AE54" s="171"/>
      <c r="AM54" s="172"/>
      <c r="AN54" s="172"/>
      <c r="AO54" s="172"/>
      <c r="AP54" s="172"/>
      <c r="AQ54" s="172"/>
      <c r="AR54" s="172"/>
      <c r="AS54" s="173"/>
      <c r="AV54" s="170"/>
      <c r="AW54" s="163"/>
      <c r="AX54" s="163"/>
      <c r="AY54" s="163"/>
    </row>
    <row r="55" spans="2:51" x14ac:dyDescent="0.25">
      <c r="B55" s="174" t="s">
        <v>206</v>
      </c>
      <c r="C55" s="104"/>
      <c r="D55" s="104"/>
      <c r="E55" s="104"/>
      <c r="F55" s="104"/>
      <c r="G55" s="104"/>
      <c r="H55" s="104"/>
      <c r="I55" s="184"/>
      <c r="J55" s="177"/>
      <c r="K55" s="177"/>
      <c r="L55" s="177"/>
      <c r="M55" s="177"/>
      <c r="N55" s="177"/>
      <c r="O55" s="177"/>
      <c r="P55" s="177"/>
      <c r="Q55" s="177"/>
      <c r="R55" s="177"/>
      <c r="S55" s="180"/>
      <c r="T55" s="180"/>
      <c r="U55" s="180"/>
      <c r="V55" s="180"/>
      <c r="W55" s="171"/>
      <c r="X55" s="171"/>
      <c r="Y55" s="171"/>
      <c r="Z55" s="171"/>
      <c r="AA55" s="171"/>
      <c r="AB55" s="171"/>
      <c r="AC55" s="171"/>
      <c r="AD55" s="171"/>
      <c r="AE55" s="171"/>
      <c r="AM55" s="172"/>
      <c r="AN55" s="172"/>
      <c r="AO55" s="172"/>
      <c r="AP55" s="172"/>
      <c r="AQ55" s="172"/>
      <c r="AR55" s="172"/>
      <c r="AS55" s="173"/>
      <c r="AV55" s="170"/>
      <c r="AW55" s="163"/>
      <c r="AX55" s="163"/>
      <c r="AY55" s="163"/>
    </row>
    <row r="56" spans="2:51" x14ac:dyDescent="0.25">
      <c r="B56" s="182" t="s">
        <v>144</v>
      </c>
      <c r="C56" s="176"/>
      <c r="D56" s="176"/>
      <c r="E56" s="176"/>
      <c r="F56" s="176"/>
      <c r="G56" s="176"/>
      <c r="H56" s="176"/>
      <c r="I56" s="176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80"/>
      <c r="U56" s="180"/>
      <c r="V56" s="180"/>
      <c r="W56" s="171"/>
      <c r="X56" s="171"/>
      <c r="Y56" s="171"/>
      <c r="Z56" s="171"/>
      <c r="AA56" s="171"/>
      <c r="AB56" s="171"/>
      <c r="AC56" s="171"/>
      <c r="AD56" s="171"/>
      <c r="AE56" s="171"/>
      <c r="AM56" s="172"/>
      <c r="AN56" s="172"/>
      <c r="AO56" s="172"/>
      <c r="AP56" s="172"/>
      <c r="AQ56" s="172"/>
      <c r="AR56" s="172"/>
      <c r="AS56" s="173"/>
      <c r="AV56" s="170"/>
      <c r="AW56" s="163"/>
      <c r="AX56" s="163"/>
      <c r="AY56" s="163"/>
    </row>
    <row r="57" spans="2:51" x14ac:dyDescent="0.25">
      <c r="B57" s="97" t="s">
        <v>126</v>
      </c>
      <c r="C57" s="176"/>
      <c r="D57" s="176"/>
      <c r="E57" s="176"/>
      <c r="F57" s="176"/>
      <c r="G57" s="176"/>
      <c r="H57" s="176"/>
      <c r="I57" s="176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80"/>
      <c r="U57" s="85"/>
      <c r="V57" s="85"/>
      <c r="W57" s="171"/>
      <c r="X57" s="171"/>
      <c r="Y57" s="171"/>
      <c r="Z57" s="171"/>
      <c r="AA57" s="171"/>
      <c r="AB57" s="171"/>
      <c r="AC57" s="171"/>
      <c r="AD57" s="171"/>
      <c r="AE57" s="171"/>
      <c r="AM57" s="172"/>
      <c r="AN57" s="172"/>
      <c r="AO57" s="172"/>
      <c r="AP57" s="172"/>
      <c r="AQ57" s="172"/>
      <c r="AR57" s="172"/>
      <c r="AS57" s="173"/>
      <c r="AV57" s="170"/>
      <c r="AW57" s="163"/>
      <c r="AX57" s="163"/>
      <c r="AY57" s="163"/>
    </row>
    <row r="58" spans="2:51" x14ac:dyDescent="0.25">
      <c r="B58" s="119" t="s">
        <v>145</v>
      </c>
      <c r="C58" s="182"/>
      <c r="D58" s="176"/>
      <c r="E58" s="104"/>
      <c r="F58" s="176"/>
      <c r="G58" s="176"/>
      <c r="H58" s="176"/>
      <c r="I58" s="176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80"/>
      <c r="U58" s="85"/>
      <c r="V58" s="85"/>
      <c r="W58" s="171"/>
      <c r="X58" s="171"/>
      <c r="Y58" s="171"/>
      <c r="Z58" s="171"/>
      <c r="AA58" s="171"/>
      <c r="AB58" s="171"/>
      <c r="AC58" s="171"/>
      <c r="AD58" s="171"/>
      <c r="AE58" s="171"/>
      <c r="AM58" s="172"/>
      <c r="AN58" s="172"/>
      <c r="AO58" s="172"/>
      <c r="AP58" s="172"/>
      <c r="AQ58" s="172"/>
      <c r="AR58" s="172"/>
      <c r="AS58" s="173"/>
      <c r="AV58" s="170"/>
      <c r="AW58" s="163"/>
      <c r="AX58" s="163"/>
      <c r="AY58" s="163"/>
    </row>
    <row r="59" spans="2:51" x14ac:dyDescent="0.25">
      <c r="B59" s="119" t="s">
        <v>127</v>
      </c>
      <c r="C59" s="182"/>
      <c r="D59" s="176"/>
      <c r="E59" s="104"/>
      <c r="F59" s="176"/>
      <c r="G59" s="176"/>
      <c r="H59" s="176"/>
      <c r="I59" s="176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80"/>
      <c r="U59" s="85"/>
      <c r="V59" s="85"/>
      <c r="W59" s="171"/>
      <c r="X59" s="171"/>
      <c r="Y59" s="171"/>
      <c r="Z59" s="171"/>
      <c r="AA59" s="171"/>
      <c r="AB59" s="171"/>
      <c r="AC59" s="171"/>
      <c r="AD59" s="171"/>
      <c r="AE59" s="171"/>
      <c r="AM59" s="172"/>
      <c r="AN59" s="172"/>
      <c r="AO59" s="172"/>
      <c r="AP59" s="172"/>
      <c r="AQ59" s="172"/>
      <c r="AR59" s="172"/>
      <c r="AS59" s="173"/>
      <c r="AV59" s="170"/>
      <c r="AW59" s="163"/>
      <c r="AX59" s="163"/>
      <c r="AY59" s="163"/>
    </row>
    <row r="60" spans="2:51" x14ac:dyDescent="0.25">
      <c r="B60" s="119"/>
      <c r="C60" s="182"/>
      <c r="D60" s="176"/>
      <c r="E60" s="104"/>
      <c r="F60" s="176"/>
      <c r="G60" s="176"/>
      <c r="H60" s="176"/>
      <c r="I60" s="176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80"/>
      <c r="U60" s="85"/>
      <c r="V60" s="85"/>
      <c r="W60" s="171"/>
      <c r="X60" s="171"/>
      <c r="Y60" s="171"/>
      <c r="Z60" s="171"/>
      <c r="AA60" s="171"/>
      <c r="AB60" s="171"/>
      <c r="AC60" s="171"/>
      <c r="AD60" s="171"/>
      <c r="AE60" s="171"/>
      <c r="AM60" s="172"/>
      <c r="AN60" s="172"/>
      <c r="AO60" s="172"/>
      <c r="AP60" s="172"/>
      <c r="AQ60" s="172"/>
      <c r="AR60" s="172"/>
      <c r="AS60" s="173"/>
      <c r="AV60" s="170"/>
      <c r="AW60" s="163"/>
      <c r="AX60" s="163"/>
      <c r="AY60" s="163"/>
    </row>
    <row r="61" spans="2:51" x14ac:dyDescent="0.25">
      <c r="B61" s="119"/>
      <c r="C61" s="178"/>
      <c r="D61" s="176"/>
      <c r="E61" s="104"/>
      <c r="F61" s="176"/>
      <c r="G61" s="176"/>
      <c r="H61" s="176"/>
      <c r="I61" s="176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80"/>
      <c r="U61" s="85"/>
      <c r="V61" s="85"/>
      <c r="W61" s="171"/>
      <c r="X61" s="171"/>
      <c r="Y61" s="171"/>
      <c r="Z61" s="171"/>
      <c r="AA61" s="171"/>
      <c r="AB61" s="171"/>
      <c r="AC61" s="171"/>
      <c r="AD61" s="171"/>
      <c r="AE61" s="171"/>
      <c r="AM61" s="172"/>
      <c r="AN61" s="172"/>
      <c r="AO61" s="172"/>
      <c r="AP61" s="172"/>
      <c r="AQ61" s="172"/>
      <c r="AR61" s="172"/>
      <c r="AS61" s="173"/>
      <c r="AV61" s="170"/>
      <c r="AW61" s="163"/>
      <c r="AX61" s="163"/>
      <c r="AY61" s="163"/>
    </row>
    <row r="62" spans="2:51" x14ac:dyDescent="0.25">
      <c r="B62" s="119"/>
      <c r="C62" s="178"/>
      <c r="D62" s="176"/>
      <c r="E62" s="176"/>
      <c r="F62" s="176"/>
      <c r="G62" s="176"/>
      <c r="H62" s="176"/>
      <c r="I62" s="176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80"/>
      <c r="U62" s="85"/>
      <c r="V62" s="85"/>
      <c r="W62" s="171"/>
      <c r="X62" s="171"/>
      <c r="Y62" s="171"/>
      <c r="Z62" s="171"/>
      <c r="AA62" s="171"/>
      <c r="AB62" s="171"/>
      <c r="AC62" s="171"/>
      <c r="AD62" s="171"/>
      <c r="AE62" s="171"/>
      <c r="AM62" s="172"/>
      <c r="AN62" s="172"/>
      <c r="AO62" s="172"/>
      <c r="AP62" s="172"/>
      <c r="AQ62" s="172"/>
      <c r="AR62" s="172"/>
      <c r="AS62" s="173"/>
      <c r="AV62" s="170"/>
      <c r="AW62" s="163"/>
      <c r="AX62" s="163"/>
      <c r="AY62" s="163"/>
    </row>
    <row r="63" spans="2:51" x14ac:dyDescent="0.25">
      <c r="B63" s="119"/>
      <c r="C63" s="178"/>
      <c r="D63" s="176"/>
      <c r="E63" s="104"/>
      <c r="F63" s="176"/>
      <c r="G63" s="176"/>
      <c r="H63" s="176"/>
      <c r="I63" s="176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80"/>
      <c r="U63" s="85"/>
      <c r="V63" s="85"/>
      <c r="W63" s="171"/>
      <c r="X63" s="171"/>
      <c r="Y63" s="171"/>
      <c r="Z63" s="98"/>
      <c r="AA63" s="171"/>
      <c r="AB63" s="171"/>
      <c r="AC63" s="171"/>
      <c r="AD63" s="171"/>
      <c r="AE63" s="171"/>
      <c r="AM63" s="172"/>
      <c r="AN63" s="172"/>
      <c r="AO63" s="172"/>
      <c r="AP63" s="172"/>
      <c r="AQ63" s="172"/>
      <c r="AR63" s="172"/>
      <c r="AS63" s="173"/>
      <c r="AV63" s="170"/>
      <c r="AW63" s="163"/>
      <c r="AX63" s="163"/>
      <c r="AY63" s="163"/>
    </row>
    <row r="64" spans="2:51" x14ac:dyDescent="0.25">
      <c r="B64" s="119"/>
      <c r="C64" s="178"/>
      <c r="D64" s="176"/>
      <c r="E64" s="176"/>
      <c r="F64" s="176"/>
      <c r="G64" s="176"/>
      <c r="H64" s="176"/>
      <c r="I64" s="104"/>
      <c r="J64" s="177"/>
      <c r="K64" s="177"/>
      <c r="L64" s="177"/>
      <c r="M64" s="177"/>
      <c r="N64" s="177"/>
      <c r="O64" s="177"/>
      <c r="P64" s="177"/>
      <c r="Q64" s="177"/>
      <c r="R64" s="177"/>
      <c r="S64" s="98"/>
      <c r="T64" s="98"/>
      <c r="U64" s="98"/>
      <c r="V64" s="98"/>
      <c r="W64" s="98"/>
      <c r="X64" s="98"/>
      <c r="Y64" s="98"/>
      <c r="Z64" s="86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170"/>
      <c r="AW64" s="163"/>
      <c r="AX64" s="163"/>
      <c r="AY64" s="163"/>
    </row>
    <row r="65" spans="1:51" x14ac:dyDescent="0.25">
      <c r="B65" s="119"/>
      <c r="C65" s="174"/>
      <c r="D65" s="176"/>
      <c r="E65" s="176"/>
      <c r="F65" s="176"/>
      <c r="G65" s="176"/>
      <c r="H65" s="176"/>
      <c r="I65" s="104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86"/>
      <c r="X65" s="86"/>
      <c r="Y65" s="86"/>
      <c r="Z65" s="171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170"/>
      <c r="AW65" s="163"/>
      <c r="AX65" s="163"/>
      <c r="AY65" s="163"/>
    </row>
    <row r="66" spans="1:51" x14ac:dyDescent="0.25">
      <c r="B66" s="119"/>
      <c r="C66" s="174"/>
      <c r="D66" s="104"/>
      <c r="E66" s="176"/>
      <c r="F66" s="176"/>
      <c r="G66" s="176"/>
      <c r="H66" s="176"/>
      <c r="I66" s="176"/>
      <c r="J66" s="98"/>
      <c r="K66" s="98"/>
      <c r="L66" s="98"/>
      <c r="M66" s="98"/>
      <c r="N66" s="98"/>
      <c r="O66" s="98"/>
      <c r="P66" s="98"/>
      <c r="Q66" s="98"/>
      <c r="R66" s="98"/>
      <c r="S66" s="177"/>
      <c r="T66" s="180"/>
      <c r="U66" s="85"/>
      <c r="V66" s="85"/>
      <c r="W66" s="171"/>
      <c r="X66" s="171"/>
      <c r="Y66" s="171"/>
      <c r="Z66" s="171"/>
      <c r="AA66" s="171"/>
      <c r="AB66" s="171"/>
      <c r="AC66" s="171"/>
      <c r="AD66" s="171"/>
      <c r="AE66" s="171"/>
      <c r="AM66" s="172"/>
      <c r="AN66" s="172"/>
      <c r="AO66" s="172"/>
      <c r="AP66" s="172"/>
      <c r="AQ66" s="172"/>
      <c r="AR66" s="172"/>
      <c r="AS66" s="173"/>
      <c r="AV66" s="170"/>
      <c r="AW66" s="163"/>
      <c r="AX66" s="163"/>
      <c r="AY66" s="163"/>
    </row>
    <row r="67" spans="1:51" x14ac:dyDescent="0.25">
      <c r="B67" s="119"/>
      <c r="C67" s="182"/>
      <c r="D67" s="104"/>
      <c r="E67" s="176"/>
      <c r="F67" s="176"/>
      <c r="G67" s="176"/>
      <c r="H67" s="176"/>
      <c r="I67" s="176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80"/>
      <c r="U67" s="85"/>
      <c r="V67" s="85"/>
      <c r="W67" s="171"/>
      <c r="X67" s="171"/>
      <c r="Y67" s="171"/>
      <c r="Z67" s="171"/>
      <c r="AA67" s="171"/>
      <c r="AB67" s="171"/>
      <c r="AC67" s="171"/>
      <c r="AD67" s="171"/>
      <c r="AE67" s="171"/>
      <c r="AM67" s="172"/>
      <c r="AN67" s="172"/>
      <c r="AO67" s="172"/>
      <c r="AP67" s="172"/>
      <c r="AQ67" s="172"/>
      <c r="AR67" s="172"/>
      <c r="AS67" s="173"/>
      <c r="AV67" s="170"/>
      <c r="AW67" s="163"/>
      <c r="AX67" s="163"/>
      <c r="AY67" s="163"/>
    </row>
    <row r="68" spans="1:51" x14ac:dyDescent="0.25">
      <c r="B68" s="119"/>
      <c r="C68" s="182"/>
      <c r="D68" s="176"/>
      <c r="E68" s="104"/>
      <c r="F68" s="176"/>
      <c r="G68" s="104"/>
      <c r="H68" s="104"/>
      <c r="I68" s="176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80"/>
      <c r="U68" s="85"/>
      <c r="V68" s="85"/>
      <c r="W68" s="171"/>
      <c r="X68" s="171"/>
      <c r="Y68" s="171"/>
      <c r="Z68" s="171"/>
      <c r="AA68" s="171"/>
      <c r="AB68" s="171"/>
      <c r="AC68" s="171"/>
      <c r="AD68" s="171"/>
      <c r="AE68" s="171"/>
      <c r="AM68" s="172"/>
      <c r="AN68" s="172"/>
      <c r="AO68" s="172"/>
      <c r="AP68" s="172"/>
      <c r="AQ68" s="172"/>
      <c r="AR68" s="172"/>
      <c r="AS68" s="173"/>
      <c r="AV68" s="170"/>
      <c r="AW68" s="163"/>
      <c r="AX68" s="163"/>
      <c r="AY68" s="163"/>
    </row>
    <row r="69" spans="1:51" x14ac:dyDescent="0.25">
      <c r="B69" s="119"/>
      <c r="C69" s="178"/>
      <c r="D69" s="176"/>
      <c r="E69" s="104"/>
      <c r="F69" s="104"/>
      <c r="G69" s="104"/>
      <c r="H69" s="104"/>
      <c r="I69" s="176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80"/>
      <c r="U69" s="85"/>
      <c r="V69" s="85"/>
      <c r="W69" s="171"/>
      <c r="X69" s="171"/>
      <c r="Y69" s="171"/>
      <c r="Z69" s="171"/>
      <c r="AA69" s="171"/>
      <c r="AB69" s="171"/>
      <c r="AC69" s="171"/>
      <c r="AD69" s="171"/>
      <c r="AE69" s="171"/>
      <c r="AM69" s="172"/>
      <c r="AN69" s="172"/>
      <c r="AO69" s="172"/>
      <c r="AP69" s="172"/>
      <c r="AQ69" s="172"/>
      <c r="AR69" s="172"/>
      <c r="AS69" s="173"/>
      <c r="AV69" s="170"/>
      <c r="AW69" s="163"/>
      <c r="AX69" s="163"/>
      <c r="AY69" s="163"/>
    </row>
    <row r="70" spans="1:51" x14ac:dyDescent="0.25">
      <c r="B70" s="119"/>
      <c r="C70" s="178"/>
      <c r="D70" s="176"/>
      <c r="E70" s="176"/>
      <c r="F70" s="104"/>
      <c r="G70" s="176"/>
      <c r="H70" s="176"/>
      <c r="I70" s="98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80"/>
      <c r="U70" s="85"/>
      <c r="V70" s="85"/>
      <c r="W70" s="171"/>
      <c r="X70" s="171"/>
      <c r="Y70" s="171"/>
      <c r="Z70" s="171"/>
      <c r="AA70" s="171"/>
      <c r="AB70" s="171"/>
      <c r="AC70" s="171"/>
      <c r="AD70" s="171"/>
      <c r="AE70" s="171"/>
      <c r="AM70" s="172"/>
      <c r="AN70" s="172"/>
      <c r="AO70" s="172"/>
      <c r="AP70" s="172"/>
      <c r="AQ70" s="172"/>
      <c r="AR70" s="172"/>
      <c r="AS70" s="173"/>
      <c r="AV70" s="170"/>
      <c r="AW70" s="163"/>
      <c r="AX70" s="163"/>
      <c r="AY70" s="163"/>
    </row>
    <row r="71" spans="1:51" x14ac:dyDescent="0.25">
      <c r="B71" s="1"/>
      <c r="C71" s="98"/>
      <c r="D71" s="176"/>
      <c r="E71" s="176"/>
      <c r="F71" s="176"/>
      <c r="G71" s="176"/>
      <c r="H71" s="176"/>
      <c r="I71" s="98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80"/>
      <c r="U71" s="85"/>
      <c r="V71" s="85"/>
      <c r="W71" s="171"/>
      <c r="X71" s="171"/>
      <c r="Y71" s="171"/>
      <c r="Z71" s="171"/>
      <c r="AA71" s="171"/>
      <c r="AB71" s="171"/>
      <c r="AC71" s="171"/>
      <c r="AD71" s="171"/>
      <c r="AE71" s="171"/>
      <c r="AM71" s="172"/>
      <c r="AN71" s="172"/>
      <c r="AO71" s="172"/>
      <c r="AP71" s="172"/>
      <c r="AQ71" s="172"/>
      <c r="AR71" s="172"/>
      <c r="AS71" s="173"/>
      <c r="AU71" s="163"/>
      <c r="AV71" s="170"/>
      <c r="AW71" s="163"/>
      <c r="AX71" s="163"/>
      <c r="AY71" s="163"/>
    </row>
    <row r="72" spans="1:51" x14ac:dyDescent="0.25">
      <c r="B72" s="1"/>
      <c r="C72" s="182"/>
      <c r="D72" s="98"/>
      <c r="E72" s="176"/>
      <c r="F72" s="176"/>
      <c r="G72" s="176"/>
      <c r="H72" s="176"/>
      <c r="I72" s="176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80"/>
      <c r="U72" s="85"/>
      <c r="V72" s="85"/>
      <c r="W72" s="171"/>
      <c r="X72" s="171"/>
      <c r="Y72" s="171"/>
      <c r="Z72" s="171"/>
      <c r="AA72" s="171"/>
      <c r="AB72" s="171"/>
      <c r="AC72" s="171"/>
      <c r="AD72" s="171"/>
      <c r="AE72" s="171"/>
      <c r="AM72" s="172"/>
      <c r="AN72" s="172"/>
      <c r="AO72" s="172"/>
      <c r="AP72" s="172"/>
      <c r="AQ72" s="172"/>
      <c r="AR72" s="172"/>
      <c r="AS72" s="173"/>
      <c r="AU72" s="163"/>
      <c r="AV72" s="170"/>
      <c r="AW72" s="163"/>
      <c r="AX72" s="163"/>
      <c r="AY72" s="163"/>
    </row>
    <row r="73" spans="1:51" x14ac:dyDescent="0.25">
      <c r="A73" s="171"/>
      <c r="B73" s="84"/>
      <c r="C73" s="178"/>
      <c r="D73" s="98"/>
      <c r="E73" s="176"/>
      <c r="F73" s="176"/>
      <c r="G73" s="176"/>
      <c r="H73" s="176"/>
      <c r="I73" s="172"/>
      <c r="J73" s="172"/>
      <c r="K73" s="172"/>
      <c r="L73" s="172"/>
      <c r="M73" s="172"/>
      <c r="N73" s="172"/>
      <c r="O73" s="173"/>
      <c r="P73" s="167"/>
      <c r="R73" s="170"/>
      <c r="AS73" s="163"/>
      <c r="AT73" s="163"/>
      <c r="AU73" s="163"/>
      <c r="AV73" s="163"/>
      <c r="AW73" s="163"/>
      <c r="AX73" s="163"/>
      <c r="AY73" s="163"/>
    </row>
    <row r="74" spans="1:51" x14ac:dyDescent="0.25">
      <c r="A74" s="171"/>
      <c r="B74" s="84"/>
      <c r="C74" s="182"/>
      <c r="D74" s="176"/>
      <c r="E74" s="98"/>
      <c r="F74" s="176"/>
      <c r="G74" s="98"/>
      <c r="H74" s="98"/>
      <c r="I74" s="172"/>
      <c r="J74" s="172"/>
      <c r="K74" s="172"/>
      <c r="L74" s="172"/>
      <c r="M74" s="172"/>
      <c r="N74" s="172"/>
      <c r="O74" s="173"/>
      <c r="P74" s="167"/>
      <c r="R74" s="167"/>
      <c r="AS74" s="163"/>
      <c r="AT74" s="163"/>
      <c r="AU74" s="163"/>
      <c r="AV74" s="163"/>
      <c r="AW74" s="163"/>
      <c r="AX74" s="163"/>
      <c r="AY74" s="163"/>
    </row>
    <row r="75" spans="1:51" x14ac:dyDescent="0.25">
      <c r="A75" s="171"/>
      <c r="B75" s="84"/>
      <c r="C75" s="96"/>
      <c r="D75" s="176"/>
      <c r="E75" s="98"/>
      <c r="F75" s="98"/>
      <c r="G75" s="98"/>
      <c r="H75" s="98"/>
      <c r="I75" s="172"/>
      <c r="J75" s="172"/>
      <c r="K75" s="172"/>
      <c r="L75" s="172"/>
      <c r="M75" s="172"/>
      <c r="N75" s="172"/>
      <c r="O75" s="173"/>
      <c r="P75" s="167"/>
      <c r="R75" s="167"/>
      <c r="AS75" s="163"/>
      <c r="AT75" s="163"/>
      <c r="AU75" s="163"/>
      <c r="AV75" s="163"/>
      <c r="AW75" s="163"/>
      <c r="AX75" s="163"/>
      <c r="AY75" s="163"/>
    </row>
    <row r="76" spans="1:51" x14ac:dyDescent="0.25">
      <c r="A76" s="171"/>
      <c r="B76" s="84"/>
      <c r="I76" s="172"/>
      <c r="J76" s="172"/>
      <c r="K76" s="172"/>
      <c r="L76" s="172"/>
      <c r="M76" s="172"/>
      <c r="N76" s="172"/>
      <c r="O76" s="173"/>
      <c r="P76" s="167"/>
      <c r="R76" s="167"/>
      <c r="AS76" s="163"/>
      <c r="AT76" s="163"/>
      <c r="AU76" s="163"/>
      <c r="AV76" s="163"/>
      <c r="AW76" s="163"/>
      <c r="AX76" s="163"/>
      <c r="AY76" s="163"/>
    </row>
    <row r="77" spans="1:51" x14ac:dyDescent="0.25">
      <c r="A77" s="171"/>
      <c r="B77" s="98"/>
      <c r="I77" s="172"/>
      <c r="J77" s="172"/>
      <c r="K77" s="172"/>
      <c r="L77" s="172"/>
      <c r="M77" s="172"/>
      <c r="N77" s="172"/>
      <c r="O77" s="173"/>
      <c r="P77" s="167"/>
      <c r="R77" s="167"/>
      <c r="AS77" s="163"/>
      <c r="AT77" s="163"/>
      <c r="AU77" s="163"/>
      <c r="AV77" s="163"/>
      <c r="AW77" s="163"/>
      <c r="AX77" s="163"/>
      <c r="AY77" s="163"/>
    </row>
    <row r="78" spans="1:51" x14ac:dyDescent="0.25">
      <c r="A78" s="171"/>
      <c r="B78" s="98"/>
      <c r="I78" s="172"/>
      <c r="J78" s="172"/>
      <c r="K78" s="172"/>
      <c r="L78" s="172"/>
      <c r="M78" s="172"/>
      <c r="N78" s="172"/>
      <c r="O78" s="173"/>
      <c r="P78" s="167"/>
      <c r="R78" s="167"/>
      <c r="AS78" s="163"/>
      <c r="AT78" s="163"/>
      <c r="AU78" s="163"/>
      <c r="AV78" s="163"/>
      <c r="AW78" s="163"/>
      <c r="AX78" s="163"/>
      <c r="AY78" s="163"/>
    </row>
    <row r="79" spans="1:51" x14ac:dyDescent="0.25">
      <c r="A79" s="171"/>
      <c r="B79" s="84"/>
      <c r="I79" s="172"/>
      <c r="J79" s="172"/>
      <c r="K79" s="172"/>
      <c r="L79" s="172"/>
      <c r="M79" s="172"/>
      <c r="N79" s="172"/>
      <c r="O79" s="173"/>
      <c r="P79" s="167"/>
      <c r="R79" s="86"/>
      <c r="AS79" s="163"/>
      <c r="AT79" s="163"/>
      <c r="AU79" s="163"/>
      <c r="AV79" s="163"/>
      <c r="AW79" s="163"/>
      <c r="AX79" s="163"/>
      <c r="AY79" s="163"/>
    </row>
    <row r="80" spans="1:51" x14ac:dyDescent="0.25">
      <c r="A80" s="171"/>
      <c r="I80" s="172"/>
      <c r="J80" s="172"/>
      <c r="K80" s="172"/>
      <c r="L80" s="172"/>
      <c r="M80" s="172"/>
      <c r="N80" s="172"/>
      <c r="O80" s="173"/>
      <c r="R80" s="167"/>
      <c r="AS80" s="163"/>
      <c r="AT80" s="163"/>
      <c r="AU80" s="163"/>
      <c r="AV80" s="163"/>
      <c r="AW80" s="163"/>
      <c r="AX80" s="163"/>
      <c r="AY80" s="163"/>
    </row>
    <row r="81" spans="15:51" x14ac:dyDescent="0.25">
      <c r="O81" s="173"/>
      <c r="R81" s="167"/>
      <c r="AS81" s="163"/>
      <c r="AT81" s="163"/>
      <c r="AU81" s="163"/>
      <c r="AV81" s="163"/>
      <c r="AW81" s="163"/>
      <c r="AX81" s="163"/>
      <c r="AY81" s="163"/>
    </row>
    <row r="82" spans="15:51" x14ac:dyDescent="0.25">
      <c r="O82" s="173"/>
      <c r="R82" s="167"/>
      <c r="AS82" s="163"/>
      <c r="AT82" s="163"/>
      <c r="AU82" s="163"/>
      <c r="AV82" s="163"/>
      <c r="AW82" s="163"/>
      <c r="AX82" s="163"/>
      <c r="AY82" s="163"/>
    </row>
    <row r="83" spans="15:51" x14ac:dyDescent="0.25">
      <c r="O83" s="173"/>
      <c r="R83" s="167"/>
      <c r="AS83" s="163"/>
      <c r="AT83" s="163"/>
      <c r="AU83" s="163"/>
      <c r="AV83" s="163"/>
      <c r="AW83" s="163"/>
      <c r="AX83" s="163"/>
      <c r="AY83" s="163"/>
    </row>
    <row r="84" spans="15:51" x14ac:dyDescent="0.25">
      <c r="O84" s="173"/>
      <c r="R84" s="167"/>
      <c r="AS84" s="163"/>
      <c r="AT84" s="163"/>
      <c r="AU84" s="163"/>
      <c r="AV84" s="163"/>
      <c r="AW84" s="163"/>
      <c r="AX84" s="163"/>
      <c r="AY84" s="163"/>
    </row>
    <row r="85" spans="15:51" x14ac:dyDescent="0.25">
      <c r="O85" s="173"/>
      <c r="AS85" s="163"/>
      <c r="AT85" s="163"/>
      <c r="AU85" s="163"/>
      <c r="AV85" s="163"/>
      <c r="AW85" s="163"/>
      <c r="AX85" s="163"/>
      <c r="AY85" s="163"/>
    </row>
    <row r="86" spans="15:51" x14ac:dyDescent="0.25">
      <c r="O86" s="173"/>
      <c r="AS86" s="163"/>
      <c r="AT86" s="163"/>
      <c r="AU86" s="163"/>
      <c r="AV86" s="163"/>
      <c r="AW86" s="163"/>
      <c r="AX86" s="163"/>
      <c r="AY86" s="163"/>
    </row>
    <row r="87" spans="15:51" x14ac:dyDescent="0.25">
      <c r="O87" s="173"/>
      <c r="AS87" s="163"/>
      <c r="AT87" s="163"/>
      <c r="AU87" s="163"/>
      <c r="AV87" s="163"/>
      <c r="AW87" s="163"/>
      <c r="AX87" s="163"/>
      <c r="AY87" s="163"/>
    </row>
    <row r="88" spans="15:51" x14ac:dyDescent="0.25">
      <c r="O88" s="173"/>
      <c r="AS88" s="163"/>
      <c r="AT88" s="163"/>
      <c r="AU88" s="163"/>
      <c r="AV88" s="163"/>
      <c r="AW88" s="163"/>
      <c r="AX88" s="163"/>
      <c r="AY88" s="163"/>
    </row>
    <row r="89" spans="15:51" x14ac:dyDescent="0.25">
      <c r="O89" s="173"/>
      <c r="AS89" s="163"/>
      <c r="AT89" s="163"/>
      <c r="AU89" s="163"/>
      <c r="AV89" s="163"/>
      <c r="AW89" s="163"/>
      <c r="AX89" s="163"/>
      <c r="AY89" s="163"/>
    </row>
    <row r="90" spans="15:51" x14ac:dyDescent="0.25">
      <c r="O90" s="173"/>
      <c r="AS90" s="163"/>
      <c r="AT90" s="163"/>
      <c r="AU90" s="163"/>
      <c r="AV90" s="163"/>
      <c r="AW90" s="163"/>
      <c r="AX90" s="163"/>
      <c r="AY90" s="163"/>
    </row>
    <row r="91" spans="15:51" x14ac:dyDescent="0.25">
      <c r="O91" s="173"/>
      <c r="Q91" s="167"/>
      <c r="AS91" s="163"/>
      <c r="AT91" s="163"/>
      <c r="AU91" s="163"/>
      <c r="AV91" s="163"/>
      <c r="AW91" s="163"/>
      <c r="AX91" s="163"/>
      <c r="AY91" s="163"/>
    </row>
    <row r="92" spans="15:51" x14ac:dyDescent="0.25">
      <c r="O92" s="15"/>
      <c r="P92" s="167"/>
      <c r="Q92" s="167"/>
      <c r="AS92" s="163"/>
      <c r="AT92" s="163"/>
      <c r="AU92" s="163"/>
      <c r="AV92" s="163"/>
      <c r="AW92" s="163"/>
      <c r="AX92" s="163"/>
      <c r="AY92" s="163"/>
    </row>
    <row r="93" spans="15:51" x14ac:dyDescent="0.25">
      <c r="O93" s="15"/>
      <c r="P93" s="167"/>
      <c r="Q93" s="167"/>
      <c r="AS93" s="163"/>
      <c r="AT93" s="163"/>
      <c r="AU93" s="163"/>
      <c r="AV93" s="163"/>
      <c r="AW93" s="163"/>
      <c r="AX93" s="163"/>
      <c r="AY93" s="163"/>
    </row>
    <row r="94" spans="15:51" x14ac:dyDescent="0.25">
      <c r="O94" s="15"/>
      <c r="P94" s="167"/>
      <c r="Q94" s="167"/>
      <c r="AS94" s="163"/>
      <c r="AT94" s="163"/>
      <c r="AU94" s="163"/>
      <c r="AV94" s="163"/>
      <c r="AW94" s="163"/>
      <c r="AX94" s="163"/>
      <c r="AY94" s="163"/>
    </row>
    <row r="95" spans="15:51" x14ac:dyDescent="0.25">
      <c r="O95" s="15"/>
      <c r="P95" s="167"/>
      <c r="Q95" s="167"/>
      <c r="AS95" s="163"/>
      <c r="AT95" s="163"/>
      <c r="AU95" s="163"/>
      <c r="AV95" s="163"/>
      <c r="AW95" s="163"/>
      <c r="AX95" s="163"/>
      <c r="AY95" s="163"/>
    </row>
    <row r="96" spans="15:51" x14ac:dyDescent="0.25">
      <c r="O96" s="15"/>
      <c r="P96" s="167"/>
      <c r="Q96" s="167"/>
      <c r="AS96" s="163"/>
      <c r="AT96" s="163"/>
      <c r="AU96" s="163"/>
      <c r="AV96" s="163"/>
      <c r="AW96" s="163"/>
      <c r="AX96" s="163"/>
      <c r="AY96" s="163"/>
    </row>
    <row r="97" spans="15:51" x14ac:dyDescent="0.25">
      <c r="O97" s="15"/>
      <c r="P97" s="167"/>
      <c r="Q97" s="167"/>
      <c r="AS97" s="163"/>
      <c r="AT97" s="163"/>
      <c r="AU97" s="163"/>
      <c r="AV97" s="163"/>
      <c r="AW97" s="163"/>
      <c r="AX97" s="163"/>
      <c r="AY97" s="163"/>
    </row>
    <row r="98" spans="15:51" x14ac:dyDescent="0.25">
      <c r="O98" s="15"/>
      <c r="P98" s="167"/>
      <c r="Q98" s="167"/>
      <c r="AS98" s="163"/>
      <c r="AT98" s="163"/>
      <c r="AU98" s="163"/>
      <c r="AV98" s="163"/>
      <c r="AW98" s="163"/>
      <c r="AX98" s="163"/>
      <c r="AY98" s="163"/>
    </row>
    <row r="99" spans="15:51" x14ac:dyDescent="0.25">
      <c r="O99" s="15"/>
      <c r="P99" s="167"/>
      <c r="Q99" s="167"/>
      <c r="AS99" s="163"/>
      <c r="AT99" s="163"/>
      <c r="AU99" s="163"/>
      <c r="AV99" s="163"/>
      <c r="AW99" s="163"/>
      <c r="AX99" s="163"/>
      <c r="AY99" s="163"/>
    </row>
    <row r="100" spans="15:51" x14ac:dyDescent="0.25">
      <c r="O100" s="15"/>
      <c r="P100" s="167"/>
      <c r="Q100" s="167"/>
      <c r="AS100" s="163"/>
      <c r="AT100" s="163"/>
      <c r="AU100" s="163"/>
      <c r="AV100" s="163"/>
      <c r="AW100" s="163"/>
      <c r="AX100" s="163"/>
      <c r="AY100" s="163"/>
    </row>
    <row r="101" spans="15:51" x14ac:dyDescent="0.25">
      <c r="O101" s="15"/>
      <c r="P101" s="167"/>
      <c r="Q101" s="167"/>
      <c r="R101" s="167"/>
      <c r="S101" s="167"/>
      <c r="AS101" s="163"/>
      <c r="AT101" s="163"/>
      <c r="AU101" s="163"/>
      <c r="AV101" s="163"/>
      <c r="AW101" s="163"/>
      <c r="AX101" s="163"/>
      <c r="AY101" s="163"/>
    </row>
    <row r="102" spans="15:51" x14ac:dyDescent="0.25">
      <c r="O102" s="15"/>
      <c r="P102" s="167"/>
      <c r="Q102" s="167"/>
      <c r="R102" s="167"/>
      <c r="S102" s="167"/>
      <c r="T102" s="167"/>
      <c r="AS102" s="163"/>
      <c r="AT102" s="163"/>
      <c r="AU102" s="163"/>
      <c r="AV102" s="163"/>
      <c r="AW102" s="163"/>
      <c r="AX102" s="163"/>
      <c r="AY102" s="163"/>
    </row>
    <row r="103" spans="15:51" x14ac:dyDescent="0.25">
      <c r="O103" s="15"/>
      <c r="P103" s="167"/>
      <c r="Q103" s="167"/>
      <c r="R103" s="167"/>
      <c r="S103" s="167"/>
      <c r="T103" s="167"/>
      <c r="AS103" s="163"/>
      <c r="AT103" s="163"/>
      <c r="AU103" s="163"/>
      <c r="AV103" s="163"/>
      <c r="AW103" s="163"/>
      <c r="AX103" s="163"/>
      <c r="AY103" s="163"/>
    </row>
    <row r="104" spans="15:51" x14ac:dyDescent="0.25">
      <c r="O104" s="15"/>
      <c r="P104" s="167"/>
      <c r="T104" s="167"/>
      <c r="AS104" s="163"/>
      <c r="AT104" s="163"/>
      <c r="AU104" s="163"/>
      <c r="AV104" s="163"/>
      <c r="AW104" s="163"/>
      <c r="AX104" s="163"/>
      <c r="AY104" s="163"/>
    </row>
    <row r="105" spans="15:51" x14ac:dyDescent="0.25">
      <c r="O105" s="167"/>
      <c r="Q105" s="167"/>
      <c r="R105" s="167"/>
      <c r="S105" s="167"/>
      <c r="AS105" s="163"/>
      <c r="AT105" s="163"/>
      <c r="AU105" s="163"/>
      <c r="AV105" s="163"/>
      <c r="AW105" s="163"/>
      <c r="AX105" s="163"/>
      <c r="AY105" s="163"/>
    </row>
    <row r="106" spans="15:51" x14ac:dyDescent="0.25">
      <c r="O106" s="15"/>
      <c r="P106" s="167"/>
      <c r="Q106" s="167"/>
      <c r="R106" s="167"/>
      <c r="S106" s="167"/>
      <c r="T106" s="167"/>
      <c r="AS106" s="163"/>
      <c r="AT106" s="163"/>
      <c r="AU106" s="163"/>
      <c r="AV106" s="163"/>
      <c r="AW106" s="163"/>
      <c r="AX106" s="163"/>
      <c r="AY106" s="163"/>
    </row>
    <row r="107" spans="15:51" x14ac:dyDescent="0.25">
      <c r="O107" s="15"/>
      <c r="P107" s="167"/>
      <c r="Q107" s="167"/>
      <c r="R107" s="167"/>
      <c r="S107" s="167"/>
      <c r="T107" s="167"/>
      <c r="U107" s="167"/>
      <c r="AS107" s="163"/>
      <c r="AT107" s="163"/>
      <c r="AU107" s="163"/>
      <c r="AV107" s="163"/>
      <c r="AW107" s="163"/>
      <c r="AX107" s="163"/>
      <c r="AY107" s="163"/>
    </row>
    <row r="108" spans="15:51" x14ac:dyDescent="0.25">
      <c r="O108" s="15"/>
      <c r="P108" s="167"/>
      <c r="T108" s="167"/>
      <c r="U108" s="167"/>
      <c r="AS108" s="163"/>
      <c r="AT108" s="163"/>
      <c r="AU108" s="163"/>
      <c r="AV108" s="163"/>
      <c r="AW108" s="163"/>
      <c r="AX108" s="163"/>
      <c r="AY108" s="163"/>
    </row>
    <row r="120" spans="45:51" x14ac:dyDescent="0.25">
      <c r="AS120" s="163"/>
      <c r="AT120" s="163"/>
      <c r="AU120" s="163"/>
      <c r="AV120" s="163"/>
      <c r="AW120" s="163"/>
      <c r="AX120" s="163"/>
      <c r="AY120" s="163"/>
    </row>
  </sheetData>
  <protectedRanges>
    <protectedRange sqref="N64:R64 B79 S66:T72 B71:B76 S62:T63 N67:R72 T43:T46 T54:T61" name="Range2_12_5_1_1"/>
    <protectedRange sqref="N10 L10 L6 D6 D8 AD8 AF8 O8:U8 AJ8:AR8 AF10 AR11:AR34 L24:N31 G23:G34 N12:N23 N32:N34 E23:E34 E11:G22 N11:AG11 O12:AG34" name="Range1_16_3_1_1"/>
    <protectedRange sqref="I69 J67:M72 J64:M64 I72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3:H73 F74 E73" name="Range2_2_2_9_2_1_1"/>
    <protectedRange sqref="D71 D74:D75" name="Range2_1_1_1_1_1_9_2_1_1"/>
    <protectedRange sqref="Q10" name="Range1_17_1_1_1"/>
    <protectedRange sqref="AG10" name="Range1_18_1_1_1"/>
    <protectedRange sqref="C72 C74" name="Range2_4_1_1_1"/>
    <protectedRange sqref="AS16:AS34" name="Range1_1_1_1"/>
    <protectedRange sqref="P3:U5" name="Range1_16_1_1_1_1"/>
    <protectedRange sqref="C75 C73 C70" name="Range2_1_3_1_1"/>
    <protectedRange sqref="H11:H34" name="Range1_1_1_1_1_1_1"/>
    <protectedRange sqref="B77:B78 J65:R66 D72:D73 I70:I71 Z63:Z64 S64:Y65 AA64:AU65 E74:E75 G74:H75 F75" name="Range2_2_1_10_1_1_1_2"/>
    <protectedRange sqref="C71" name="Range2_2_1_10_2_1_1_1"/>
    <protectedRange sqref="N62:R63 G70:H70 D68 F71 E70" name="Range2_12_1_6_1_1"/>
    <protectedRange sqref="D63:D64 I66:I68 I62:M63 G71:H72 G64:H66 E71:E72 F72:F73 F65:F67 E64:E66" name="Range2_2_12_1_7_1_1"/>
    <protectedRange sqref="D69:D70" name="Range2_1_1_1_1_11_1_2_1_1"/>
    <protectedRange sqref="E67 G67:H67 F68" name="Range2_2_2_9_1_1_1_1"/>
    <protectedRange sqref="D65" name="Range2_1_1_1_1_1_9_1_1_1_1"/>
    <protectedRange sqref="C69 C64" name="Range2_1_1_2_1_1"/>
    <protectedRange sqref="C68" name="Range2_1_2_2_1_1"/>
    <protectedRange sqref="C67" name="Range2_3_2_1_1"/>
    <protectedRange sqref="F63:F64 E63 G63:H63" name="Range2_2_12_1_1_1_1_1"/>
    <protectedRange sqref="C63" name="Range2_1_4_2_1_1_1"/>
    <protectedRange sqref="C65:C66" name="Range2_5_1_1_1"/>
    <protectedRange sqref="E68:E69 F69:F70 G68:H69 I64:I65" name="Range2_2_1_1_1_1"/>
    <protectedRange sqref="D66:D67" name="Range2_1_1_1_1_1_1_1_1"/>
    <protectedRange sqref="AS11:AS15" name="Range1_4_1_1_1_1"/>
    <protectedRange sqref="J11:J15 J26:J34" name="Range1_1_2_1_10_1_1_1_1"/>
    <protectedRange sqref="R79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4" name="Range2_2_12_1_3_1_1_1_1_1_4_1_1"/>
    <protectedRange sqref="E43:F44" name="Range2_2_12_1_7_1_1_3_1_1"/>
    <protectedRange sqref="I42:J42" name="Range2_2_12_1_4_2_1_1_1_2_1_1"/>
    <protectedRange sqref="S43:S46" name="Range2_12_5_1_1_2_3_1"/>
    <protectedRange sqref="Q43:R44" name="Range2_12_1_6_1_1_1_1_2_1"/>
    <protectedRange sqref="N43:P44" name="Range2_12_1_2_3_1_1_1_1_2_1"/>
    <protectedRange sqref="I43:M44" name="Range2_2_12_1_4_3_1_1_1_1_2_1"/>
    <protectedRange sqref="D43:D44" name="Range2_2_12_1_3_1_2_1_1_1_2_1_2_1"/>
    <protectedRange sqref="T50:T53" name="Range2_12_5_1_1_3"/>
    <protectedRange sqref="T49" name="Range2_12_5_1_1_2_2"/>
    <protectedRange sqref="S49" name="Range2_12_4_1_1_1_4_2_2_2"/>
    <protectedRange sqref="T48" name="Range2_12_5_1_1_2_1_1"/>
    <protectedRange sqref="T47" name="Range2_12_5_1_1_6_1_1_1_1_1_1_1"/>
    <protectedRange sqref="S47" name="Range2_12_5_1_1_5_3_1_1_1_1_1_1_1"/>
    <protectedRange sqref="S48" name="Range2_12_4_1_1_1_4_2_2_1_1"/>
    <protectedRange sqref="B68:B70" name="Range2_12_5_1_1_2"/>
    <protectedRange sqref="B67" name="Range2_12_5_1_1_2_1_4_1_1_1_2_1_1_1_1_1_1_1"/>
    <protectedRange sqref="F62:H62" name="Range2_2_12_1_1_1_1_1_1"/>
    <protectedRange sqref="D62:E62" name="Range2_2_12_1_7_1_1_2_1"/>
    <protectedRange sqref="C62" name="Range2_1_1_2_1_1_1"/>
    <protectedRange sqref="B65:B66" name="Range2_12_5_1_1_2_1"/>
    <protectedRange sqref="B64" name="Range2_12_5_1_1_2_1_2_1"/>
    <protectedRange sqref="B63" name="Range2_12_5_1_1_2_1_2_2"/>
    <protectedRange sqref="B62" name="Range2_12_5_1_1_2_1_4_1_1_1_2_1_1_1_1_1_1_1_1_1_2"/>
    <protectedRange sqref="G45:H46" name="Range2_2_12_1_3_1_1_1_1_1_4_1_1_1"/>
    <protectedRange sqref="E45:F46" name="Range2_2_12_1_7_1_1_3_1_1_1"/>
    <protectedRange sqref="Q45:R46" name="Range2_12_1_6_1_1_1_1_2_1_1"/>
    <protectedRange sqref="N45:P46" name="Range2_12_1_2_3_1_1_1_1_2_1_1"/>
    <protectedRange sqref="I45:M46" name="Range2_2_12_1_4_3_1_1_1_1_2_1_1"/>
    <protectedRange sqref="D45:D46" name="Range2_2_12_1_3_1_2_1_1_1_2_1_2_1_1"/>
    <protectedRange sqref="Q49:R49" name="Range2_12_1_6_1_1_1_2_3_2_1_1_3_1"/>
    <protectedRange sqref="N49:P49" name="Range2_12_1_2_3_1_1_1_2_3_2_1_1_3_1"/>
    <protectedRange sqref="K49:M49" name="Range2_2_12_1_4_3_1_1_1_3_3_2_1_1_3_1"/>
    <protectedRange sqref="J49" name="Range2_2_12_1_4_3_1_1_1_3_2_1_2_2_1"/>
    <protectedRange sqref="E48:H49" name="Range2_2_12_1_3_1_2_1_1_1_1_2_1_1_1_1_1_1_1"/>
    <protectedRange sqref="D48:D49" name="Range2_2_12_1_3_1_2_1_1_1_2_1_2_3_1_1_1_1_2"/>
    <protectedRange sqref="Q47:R47" name="Range2_12_1_6_1_1_1_2_3_2_1_1_2_1_1_1_1_1_1"/>
    <protectedRange sqref="N47:P47" name="Range2_12_1_2_3_1_1_1_2_3_2_1_1_2_1_1_1_1_1_1"/>
    <protectedRange sqref="J47:M47" name="Range2_2_12_1_4_3_1_1_1_3_3_2_1_1_2_1_1_1_1_1_1"/>
    <protectedRange sqref="I47" name="Range2_2_12_1_4_3_1_1_1_2_1_2_2_1_2_1_1_1_1_1_1"/>
    <protectedRange sqref="Q48:R48" name="Range2_12_1_6_1_1_1_2_3_2_1_1_1_1_1"/>
    <protectedRange sqref="N48:P48" name="Range2_12_1_2_3_1_1_1_2_3_2_1_1_1_1_1"/>
    <protectedRange sqref="K48:M48" name="Range2_2_12_1_4_3_1_1_1_3_3_2_1_1_1_1_1"/>
    <protectedRange sqref="J48" name="Range2_2_12_1_4_3_1_1_1_3_2_1_2_1_1_1"/>
    <protectedRange sqref="D47:E47" name="Range2_2_12_1_3_1_2_1_1_1_2_1_2_3_2_1_1_1"/>
    <protectedRange sqref="I48" name="Range2_2_12_1_4_2_1_1_1_4_1_2_1_1_1_2_1_1_1"/>
    <protectedRange sqref="F47:H47" name="Range2_2_12_1_3_1_1_1_1_1_4_1_2_1_2_1_2_1_1_1"/>
    <protectedRange sqref="I49" name="Range2_2_12_1_4_2_1_1_1_4_1_2_1_1_1_2_2_1_1"/>
    <protectedRange sqref="B44:B45" name="Range2_12_5_1_1_1_2_2_1_1_1_1_1_1_1_1_1_1"/>
    <protectedRange sqref="B46" name="Range2_12_5_1_1_1_3_1_1_1_1_1_1_1_1_1_1_1"/>
    <protectedRange sqref="S58:S61" name="Range2_12_5_1_1_5"/>
    <protectedRange sqref="N58:R61" name="Range2_12_1_6_1_1_1"/>
    <protectedRange sqref="J58:M61" name="Range2_2_12_1_7_1_1_2"/>
    <protectedRange sqref="S56:S57" name="Range2_12_2_1_1_1_2_1_1_1"/>
    <protectedRange sqref="Q57:R57" name="Range2_12_1_4_1_1_1_1_1_1_1_1_1_1_1_1_1_1_1"/>
    <protectedRange sqref="N57:P57" name="Range2_12_1_2_1_1_1_1_1_1_1_1_1_1_1_1_1_1_1_1"/>
    <protectedRange sqref="J57:M57" name="Range2_2_12_1_4_1_1_1_1_1_1_1_1_1_1_1_1_1_1_1_1"/>
    <protectedRange sqref="Q56:R56" name="Range2_12_1_6_1_1_1_2_3_1_1_3_1_1_1_1_1_1_1"/>
    <protectedRange sqref="N56:P56" name="Range2_12_1_2_3_1_1_1_2_3_1_1_3_1_1_1_1_1_1_1"/>
    <protectedRange sqref="J56:M56" name="Range2_2_12_1_4_3_1_1_1_3_3_1_1_3_1_1_1_1_1_1_1"/>
    <protectedRange sqref="S50:S55" name="Range2_12_4_1_1_1_4_2_2_2_1"/>
    <protectedRange sqref="Q50:R55" name="Range2_12_1_6_1_1_1_2_3_2_1_1_3_2"/>
    <protectedRange sqref="N50:P55" name="Range2_12_1_2_3_1_1_1_2_3_2_1_1_3_2"/>
    <protectedRange sqref="K50:M55" name="Range2_2_12_1_4_3_1_1_1_3_3_2_1_1_3_2"/>
    <protectedRange sqref="J50:J55" name="Range2_2_12_1_4_3_1_1_1_3_2_1_2_2_2"/>
    <protectedRange sqref="G50:H51" name="Range2_2_12_1_3_1_2_1_1_1_2_1_1_1_1_1_1_2_1_1_1"/>
    <protectedRange sqref="D50:E51" name="Range2_2_12_1_3_1_2_1_1_1_2_1_1_1_1_3_1_1_1_1_1"/>
    <protectedRange sqref="F50:F51" name="Range2_2_12_1_3_1_2_1_1_1_3_1_1_1_1_1_3_1_1_1_1_1"/>
    <protectedRange sqref="I50:I51" name="Range2_2_12_1_4_3_1_1_1_2_1_2_1_1_3_1_1_1_1_1_1_1"/>
    <protectedRange sqref="I53" name="Range2_2_12_1_7_1_1_2_2_2"/>
    <protectedRange sqref="I52" name="Range2_2_12_1_4_3_1_1_1_3_3_1_1_3_1_1_1_1_1_1_2_2"/>
    <protectedRange sqref="E52:H52" name="Range2_2_12_1_3_1_2_1_1_1_1_2_1_1_1_1_1_1_2_2"/>
    <protectedRange sqref="D52" name="Range2_2_12_1_3_1_2_1_1_1_2_1_2_3_1_1_1_1_1_2"/>
    <protectedRange sqref="G53:H53" name="Range2_2_12_1_3_1_2_1_1_1_2_1_1_1_1_1_1_2_1_1_1_1_1_1"/>
    <protectedRange sqref="D53:E53" name="Range2_2_12_1_3_1_2_1_1_1_2_1_1_1_1_3_1_1_1_1_1_2_1_2"/>
    <protectedRange sqref="F53" name="Range2_2_12_1_3_1_2_1_1_1_3_1_1_1_1_1_3_1_1_1_1_1_1_1_2"/>
    <protectedRange sqref="I56:I61" name="Range2_2_12_1_7_1_1_2_2_1_1"/>
    <protectedRange sqref="I54:I55" name="Range2_2_12_1_4_3_1_1_1_3_3_1_1_3_1_1_1_1_1_1_2_1_1"/>
    <protectedRange sqref="E54:H55" name="Range2_2_12_1_3_1_2_1_1_1_1_2_1_1_1_1_1_1_2_1_1"/>
    <protectedRange sqref="D54:D55" name="Range2_2_12_1_3_1_2_1_1_1_2_1_2_3_1_1_1_1_1_1_1"/>
    <protectedRange sqref="G61:H61" name="Range2_2_12_1_3_1_2_1_1_1_2_1_1_1_1_1_1_2_1_1_1_1_1_1_1_1_1"/>
    <protectedRange sqref="F61 G58:H60" name="Range2_2_12_1_3_3_1_1_1_2_1_1_1_1_1_1_1_1_1_1_1_1_1_1_1_1"/>
    <protectedRange sqref="G56:H56" name="Range2_2_12_1_3_1_2_1_1_1_2_1_1_1_1_1_1_2_1_1_1_1_1_2_1"/>
    <protectedRange sqref="D56:E56" name="Range2_2_12_1_3_1_2_1_1_1_2_1_1_1_1_3_1_1_1_1_1_2_1_1_1"/>
    <protectedRange sqref="F58:F60 F56" name="Range2_2_12_1_3_1_2_1_1_1_3_1_1_1_1_1_3_1_1_1_1_1_1_1_1_1"/>
    <protectedRange sqref="F57:H57" name="Range2_2_12_1_3_1_2_1_1_1_1_2_1_1_1_1_1_1_1_1_1_1_1"/>
    <protectedRange sqref="D61" name="Range2_2_12_1_7_1_1_2_1_1_1_1_1"/>
    <protectedRange sqref="E61" name="Range2_2_12_1_1_1_1_1_1_1_1_1_1_1"/>
    <protectedRange sqref="C61" name="Range2_1_4_2_1_1_1_1_1_1_1_1"/>
    <protectedRange sqref="D58:E60" name="Range2_2_12_1_3_1_2_1_1_1_3_1_1_1_1_1_1_1_2_1_1_1_1_1_1_1"/>
    <protectedRange sqref="D57:E57" name="Range2_2_12_1_3_1_2_1_1_1_2_1_1_1_1_3_1_1_1_1_1_1_1_1_1_1"/>
    <protectedRange sqref="B58:B60" name="Range2_12_5_1_1_2_1_4_1_1_1_2_1_1_1_1_1_1_1_1_1_2_1_1_1_1"/>
    <protectedRange sqref="B61" name="Range2_12_5_1_1_2_1_2_2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528" priority="5" operator="containsText" text="N/A">
      <formula>NOT(ISERROR(SEARCH("N/A",X11)))</formula>
    </cfRule>
    <cfRule type="cellIs" dxfId="527" priority="23" operator="equal">
      <formula>0</formula>
    </cfRule>
  </conditionalFormatting>
  <conditionalFormatting sqref="X11:AE34">
    <cfRule type="cellIs" dxfId="526" priority="22" operator="greaterThanOrEqual">
      <formula>1185</formula>
    </cfRule>
  </conditionalFormatting>
  <conditionalFormatting sqref="X11:AE34">
    <cfRule type="cellIs" dxfId="525" priority="21" operator="between">
      <formula>0.1</formula>
      <formula>1184</formula>
    </cfRule>
  </conditionalFormatting>
  <conditionalFormatting sqref="X8 AJ11:AO11 AJ15:AL15 AJ12:AN14 AK33:AK34 AJ16:AJ34 AL16:AL34 AM15:AN34 AO12:AO32">
    <cfRule type="cellIs" dxfId="524" priority="20" operator="equal">
      <formula>0</formula>
    </cfRule>
  </conditionalFormatting>
  <conditionalFormatting sqref="X8 AJ11:AO11 AJ15:AL15 AJ12:AN14 AK33:AK34 AJ16:AJ34 AL16:AL34 AM15:AN34 AO12:AO32">
    <cfRule type="cellIs" dxfId="523" priority="19" operator="greaterThan">
      <formula>1179</formula>
    </cfRule>
  </conditionalFormatting>
  <conditionalFormatting sqref="X8 AJ11:AO11 AJ15:AL15 AJ12:AN14 AK33:AK34 AJ16:AJ34 AL16:AL34 AM15:AN34 AO12:AO32">
    <cfRule type="cellIs" dxfId="522" priority="18" operator="greaterThan">
      <formula>99</formula>
    </cfRule>
  </conditionalFormatting>
  <conditionalFormatting sqref="X8 AJ11:AO11 AJ15:AL15 AJ12:AN14 AK33:AK34 AJ16:AJ34 AL16:AL34 AM15:AN34 AO12:AO32">
    <cfRule type="cellIs" dxfId="521" priority="17" operator="greaterThan">
      <formula>0.99</formula>
    </cfRule>
  </conditionalFormatting>
  <conditionalFormatting sqref="AB8">
    <cfRule type="cellIs" dxfId="520" priority="16" operator="equal">
      <formula>0</formula>
    </cfRule>
  </conditionalFormatting>
  <conditionalFormatting sqref="AB8">
    <cfRule type="cellIs" dxfId="519" priority="15" operator="greaterThan">
      <formula>1179</formula>
    </cfRule>
  </conditionalFormatting>
  <conditionalFormatting sqref="AB8">
    <cfRule type="cellIs" dxfId="518" priority="14" operator="greaterThan">
      <formula>99</formula>
    </cfRule>
  </conditionalFormatting>
  <conditionalFormatting sqref="AB8">
    <cfRule type="cellIs" dxfId="517" priority="13" operator="greaterThan">
      <formula>0.99</formula>
    </cfRule>
  </conditionalFormatting>
  <conditionalFormatting sqref="AQ11:AQ34 AO33:AO34 AK16:AK32">
    <cfRule type="cellIs" dxfId="516" priority="12" operator="equal">
      <formula>0</formula>
    </cfRule>
  </conditionalFormatting>
  <conditionalFormatting sqref="AQ11:AQ34 AO33:AO34 AK16:AK32">
    <cfRule type="cellIs" dxfId="515" priority="11" operator="greaterThan">
      <formula>1179</formula>
    </cfRule>
  </conditionalFormatting>
  <conditionalFormatting sqref="AQ11:AQ34 AO33:AO34 AK16:AK32">
    <cfRule type="cellIs" dxfId="514" priority="10" operator="greaterThan">
      <formula>99</formula>
    </cfRule>
  </conditionalFormatting>
  <conditionalFormatting sqref="AQ11:AQ34 AO33:AO34 AK16:AK32">
    <cfRule type="cellIs" dxfId="513" priority="9" operator="greaterThan">
      <formula>0.99</formula>
    </cfRule>
  </conditionalFormatting>
  <conditionalFormatting sqref="AI11:AI34">
    <cfRule type="cellIs" dxfId="512" priority="8" operator="greaterThan">
      <formula>$AI$8</formula>
    </cfRule>
  </conditionalFormatting>
  <conditionalFormatting sqref="AH11:AH34">
    <cfRule type="cellIs" dxfId="511" priority="6" operator="greaterThan">
      <formula>$AH$8</formula>
    </cfRule>
    <cfRule type="cellIs" dxfId="510" priority="7" operator="greaterThan">
      <formula>$AH$8</formula>
    </cfRule>
  </conditionalFormatting>
  <conditionalFormatting sqref="AP11:AP34">
    <cfRule type="cellIs" dxfId="509" priority="4" operator="equal">
      <formula>0</formula>
    </cfRule>
  </conditionalFormatting>
  <conditionalFormatting sqref="AP11:AP34">
    <cfRule type="cellIs" dxfId="508" priority="3" operator="greaterThan">
      <formula>1179</formula>
    </cfRule>
  </conditionalFormatting>
  <conditionalFormatting sqref="AP11:AP34">
    <cfRule type="cellIs" dxfId="507" priority="2" operator="greaterThan">
      <formula>99</formula>
    </cfRule>
  </conditionalFormatting>
  <conditionalFormatting sqref="AP11:AP34">
    <cfRule type="cellIs" dxfId="506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7"/>
  <sheetViews>
    <sheetView showGridLines="0" topLeftCell="X13" workbookViewId="0">
      <selection activeCell="AQ32" sqref="AQ32"/>
    </sheetView>
  </sheetViews>
  <sheetFormatPr defaultRowHeight="15" x14ac:dyDescent="0.25"/>
  <cols>
    <col min="1" max="1" width="5.7109375" style="163" customWidth="1"/>
    <col min="2" max="2" width="10.28515625" style="163" customWidth="1"/>
    <col min="3" max="3" width="14" style="163" customWidth="1"/>
    <col min="4" max="7" width="9.140625" style="163"/>
    <col min="8" max="8" width="20.42578125" style="163" customWidth="1"/>
    <col min="9" max="10" width="9.140625" style="163"/>
    <col min="11" max="11" width="9" style="163" customWidth="1"/>
    <col min="12" max="14" width="9.140625" style="163" hidden="1" customWidth="1"/>
    <col min="15" max="16" width="9.28515625" style="163" bestFit="1" customWidth="1"/>
    <col min="17" max="17" width="9" style="163" customWidth="1"/>
    <col min="18" max="18" width="9.140625" style="163" customWidth="1"/>
    <col min="19" max="19" width="11.5703125" style="163" bestFit="1" customWidth="1"/>
    <col min="20" max="20" width="10.5703125" style="163" bestFit="1" customWidth="1"/>
    <col min="21" max="22" width="9.28515625" style="163" bestFit="1" customWidth="1"/>
    <col min="23" max="23" width="9.140625" style="163"/>
    <col min="24" max="28" width="9.28515625" style="163" bestFit="1" customWidth="1"/>
    <col min="29" max="32" width="9.140625" style="163"/>
    <col min="33" max="33" width="10.5703125" style="163" bestFit="1" customWidth="1"/>
    <col min="34" max="35" width="9.28515625" style="163" bestFit="1" customWidth="1"/>
    <col min="36" max="44" width="9.140625" style="163"/>
    <col min="45" max="45" width="83.85546875" style="15" customWidth="1"/>
    <col min="46" max="47" width="9.140625" style="167"/>
    <col min="48" max="48" width="29.7109375" style="167" customWidth="1"/>
    <col min="49" max="49" width="22" style="167" customWidth="1"/>
    <col min="50" max="50" width="9.140625" style="167"/>
    <col min="51" max="51" width="38.5703125" style="167" bestFit="1" customWidth="1"/>
    <col min="52" max="16384" width="9.140625" style="163"/>
  </cols>
  <sheetData>
    <row r="2" spans="2:51" ht="21" x14ac:dyDescent="0.25">
      <c r="B2" s="5"/>
      <c r="C2" s="167"/>
      <c r="D2" s="167"/>
      <c r="E2" s="6"/>
      <c r="F2" s="6"/>
      <c r="G2" s="167"/>
      <c r="H2" s="7"/>
      <c r="I2" s="7"/>
      <c r="J2" s="167"/>
      <c r="K2" s="7"/>
      <c r="L2" s="7"/>
      <c r="M2" s="167"/>
      <c r="N2" s="167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7"/>
      <c r="AN2" s="167"/>
      <c r="AO2" s="167"/>
      <c r="AP2" s="167"/>
      <c r="AQ2" s="167"/>
      <c r="AR2" s="167"/>
    </row>
    <row r="3" spans="2:51" ht="21" x14ac:dyDescent="0.25">
      <c r="B3" s="16" t="s">
        <v>1</v>
      </c>
      <c r="C3" s="16"/>
      <c r="D3" s="16"/>
      <c r="E3" s="167"/>
      <c r="F3" s="7"/>
      <c r="G3" s="7"/>
      <c r="H3" s="167"/>
      <c r="I3" s="167"/>
      <c r="J3" s="167"/>
      <c r="K3" s="17"/>
      <c r="L3" s="18"/>
      <c r="M3" s="167"/>
      <c r="N3" s="167"/>
      <c r="O3" s="19" t="s">
        <v>2</v>
      </c>
      <c r="P3" s="263" t="s">
        <v>130</v>
      </c>
      <c r="Q3" s="264"/>
      <c r="R3" s="264"/>
      <c r="S3" s="264"/>
      <c r="T3" s="264"/>
      <c r="U3" s="265"/>
      <c r="V3" s="20"/>
      <c r="W3" s="20"/>
      <c r="X3" s="20"/>
      <c r="Y3" s="20"/>
      <c r="Z3" s="20"/>
      <c r="AH3" s="167"/>
      <c r="AI3" s="167"/>
      <c r="AJ3" s="167"/>
      <c r="AK3" s="167"/>
      <c r="AL3" s="15"/>
      <c r="AM3" s="167"/>
      <c r="AN3" s="167"/>
      <c r="AO3" s="167"/>
      <c r="AP3" s="167"/>
      <c r="AQ3" s="167"/>
      <c r="AR3" s="167"/>
      <c r="AS3" s="167"/>
    </row>
    <row r="4" spans="2:51" x14ac:dyDescent="0.25">
      <c r="B4" s="21" t="s">
        <v>3</v>
      </c>
      <c r="C4" s="21"/>
      <c r="D4" s="21"/>
      <c r="E4" s="167"/>
      <c r="F4" s="22"/>
      <c r="G4" s="167"/>
      <c r="H4" s="167"/>
      <c r="I4" s="167"/>
      <c r="J4" s="167"/>
      <c r="K4" s="167"/>
      <c r="L4" s="167"/>
      <c r="M4" s="167"/>
      <c r="N4" s="167"/>
      <c r="O4" s="19" t="s">
        <v>4</v>
      </c>
      <c r="P4" s="263" t="s">
        <v>137</v>
      </c>
      <c r="Q4" s="264"/>
      <c r="R4" s="264"/>
      <c r="S4" s="264"/>
      <c r="T4" s="264"/>
      <c r="U4" s="265"/>
      <c r="V4" s="20"/>
      <c r="W4" s="20"/>
      <c r="X4" s="20"/>
      <c r="Y4" s="20"/>
      <c r="Z4" s="20"/>
      <c r="AH4" s="167"/>
      <c r="AI4" s="167"/>
      <c r="AJ4" s="167"/>
      <c r="AK4" s="167"/>
      <c r="AL4" s="15"/>
      <c r="AM4" s="167"/>
      <c r="AN4" s="167"/>
      <c r="AO4" s="167"/>
      <c r="AP4" s="167"/>
      <c r="AQ4" s="167"/>
      <c r="AR4" s="167"/>
      <c r="AS4" s="167"/>
    </row>
    <row r="5" spans="2:51" x14ac:dyDescent="0.25">
      <c r="B5" s="167"/>
      <c r="C5" s="167"/>
      <c r="D5" s="167"/>
      <c r="E5" s="23"/>
      <c r="F5" s="23"/>
      <c r="G5" s="167"/>
      <c r="H5" s="167"/>
      <c r="I5" s="167"/>
      <c r="J5" s="167"/>
      <c r="K5" s="167"/>
      <c r="L5" s="167"/>
      <c r="M5" s="167"/>
      <c r="N5" s="167"/>
      <c r="O5" s="19" t="s">
        <v>5</v>
      </c>
      <c r="P5" s="263" t="s">
        <v>200</v>
      </c>
      <c r="Q5" s="264"/>
      <c r="R5" s="264"/>
      <c r="S5" s="264"/>
      <c r="T5" s="264"/>
      <c r="U5" s="265"/>
      <c r="V5" s="20"/>
      <c r="W5" s="20"/>
      <c r="X5" s="20"/>
      <c r="Y5" s="20"/>
      <c r="Z5" s="20"/>
      <c r="AH5" s="167"/>
      <c r="AI5" s="167"/>
      <c r="AJ5" s="167"/>
      <c r="AK5" s="167"/>
      <c r="AL5" s="15"/>
      <c r="AM5" s="167"/>
      <c r="AN5" s="167"/>
      <c r="AO5" s="167"/>
      <c r="AP5" s="167"/>
      <c r="AQ5" s="167"/>
      <c r="AR5" s="167"/>
      <c r="AS5" s="167"/>
    </row>
    <row r="6" spans="2:51" x14ac:dyDescent="0.25">
      <c r="B6" s="263" t="s">
        <v>6</v>
      </c>
      <c r="C6" s="265"/>
      <c r="D6" s="266" t="s">
        <v>7</v>
      </c>
      <c r="E6" s="267"/>
      <c r="F6" s="267"/>
      <c r="G6" s="267"/>
      <c r="H6" s="268"/>
      <c r="I6" s="167"/>
      <c r="J6" s="167"/>
      <c r="K6" s="190"/>
      <c r="L6" s="269">
        <v>41686</v>
      </c>
      <c r="M6" s="270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36" x14ac:dyDescent="0.25">
      <c r="B7" s="252" t="s">
        <v>8</v>
      </c>
      <c r="C7" s="253"/>
      <c r="D7" s="252" t="s">
        <v>9</v>
      </c>
      <c r="E7" s="254"/>
      <c r="F7" s="254"/>
      <c r="G7" s="253"/>
      <c r="H7" s="185" t="s">
        <v>10</v>
      </c>
      <c r="I7" s="186" t="s">
        <v>11</v>
      </c>
      <c r="J7" s="186" t="s">
        <v>12</v>
      </c>
      <c r="K7" s="186" t="s">
        <v>13</v>
      </c>
      <c r="L7" s="15"/>
      <c r="M7" s="15"/>
      <c r="N7" s="15"/>
      <c r="O7" s="185" t="s">
        <v>14</v>
      </c>
      <c r="P7" s="252" t="s">
        <v>15</v>
      </c>
      <c r="Q7" s="254"/>
      <c r="R7" s="254"/>
      <c r="S7" s="254"/>
      <c r="T7" s="253"/>
      <c r="U7" s="251" t="s">
        <v>16</v>
      </c>
      <c r="V7" s="251"/>
      <c r="W7" s="186" t="s">
        <v>17</v>
      </c>
      <c r="X7" s="252" t="s">
        <v>18</v>
      </c>
      <c r="Y7" s="253"/>
      <c r="Z7" s="252" t="s">
        <v>19</v>
      </c>
      <c r="AA7" s="253"/>
      <c r="AB7" s="252" t="s">
        <v>20</v>
      </c>
      <c r="AC7" s="253"/>
      <c r="AD7" s="252" t="s">
        <v>21</v>
      </c>
      <c r="AE7" s="253"/>
      <c r="AF7" s="186" t="s">
        <v>22</v>
      </c>
      <c r="AG7" s="186" t="s">
        <v>23</v>
      </c>
      <c r="AH7" s="186" t="s">
        <v>24</v>
      </c>
      <c r="AI7" s="186" t="s">
        <v>25</v>
      </c>
      <c r="AJ7" s="252" t="s">
        <v>26</v>
      </c>
      <c r="AK7" s="254"/>
      <c r="AL7" s="254"/>
      <c r="AM7" s="254"/>
      <c r="AN7" s="253"/>
      <c r="AO7" s="252" t="s">
        <v>27</v>
      </c>
      <c r="AP7" s="254"/>
      <c r="AQ7" s="253"/>
      <c r="AR7" s="186" t="s">
        <v>28</v>
      </c>
      <c r="AS7" s="30"/>
      <c r="AT7" s="15"/>
      <c r="AU7" s="15"/>
      <c r="AV7" s="15"/>
      <c r="AW7" s="15"/>
      <c r="AX7" s="15"/>
      <c r="AY7" s="15"/>
    </row>
    <row r="8" spans="2:51" x14ac:dyDescent="0.25">
      <c r="B8" s="255">
        <v>42015</v>
      </c>
      <c r="C8" s="256"/>
      <c r="D8" s="257" t="s">
        <v>29</v>
      </c>
      <c r="E8" s="258"/>
      <c r="F8" s="258"/>
      <c r="G8" s="259"/>
      <c r="H8" s="31"/>
      <c r="I8" s="257" t="s">
        <v>29</v>
      </c>
      <c r="J8" s="258"/>
      <c r="K8" s="259"/>
      <c r="L8" s="32"/>
      <c r="M8" s="32"/>
      <c r="N8" s="32"/>
      <c r="O8" s="31" t="s">
        <v>30</v>
      </c>
      <c r="P8" s="31" t="s">
        <v>30</v>
      </c>
      <c r="Q8" s="31" t="s">
        <v>31</v>
      </c>
      <c r="R8" s="31" t="s">
        <v>31</v>
      </c>
      <c r="S8" s="31" t="s">
        <v>30</v>
      </c>
      <c r="T8" s="31" t="s">
        <v>32</v>
      </c>
      <c r="U8" s="260" t="s">
        <v>33</v>
      </c>
      <c r="V8" s="260"/>
      <c r="W8" s="33" t="s">
        <v>34</v>
      </c>
      <c r="X8" s="243">
        <v>0</v>
      </c>
      <c r="Y8" s="244"/>
      <c r="Z8" s="261" t="s">
        <v>35</v>
      </c>
      <c r="AA8" s="262"/>
      <c r="AB8" s="243">
        <v>1185</v>
      </c>
      <c r="AC8" s="244"/>
      <c r="AD8" s="245">
        <v>800</v>
      </c>
      <c r="AE8" s="246"/>
      <c r="AF8" s="31"/>
      <c r="AG8" s="33">
        <f>AG34-AG10</f>
        <v>24688</v>
      </c>
      <c r="AH8" s="34"/>
      <c r="AI8" s="34"/>
      <c r="AJ8" s="31" t="s">
        <v>36</v>
      </c>
      <c r="AK8" s="31" t="s">
        <v>36</v>
      </c>
      <c r="AL8" s="31" t="s">
        <v>36</v>
      </c>
      <c r="AM8" s="31" t="s">
        <v>36</v>
      </c>
      <c r="AN8" s="31" t="s">
        <v>36</v>
      </c>
      <c r="AO8" s="31" t="s">
        <v>36</v>
      </c>
      <c r="AP8" s="31" t="s">
        <v>31</v>
      </c>
      <c r="AQ8" s="31" t="s">
        <v>31</v>
      </c>
      <c r="AR8" s="31" t="s">
        <v>37</v>
      </c>
      <c r="AS8" s="30"/>
      <c r="AV8" s="35" t="s">
        <v>38</v>
      </c>
    </row>
    <row r="9" spans="2:51" ht="60" x14ac:dyDescent="0.25">
      <c r="B9" s="235" t="s">
        <v>39</v>
      </c>
      <c r="C9" s="235"/>
      <c r="D9" s="247" t="s">
        <v>40</v>
      </c>
      <c r="E9" s="248"/>
      <c r="F9" s="249" t="s">
        <v>41</v>
      </c>
      <c r="G9" s="248"/>
      <c r="H9" s="250" t="s">
        <v>42</v>
      </c>
      <c r="I9" s="235" t="s">
        <v>43</v>
      </c>
      <c r="J9" s="235"/>
      <c r="K9" s="235"/>
      <c r="L9" s="186" t="s">
        <v>44</v>
      </c>
      <c r="M9" s="251" t="s">
        <v>45</v>
      </c>
      <c r="N9" s="36" t="s">
        <v>46</v>
      </c>
      <c r="O9" s="241" t="s">
        <v>47</v>
      </c>
      <c r="P9" s="241" t="s">
        <v>48</v>
      </c>
      <c r="Q9" s="37" t="s">
        <v>49</v>
      </c>
      <c r="R9" s="229" t="s">
        <v>50</v>
      </c>
      <c r="S9" s="230"/>
      <c r="T9" s="231"/>
      <c r="U9" s="187" t="s">
        <v>51</v>
      </c>
      <c r="V9" s="187" t="s">
        <v>52</v>
      </c>
      <c r="W9" s="235" t="s">
        <v>53</v>
      </c>
      <c r="X9" s="236" t="s">
        <v>54</v>
      </c>
      <c r="Y9" s="237"/>
      <c r="Z9" s="237"/>
      <c r="AA9" s="237"/>
      <c r="AB9" s="237"/>
      <c r="AC9" s="237"/>
      <c r="AD9" s="237"/>
      <c r="AE9" s="238"/>
      <c r="AF9" s="189" t="s">
        <v>55</v>
      </c>
      <c r="AG9" s="189" t="s">
        <v>56</v>
      </c>
      <c r="AH9" s="224" t="s">
        <v>57</v>
      </c>
      <c r="AI9" s="239" t="s">
        <v>58</v>
      </c>
      <c r="AJ9" s="187" t="s">
        <v>59</v>
      </c>
      <c r="AK9" s="187" t="s">
        <v>60</v>
      </c>
      <c r="AL9" s="187" t="s">
        <v>61</v>
      </c>
      <c r="AM9" s="187" t="s">
        <v>62</v>
      </c>
      <c r="AN9" s="187" t="s">
        <v>63</v>
      </c>
      <c r="AO9" s="187" t="s">
        <v>64</v>
      </c>
      <c r="AP9" s="187" t="s">
        <v>65</v>
      </c>
      <c r="AQ9" s="241" t="s">
        <v>66</v>
      </c>
      <c r="AR9" s="187" t="s">
        <v>67</v>
      </c>
      <c r="AS9" s="224" t="s">
        <v>68</v>
      </c>
      <c r="AV9" s="38" t="s">
        <v>69</v>
      </c>
      <c r="AW9" s="38" t="s">
        <v>70</v>
      </c>
      <c r="AY9" s="39" t="s">
        <v>71</v>
      </c>
    </row>
    <row r="10" spans="2:51" x14ac:dyDescent="0.25">
      <c r="B10" s="187" t="s">
        <v>72</v>
      </c>
      <c r="C10" s="187" t="s">
        <v>73</v>
      </c>
      <c r="D10" s="187" t="s">
        <v>74</v>
      </c>
      <c r="E10" s="187" t="s">
        <v>75</v>
      </c>
      <c r="F10" s="187" t="s">
        <v>74</v>
      </c>
      <c r="G10" s="187" t="s">
        <v>75</v>
      </c>
      <c r="H10" s="250"/>
      <c r="I10" s="187" t="s">
        <v>75</v>
      </c>
      <c r="J10" s="187" t="s">
        <v>75</v>
      </c>
      <c r="K10" s="187" t="s">
        <v>75</v>
      </c>
      <c r="L10" s="31" t="s">
        <v>29</v>
      </c>
      <c r="M10" s="251"/>
      <c r="N10" s="31" t="s">
        <v>29</v>
      </c>
      <c r="O10" s="242"/>
      <c r="P10" s="242"/>
      <c r="Q10" s="4">
        <f>'JAN 10'!Q34</f>
        <v>21058918</v>
      </c>
      <c r="R10" s="232"/>
      <c r="S10" s="233"/>
      <c r="T10" s="234"/>
      <c r="U10" s="187" t="s">
        <v>75</v>
      </c>
      <c r="V10" s="187" t="s">
        <v>75</v>
      </c>
      <c r="W10" s="235"/>
      <c r="X10" s="40" t="s">
        <v>76</v>
      </c>
      <c r="Y10" s="40" t="s">
        <v>77</v>
      </c>
      <c r="Z10" s="40" t="s">
        <v>78</v>
      </c>
      <c r="AA10" s="40" t="s">
        <v>79</v>
      </c>
      <c r="AB10" s="40" t="s">
        <v>80</v>
      </c>
      <c r="AC10" s="40" t="s">
        <v>81</v>
      </c>
      <c r="AD10" s="40" t="s">
        <v>82</v>
      </c>
      <c r="AE10" s="40" t="s">
        <v>83</v>
      </c>
      <c r="AF10" s="41"/>
      <c r="AG10" s="192">
        <f>'JAN 10'!AG34</f>
        <v>33840660</v>
      </c>
      <c r="AH10" s="224"/>
      <c r="AI10" s="240"/>
      <c r="AJ10" s="187" t="s">
        <v>84</v>
      </c>
      <c r="AK10" s="187" t="s">
        <v>84</v>
      </c>
      <c r="AL10" s="187" t="s">
        <v>84</v>
      </c>
      <c r="AM10" s="187" t="s">
        <v>84</v>
      </c>
      <c r="AN10" s="187" t="s">
        <v>84</v>
      </c>
      <c r="AO10" s="187" t="s">
        <v>84</v>
      </c>
      <c r="AP10" s="3">
        <f>'JAN 10'!AP34</f>
        <v>7483834</v>
      </c>
      <c r="AQ10" s="242"/>
      <c r="AR10" s="188" t="s">
        <v>85</v>
      </c>
      <c r="AS10" s="224"/>
      <c r="AV10" s="42" t="s">
        <v>86</v>
      </c>
      <c r="AW10" s="42" t="s">
        <v>87</v>
      </c>
      <c r="AY10" s="87" t="s">
        <v>130</v>
      </c>
    </row>
    <row r="11" spans="2:51" x14ac:dyDescent="0.25">
      <c r="B11" s="43">
        <v>2</v>
      </c>
      <c r="C11" s="43">
        <v>4.1666666666666664E-2</v>
      </c>
      <c r="D11" s="191">
        <v>11</v>
      </c>
      <c r="E11" s="44">
        <f>D11/1.42</f>
        <v>7.746478873239437</v>
      </c>
      <c r="F11" s="168">
        <v>66</v>
      </c>
      <c r="G11" s="44">
        <f>F11/1.42</f>
        <v>46.478873239436624</v>
      </c>
      <c r="H11" s="45" t="s">
        <v>88</v>
      </c>
      <c r="I11" s="45">
        <f>J11-(2/1.42)</f>
        <v>41.549295774647888</v>
      </c>
      <c r="J11" s="46">
        <f>(F11-5)/1.42</f>
        <v>42.95774647887324</v>
      </c>
      <c r="K11" s="45">
        <f>J11+(6/1.42)</f>
        <v>47.183098591549296</v>
      </c>
      <c r="L11" s="47">
        <v>14</v>
      </c>
      <c r="M11" s="48" t="s">
        <v>89</v>
      </c>
      <c r="N11" s="48">
        <v>11.4</v>
      </c>
      <c r="O11" s="192">
        <v>115</v>
      </c>
      <c r="P11" s="192">
        <v>88</v>
      </c>
      <c r="Q11" s="192">
        <v>21062822</v>
      </c>
      <c r="R11" s="50">
        <f>Q11-Q10</f>
        <v>3904</v>
      </c>
      <c r="S11" s="51">
        <f>R11*24/1000</f>
        <v>93.695999999999998</v>
      </c>
      <c r="T11" s="51">
        <f>R11/1000</f>
        <v>3.9039999999999999</v>
      </c>
      <c r="U11" s="193">
        <v>4.4000000000000004</v>
      </c>
      <c r="V11" s="193">
        <f t="shared" ref="V11:V34" si="0">U11</f>
        <v>4.4000000000000004</v>
      </c>
      <c r="W11" s="194" t="s">
        <v>129</v>
      </c>
      <c r="X11" s="197">
        <v>0</v>
      </c>
      <c r="Y11" s="197">
        <v>0</v>
      </c>
      <c r="Z11" s="197">
        <v>1054</v>
      </c>
      <c r="AA11" s="197">
        <v>0</v>
      </c>
      <c r="AB11" s="197">
        <v>1059</v>
      </c>
      <c r="AC11" s="52" t="s">
        <v>90</v>
      </c>
      <c r="AD11" s="52" t="s">
        <v>90</v>
      </c>
      <c r="AE11" s="52" t="s">
        <v>90</v>
      </c>
      <c r="AF11" s="196" t="s">
        <v>90</v>
      </c>
      <c r="AG11" s="196">
        <v>33841316</v>
      </c>
      <c r="AH11" s="53">
        <f>IF(ISBLANK(AG11),"-",AG11-AG10)</f>
        <v>656</v>
      </c>
      <c r="AI11" s="54">
        <f>AH11/T11</f>
        <v>168.03278688524591</v>
      </c>
      <c r="AJ11" s="166">
        <v>0</v>
      </c>
      <c r="AK11" s="166">
        <v>0</v>
      </c>
      <c r="AL11" s="166">
        <v>1</v>
      </c>
      <c r="AM11" s="166">
        <v>0</v>
      </c>
      <c r="AN11" s="166">
        <v>1</v>
      </c>
      <c r="AO11" s="166">
        <v>0.35</v>
      </c>
      <c r="AP11" s="197">
        <v>7484840</v>
      </c>
      <c r="AQ11" s="197">
        <f t="shared" ref="AQ11:AQ34" si="1">AP11-AP10</f>
        <v>1006</v>
      </c>
      <c r="AR11" s="55"/>
      <c r="AS11" s="56" t="s">
        <v>113</v>
      </c>
      <c r="AV11" s="42" t="s">
        <v>88</v>
      </c>
      <c r="AW11" s="42" t="s">
        <v>91</v>
      </c>
      <c r="AY11" s="87" t="s">
        <v>136</v>
      </c>
    </row>
    <row r="12" spans="2:51" x14ac:dyDescent="0.25">
      <c r="B12" s="43">
        <v>2.0416666666666701</v>
      </c>
      <c r="C12" s="43">
        <v>8.3333333333333329E-2</v>
      </c>
      <c r="D12" s="191">
        <v>13</v>
      </c>
      <c r="E12" s="44">
        <f t="shared" ref="E12:E34" si="2">D12/1.42</f>
        <v>9.1549295774647899</v>
      </c>
      <c r="F12" s="168">
        <v>66</v>
      </c>
      <c r="G12" s="44">
        <f t="shared" ref="G12:G34" si="3">F12/1.42</f>
        <v>46.478873239436624</v>
      </c>
      <c r="H12" s="45" t="s">
        <v>88</v>
      </c>
      <c r="I12" s="45">
        <f t="shared" ref="I12:I34" si="4">J12-(2/1.42)</f>
        <v>41.549295774647888</v>
      </c>
      <c r="J12" s="46">
        <f>(F12-5)/1.42</f>
        <v>42.95774647887324</v>
      </c>
      <c r="K12" s="45">
        <f>J12+(6/1.42)</f>
        <v>47.183098591549296</v>
      </c>
      <c r="L12" s="47">
        <v>14</v>
      </c>
      <c r="M12" s="48" t="s">
        <v>89</v>
      </c>
      <c r="N12" s="48">
        <v>11.2</v>
      </c>
      <c r="O12" s="192">
        <v>114</v>
      </c>
      <c r="P12" s="192">
        <v>86</v>
      </c>
      <c r="Q12" s="192">
        <v>21066452</v>
      </c>
      <c r="R12" s="50">
        <f t="shared" ref="R12:R34" si="5">Q12-Q11</f>
        <v>3630</v>
      </c>
      <c r="S12" s="51">
        <f t="shared" ref="S12:S34" si="6">R12*24/1000</f>
        <v>87.12</v>
      </c>
      <c r="T12" s="51">
        <f t="shared" ref="T12:T34" si="7">R12/1000</f>
        <v>3.63</v>
      </c>
      <c r="U12" s="193">
        <v>5.4</v>
      </c>
      <c r="V12" s="193">
        <f t="shared" si="0"/>
        <v>5.4</v>
      </c>
      <c r="W12" s="194" t="s">
        <v>129</v>
      </c>
      <c r="X12" s="197">
        <v>0</v>
      </c>
      <c r="Y12" s="197">
        <v>0</v>
      </c>
      <c r="Z12" s="197">
        <v>1010</v>
      </c>
      <c r="AA12" s="197">
        <v>0</v>
      </c>
      <c r="AB12" s="197">
        <v>1059</v>
      </c>
      <c r="AC12" s="52" t="s">
        <v>90</v>
      </c>
      <c r="AD12" s="52" t="s">
        <v>90</v>
      </c>
      <c r="AE12" s="52" t="s">
        <v>90</v>
      </c>
      <c r="AF12" s="196" t="s">
        <v>90</v>
      </c>
      <c r="AG12" s="196">
        <v>33841908</v>
      </c>
      <c r="AH12" s="53">
        <f>IF(ISBLANK(AG12),"-",AG12-AG11)</f>
        <v>592</v>
      </c>
      <c r="AI12" s="54">
        <f t="shared" ref="AI12:AI34" si="8">AH12/T12</f>
        <v>163.0853994490358</v>
      </c>
      <c r="AJ12" s="166">
        <v>0</v>
      </c>
      <c r="AK12" s="166">
        <v>0</v>
      </c>
      <c r="AL12" s="166">
        <v>1</v>
      </c>
      <c r="AM12" s="166">
        <v>0</v>
      </c>
      <c r="AN12" s="166">
        <v>1</v>
      </c>
      <c r="AO12" s="166">
        <v>0.35</v>
      </c>
      <c r="AP12" s="197">
        <v>7485871</v>
      </c>
      <c r="AQ12" s="197">
        <f t="shared" si="1"/>
        <v>1031</v>
      </c>
      <c r="AR12" s="57"/>
      <c r="AS12" s="56" t="s">
        <v>113</v>
      </c>
      <c r="AV12" s="42" t="s">
        <v>92</v>
      </c>
      <c r="AW12" s="42" t="s">
        <v>93</v>
      </c>
      <c r="AY12" s="87" t="s">
        <v>137</v>
      </c>
    </row>
    <row r="13" spans="2:51" x14ac:dyDescent="0.25">
      <c r="B13" s="43">
        <v>2.0833333333333299</v>
      </c>
      <c r="C13" s="43">
        <v>0.125</v>
      </c>
      <c r="D13" s="191">
        <v>15</v>
      </c>
      <c r="E13" s="44">
        <f t="shared" si="2"/>
        <v>10.563380281690142</v>
      </c>
      <c r="F13" s="168">
        <v>66</v>
      </c>
      <c r="G13" s="44">
        <f t="shared" si="3"/>
        <v>46.478873239436624</v>
      </c>
      <c r="H13" s="45" t="s">
        <v>88</v>
      </c>
      <c r="I13" s="45">
        <f t="shared" si="4"/>
        <v>41.549295774647888</v>
      </c>
      <c r="J13" s="46">
        <f>(F13-5)/1.42</f>
        <v>42.95774647887324</v>
      </c>
      <c r="K13" s="45">
        <f>J13+(6/1.42)</f>
        <v>47.183098591549296</v>
      </c>
      <c r="L13" s="47">
        <v>14</v>
      </c>
      <c r="M13" s="48" t="s">
        <v>89</v>
      </c>
      <c r="N13" s="48">
        <v>11.2</v>
      </c>
      <c r="O13" s="192">
        <v>113</v>
      </c>
      <c r="P13" s="192">
        <v>81</v>
      </c>
      <c r="Q13" s="192">
        <v>21069981</v>
      </c>
      <c r="R13" s="50">
        <f t="shared" si="5"/>
        <v>3529</v>
      </c>
      <c r="S13" s="51">
        <f t="shared" si="6"/>
        <v>84.695999999999998</v>
      </c>
      <c r="T13" s="51">
        <f t="shared" si="7"/>
        <v>3.5289999999999999</v>
      </c>
      <c r="U13" s="193">
        <v>6.6</v>
      </c>
      <c r="V13" s="193">
        <f t="shared" si="0"/>
        <v>6.6</v>
      </c>
      <c r="W13" s="194" t="s">
        <v>129</v>
      </c>
      <c r="X13" s="197">
        <v>0</v>
      </c>
      <c r="Y13" s="197">
        <v>0</v>
      </c>
      <c r="Z13" s="197">
        <v>1005</v>
      </c>
      <c r="AA13" s="197">
        <v>0</v>
      </c>
      <c r="AB13" s="197">
        <v>1008</v>
      </c>
      <c r="AC13" s="52" t="s">
        <v>90</v>
      </c>
      <c r="AD13" s="52" t="s">
        <v>90</v>
      </c>
      <c r="AE13" s="52" t="s">
        <v>90</v>
      </c>
      <c r="AF13" s="196" t="s">
        <v>90</v>
      </c>
      <c r="AG13" s="196">
        <v>33842468</v>
      </c>
      <c r="AH13" s="53">
        <f>IF(ISBLANK(AG13),"-",AG13-AG12)</f>
        <v>560</v>
      </c>
      <c r="AI13" s="54">
        <f t="shared" si="8"/>
        <v>158.6851799376594</v>
      </c>
      <c r="AJ13" s="166">
        <v>0</v>
      </c>
      <c r="AK13" s="166">
        <v>0</v>
      </c>
      <c r="AL13" s="166">
        <v>1</v>
      </c>
      <c r="AM13" s="166">
        <v>0</v>
      </c>
      <c r="AN13" s="166">
        <v>1</v>
      </c>
      <c r="AO13" s="166">
        <v>0.35</v>
      </c>
      <c r="AP13" s="197">
        <v>7486952</v>
      </c>
      <c r="AQ13" s="197">
        <f t="shared" si="1"/>
        <v>1081</v>
      </c>
      <c r="AR13" s="55"/>
      <c r="AS13" s="56" t="s">
        <v>113</v>
      </c>
      <c r="AV13" s="42" t="s">
        <v>94</v>
      </c>
      <c r="AW13" s="42" t="s">
        <v>95</v>
      </c>
      <c r="AY13" s="87" t="s">
        <v>147</v>
      </c>
    </row>
    <row r="14" spans="2:51" x14ac:dyDescent="0.25">
      <c r="B14" s="43">
        <v>2.125</v>
      </c>
      <c r="C14" s="43">
        <v>0.16666666666666699</v>
      </c>
      <c r="D14" s="191">
        <v>19</v>
      </c>
      <c r="E14" s="44">
        <f t="shared" si="2"/>
        <v>13.380281690140846</v>
      </c>
      <c r="F14" s="168">
        <v>66</v>
      </c>
      <c r="G14" s="44">
        <f t="shared" si="3"/>
        <v>46.478873239436624</v>
      </c>
      <c r="H14" s="45" t="s">
        <v>88</v>
      </c>
      <c r="I14" s="45">
        <f t="shared" si="4"/>
        <v>41.549295774647888</v>
      </c>
      <c r="J14" s="46">
        <f>(F14-5)/1.42</f>
        <v>42.95774647887324</v>
      </c>
      <c r="K14" s="45">
        <f>J14+(6/1.42)</f>
        <v>47.183098591549296</v>
      </c>
      <c r="L14" s="47">
        <v>14</v>
      </c>
      <c r="M14" s="48" t="s">
        <v>89</v>
      </c>
      <c r="N14" s="48">
        <v>12.8</v>
      </c>
      <c r="O14" s="192">
        <v>116</v>
      </c>
      <c r="P14" s="192">
        <v>85</v>
      </c>
      <c r="Q14" s="192">
        <v>21073592</v>
      </c>
      <c r="R14" s="50">
        <f t="shared" si="5"/>
        <v>3611</v>
      </c>
      <c r="S14" s="51">
        <f t="shared" si="6"/>
        <v>86.664000000000001</v>
      </c>
      <c r="T14" s="51">
        <f t="shared" si="7"/>
        <v>3.6110000000000002</v>
      </c>
      <c r="U14" s="193">
        <v>7.1</v>
      </c>
      <c r="V14" s="193">
        <f t="shared" si="0"/>
        <v>7.1</v>
      </c>
      <c r="W14" s="194" t="s">
        <v>129</v>
      </c>
      <c r="X14" s="197">
        <v>0</v>
      </c>
      <c r="Y14" s="197">
        <v>0</v>
      </c>
      <c r="Z14" s="197">
        <v>964</v>
      </c>
      <c r="AA14" s="197">
        <v>0</v>
      </c>
      <c r="AB14" s="197">
        <v>1008</v>
      </c>
      <c r="AC14" s="52" t="s">
        <v>90</v>
      </c>
      <c r="AD14" s="52" t="s">
        <v>90</v>
      </c>
      <c r="AE14" s="52" t="s">
        <v>90</v>
      </c>
      <c r="AF14" s="196" t="s">
        <v>90</v>
      </c>
      <c r="AG14" s="196">
        <v>33843020</v>
      </c>
      <c r="AH14" s="53">
        <f t="shared" ref="AH14:AH34" si="9">IF(ISBLANK(AG14),"-",AG14-AG13)</f>
        <v>552</v>
      </c>
      <c r="AI14" s="54">
        <f t="shared" si="8"/>
        <v>152.86624203821654</v>
      </c>
      <c r="AJ14" s="166">
        <v>0</v>
      </c>
      <c r="AK14" s="166">
        <v>0</v>
      </c>
      <c r="AL14" s="166">
        <v>1</v>
      </c>
      <c r="AM14" s="166">
        <v>0</v>
      </c>
      <c r="AN14" s="166">
        <v>1</v>
      </c>
      <c r="AO14" s="166">
        <v>0.35</v>
      </c>
      <c r="AP14" s="197">
        <v>7488133</v>
      </c>
      <c r="AQ14" s="197">
        <f t="shared" si="1"/>
        <v>1181</v>
      </c>
      <c r="AR14" s="55"/>
      <c r="AS14" s="56" t="s">
        <v>113</v>
      </c>
      <c r="AT14" s="58"/>
      <c r="AV14" s="42" t="s">
        <v>96</v>
      </c>
      <c r="AW14" s="42" t="s">
        <v>97</v>
      </c>
      <c r="AY14" s="87" t="s">
        <v>138</v>
      </c>
    </row>
    <row r="15" spans="2:51" x14ac:dyDescent="0.25">
      <c r="B15" s="43">
        <v>2.1666666666666701</v>
      </c>
      <c r="C15" s="43">
        <v>0.20833333333333301</v>
      </c>
      <c r="D15" s="191">
        <v>21</v>
      </c>
      <c r="E15" s="44">
        <f t="shared" si="2"/>
        <v>14.788732394366198</v>
      </c>
      <c r="F15" s="168">
        <v>66</v>
      </c>
      <c r="G15" s="44">
        <f t="shared" si="3"/>
        <v>46.478873239436624</v>
      </c>
      <c r="H15" s="45" t="s">
        <v>88</v>
      </c>
      <c r="I15" s="45">
        <f t="shared" si="4"/>
        <v>41.549295774647888</v>
      </c>
      <c r="J15" s="46">
        <f>(F15-5)/1.42</f>
        <v>42.95774647887324</v>
      </c>
      <c r="K15" s="45">
        <f>J15+(6/1.42)</f>
        <v>47.183098591549296</v>
      </c>
      <c r="L15" s="47">
        <v>18</v>
      </c>
      <c r="M15" s="48" t="s">
        <v>89</v>
      </c>
      <c r="N15" s="48">
        <v>13.1</v>
      </c>
      <c r="O15" s="192">
        <v>127</v>
      </c>
      <c r="P15" s="192">
        <v>90</v>
      </c>
      <c r="Q15" s="192">
        <v>21077085</v>
      </c>
      <c r="R15" s="50">
        <f t="shared" si="5"/>
        <v>3493</v>
      </c>
      <c r="S15" s="51">
        <f t="shared" si="6"/>
        <v>83.831999999999994</v>
      </c>
      <c r="T15" s="51">
        <f t="shared" si="7"/>
        <v>3.4929999999999999</v>
      </c>
      <c r="U15" s="193">
        <v>9.1999999999999993</v>
      </c>
      <c r="V15" s="193">
        <f t="shared" si="0"/>
        <v>9.1999999999999993</v>
      </c>
      <c r="W15" s="194" t="s">
        <v>129</v>
      </c>
      <c r="X15" s="197">
        <v>0</v>
      </c>
      <c r="Y15" s="197">
        <v>0</v>
      </c>
      <c r="Z15" s="197">
        <v>951</v>
      </c>
      <c r="AA15" s="197">
        <v>0</v>
      </c>
      <c r="AB15" s="197">
        <v>988</v>
      </c>
      <c r="AC15" s="52" t="s">
        <v>90</v>
      </c>
      <c r="AD15" s="52" t="s">
        <v>90</v>
      </c>
      <c r="AE15" s="52" t="s">
        <v>90</v>
      </c>
      <c r="AF15" s="196" t="s">
        <v>90</v>
      </c>
      <c r="AG15" s="196">
        <v>33843564</v>
      </c>
      <c r="AH15" s="53">
        <f t="shared" si="9"/>
        <v>544</v>
      </c>
      <c r="AI15" s="54">
        <f t="shared" si="8"/>
        <v>155.74005153163469</v>
      </c>
      <c r="AJ15" s="166">
        <v>0</v>
      </c>
      <c r="AK15" s="166">
        <v>0</v>
      </c>
      <c r="AL15" s="166">
        <v>1</v>
      </c>
      <c r="AM15" s="166">
        <v>0</v>
      </c>
      <c r="AN15" s="166">
        <v>1</v>
      </c>
      <c r="AO15" s="166">
        <v>0.35</v>
      </c>
      <c r="AP15" s="197">
        <v>7489248</v>
      </c>
      <c r="AQ15" s="197">
        <f t="shared" si="1"/>
        <v>1115</v>
      </c>
      <c r="AR15" s="55"/>
      <c r="AS15" s="56" t="s">
        <v>113</v>
      </c>
      <c r="AV15" s="42" t="s">
        <v>98</v>
      </c>
      <c r="AW15" s="42" t="s">
        <v>99</v>
      </c>
      <c r="AY15" s="87" t="s">
        <v>200</v>
      </c>
    </row>
    <row r="16" spans="2:51" x14ac:dyDescent="0.25">
      <c r="B16" s="43">
        <v>2.2083333333333299</v>
      </c>
      <c r="C16" s="43">
        <v>0.25</v>
      </c>
      <c r="D16" s="191">
        <v>31</v>
      </c>
      <c r="E16" s="44">
        <f t="shared" si="2"/>
        <v>21.83098591549296</v>
      </c>
      <c r="F16" s="103">
        <v>68</v>
      </c>
      <c r="G16" s="44">
        <f t="shared" si="3"/>
        <v>47.887323943661976</v>
      </c>
      <c r="H16" s="45" t="s">
        <v>88</v>
      </c>
      <c r="I16" s="45">
        <f t="shared" si="4"/>
        <v>46.478873239436624</v>
      </c>
      <c r="J16" s="46">
        <f t="shared" ref="J16:J25" si="10">F16/1.42</f>
        <v>47.887323943661976</v>
      </c>
      <c r="K16" s="45">
        <f>J16+1.42</f>
        <v>49.307323943661977</v>
      </c>
      <c r="L16" s="47">
        <v>19</v>
      </c>
      <c r="M16" s="48" t="s">
        <v>100</v>
      </c>
      <c r="N16" s="48">
        <v>13.1</v>
      </c>
      <c r="O16" s="192">
        <v>101</v>
      </c>
      <c r="P16" s="192">
        <v>99</v>
      </c>
      <c r="Q16" s="192">
        <v>21081083</v>
      </c>
      <c r="R16" s="50">
        <f t="shared" si="5"/>
        <v>3998</v>
      </c>
      <c r="S16" s="51">
        <f t="shared" si="6"/>
        <v>95.951999999999998</v>
      </c>
      <c r="T16" s="51">
        <f t="shared" si="7"/>
        <v>3.9980000000000002</v>
      </c>
      <c r="U16" s="193">
        <v>9.5</v>
      </c>
      <c r="V16" s="193">
        <f t="shared" si="0"/>
        <v>9.5</v>
      </c>
      <c r="W16" s="194" t="s">
        <v>129</v>
      </c>
      <c r="X16" s="197">
        <v>0</v>
      </c>
      <c r="Y16" s="197">
        <v>0</v>
      </c>
      <c r="Z16" s="197">
        <v>984</v>
      </c>
      <c r="AA16" s="197">
        <v>0</v>
      </c>
      <c r="AB16" s="197">
        <v>908</v>
      </c>
      <c r="AC16" s="52" t="s">
        <v>90</v>
      </c>
      <c r="AD16" s="52" t="s">
        <v>90</v>
      </c>
      <c r="AE16" s="52" t="s">
        <v>90</v>
      </c>
      <c r="AF16" s="196" t="s">
        <v>90</v>
      </c>
      <c r="AG16" s="196">
        <v>33844036</v>
      </c>
      <c r="AH16" s="53">
        <f t="shared" si="9"/>
        <v>472</v>
      </c>
      <c r="AI16" s="54">
        <f t="shared" si="8"/>
        <v>118.05902951475737</v>
      </c>
      <c r="AJ16" s="166">
        <v>0</v>
      </c>
      <c r="AK16" s="166">
        <v>0</v>
      </c>
      <c r="AL16" s="166">
        <v>1</v>
      </c>
      <c r="AM16" s="166">
        <v>0</v>
      </c>
      <c r="AN16" s="166">
        <v>1</v>
      </c>
      <c r="AO16" s="166">
        <v>0.35</v>
      </c>
      <c r="AP16" s="197">
        <v>7489400</v>
      </c>
      <c r="AQ16" s="197">
        <f t="shared" si="1"/>
        <v>152</v>
      </c>
      <c r="AR16" s="57"/>
      <c r="AS16" s="56" t="s">
        <v>101</v>
      </c>
      <c r="AV16" s="42" t="s">
        <v>102</v>
      </c>
      <c r="AW16" s="42" t="s">
        <v>103</v>
      </c>
      <c r="AY16" s="87"/>
    </row>
    <row r="17" spans="1:51" x14ac:dyDescent="0.25">
      <c r="B17" s="43">
        <v>2.25</v>
      </c>
      <c r="C17" s="43">
        <v>0.29166666666666702</v>
      </c>
      <c r="D17" s="191">
        <v>18</v>
      </c>
      <c r="E17" s="44">
        <f t="shared" si="2"/>
        <v>12.67605633802817</v>
      </c>
      <c r="F17" s="103">
        <v>83</v>
      </c>
      <c r="G17" s="44">
        <f t="shared" si="3"/>
        <v>58.450704225352112</v>
      </c>
      <c r="H17" s="45" t="s">
        <v>88</v>
      </c>
      <c r="I17" s="45">
        <f t="shared" si="4"/>
        <v>57.04225352112676</v>
      </c>
      <c r="J17" s="46">
        <f t="shared" si="10"/>
        <v>58.450704225352112</v>
      </c>
      <c r="K17" s="45">
        <f t="shared" ref="K17:K22" si="11">J17+1.42</f>
        <v>59.870704225352114</v>
      </c>
      <c r="L17" s="47">
        <v>19</v>
      </c>
      <c r="M17" s="48" t="s">
        <v>100</v>
      </c>
      <c r="N17" s="48">
        <v>16.7</v>
      </c>
      <c r="O17" s="192">
        <v>134</v>
      </c>
      <c r="P17" s="192">
        <v>134</v>
      </c>
      <c r="Q17" s="192">
        <v>21086254</v>
      </c>
      <c r="R17" s="50">
        <f t="shared" si="5"/>
        <v>5171</v>
      </c>
      <c r="S17" s="51">
        <f t="shared" si="6"/>
        <v>124.104</v>
      </c>
      <c r="T17" s="51">
        <f t="shared" si="7"/>
        <v>5.1710000000000003</v>
      </c>
      <c r="U17" s="193">
        <v>9.5</v>
      </c>
      <c r="V17" s="193">
        <f t="shared" si="0"/>
        <v>9.5</v>
      </c>
      <c r="W17" s="194" t="s">
        <v>141</v>
      </c>
      <c r="X17" s="197">
        <v>0</v>
      </c>
      <c r="Y17" s="197">
        <v>0</v>
      </c>
      <c r="Z17" s="197">
        <v>1073</v>
      </c>
      <c r="AA17" s="197">
        <v>1185</v>
      </c>
      <c r="AB17" s="197">
        <v>1109</v>
      </c>
      <c r="AC17" s="52" t="s">
        <v>90</v>
      </c>
      <c r="AD17" s="52" t="s">
        <v>90</v>
      </c>
      <c r="AE17" s="52" t="s">
        <v>90</v>
      </c>
      <c r="AF17" s="196" t="s">
        <v>90</v>
      </c>
      <c r="AG17" s="196">
        <v>33844980</v>
      </c>
      <c r="AH17" s="53">
        <f t="shared" si="9"/>
        <v>944</v>
      </c>
      <c r="AI17" s="54">
        <f t="shared" si="8"/>
        <v>182.55656546122606</v>
      </c>
      <c r="AJ17" s="166">
        <v>0</v>
      </c>
      <c r="AK17" s="166">
        <v>0</v>
      </c>
      <c r="AL17" s="166">
        <v>1</v>
      </c>
      <c r="AM17" s="166">
        <v>1</v>
      </c>
      <c r="AN17" s="166">
        <v>1</v>
      </c>
      <c r="AO17" s="166">
        <v>0</v>
      </c>
      <c r="AP17" s="197">
        <v>7489400</v>
      </c>
      <c r="AQ17" s="197">
        <f t="shared" si="1"/>
        <v>0</v>
      </c>
      <c r="AR17" s="55"/>
      <c r="AS17" s="56" t="s">
        <v>101</v>
      </c>
      <c r="AT17" s="58"/>
      <c r="AV17" s="42" t="s">
        <v>104</v>
      </c>
      <c r="AW17" s="42" t="s">
        <v>105</v>
      </c>
      <c r="AY17" s="170"/>
    </row>
    <row r="18" spans="1:51" x14ac:dyDescent="0.25">
      <c r="B18" s="43">
        <v>2.2916666666666701</v>
      </c>
      <c r="C18" s="43">
        <v>0.33333333333333298</v>
      </c>
      <c r="D18" s="191">
        <v>11</v>
      </c>
      <c r="E18" s="44">
        <f t="shared" si="2"/>
        <v>7.746478873239437</v>
      </c>
      <c r="F18" s="103">
        <v>83</v>
      </c>
      <c r="G18" s="44">
        <f t="shared" si="3"/>
        <v>58.450704225352112</v>
      </c>
      <c r="H18" s="45" t="s">
        <v>88</v>
      </c>
      <c r="I18" s="45">
        <f t="shared" si="4"/>
        <v>57.04225352112676</v>
      </c>
      <c r="J18" s="46">
        <f t="shared" si="10"/>
        <v>58.450704225352112</v>
      </c>
      <c r="K18" s="45">
        <f t="shared" si="11"/>
        <v>59.870704225352114</v>
      </c>
      <c r="L18" s="47">
        <v>19</v>
      </c>
      <c r="M18" s="48" t="s">
        <v>100</v>
      </c>
      <c r="N18" s="48">
        <v>17.3</v>
      </c>
      <c r="O18" s="192">
        <v>144</v>
      </c>
      <c r="P18" s="192">
        <v>141</v>
      </c>
      <c r="Q18" s="192">
        <v>21091944</v>
      </c>
      <c r="R18" s="50">
        <f t="shared" si="5"/>
        <v>5690</v>
      </c>
      <c r="S18" s="51">
        <f t="shared" si="6"/>
        <v>136.56</v>
      </c>
      <c r="T18" s="51">
        <f t="shared" si="7"/>
        <v>5.69</v>
      </c>
      <c r="U18" s="193">
        <v>9.5</v>
      </c>
      <c r="V18" s="193">
        <f t="shared" si="0"/>
        <v>9.5</v>
      </c>
      <c r="W18" s="194" t="s">
        <v>141</v>
      </c>
      <c r="X18" s="197">
        <v>0</v>
      </c>
      <c r="Y18" s="197">
        <v>0</v>
      </c>
      <c r="Z18" s="197">
        <v>1195</v>
      </c>
      <c r="AA18" s="197">
        <v>1185</v>
      </c>
      <c r="AB18" s="197">
        <v>1198</v>
      </c>
      <c r="AC18" s="52" t="s">
        <v>90</v>
      </c>
      <c r="AD18" s="52" t="s">
        <v>90</v>
      </c>
      <c r="AE18" s="52" t="s">
        <v>90</v>
      </c>
      <c r="AF18" s="196" t="s">
        <v>90</v>
      </c>
      <c r="AG18" s="196">
        <v>33846148</v>
      </c>
      <c r="AH18" s="53">
        <f t="shared" si="9"/>
        <v>1168</v>
      </c>
      <c r="AI18" s="54">
        <f t="shared" si="8"/>
        <v>205.27240773286465</v>
      </c>
      <c r="AJ18" s="166">
        <v>0</v>
      </c>
      <c r="AK18" s="166">
        <v>0</v>
      </c>
      <c r="AL18" s="166">
        <v>1</v>
      </c>
      <c r="AM18" s="166">
        <v>1</v>
      </c>
      <c r="AN18" s="166">
        <v>1</v>
      </c>
      <c r="AO18" s="166">
        <v>0</v>
      </c>
      <c r="AP18" s="197">
        <v>7489400</v>
      </c>
      <c r="AQ18" s="197">
        <f t="shared" si="1"/>
        <v>0</v>
      </c>
      <c r="AR18" s="55"/>
      <c r="AS18" s="56" t="s">
        <v>101</v>
      </c>
      <c r="AV18" s="42" t="s">
        <v>106</v>
      </c>
      <c r="AW18" s="42" t="s">
        <v>107</v>
      </c>
      <c r="AY18" s="170"/>
    </row>
    <row r="19" spans="1:51" x14ac:dyDescent="0.25">
      <c r="B19" s="43">
        <v>2.3333333333333299</v>
      </c>
      <c r="C19" s="43">
        <v>0.375</v>
      </c>
      <c r="D19" s="191">
        <v>7</v>
      </c>
      <c r="E19" s="44">
        <f t="shared" si="2"/>
        <v>4.9295774647887329</v>
      </c>
      <c r="F19" s="103">
        <v>83</v>
      </c>
      <c r="G19" s="44">
        <f t="shared" si="3"/>
        <v>58.450704225352112</v>
      </c>
      <c r="H19" s="45" t="s">
        <v>88</v>
      </c>
      <c r="I19" s="45">
        <f t="shared" si="4"/>
        <v>57.04225352112676</v>
      </c>
      <c r="J19" s="46">
        <f t="shared" si="10"/>
        <v>58.450704225352112</v>
      </c>
      <c r="K19" s="45">
        <f t="shared" si="11"/>
        <v>59.870704225352114</v>
      </c>
      <c r="L19" s="47">
        <v>19</v>
      </c>
      <c r="M19" s="48" t="s">
        <v>100</v>
      </c>
      <c r="N19" s="48">
        <v>18.399999999999999</v>
      </c>
      <c r="O19" s="192">
        <v>130</v>
      </c>
      <c r="P19" s="192">
        <v>150</v>
      </c>
      <c r="Q19" s="192">
        <v>21098129</v>
      </c>
      <c r="R19" s="50">
        <f t="shared" si="5"/>
        <v>6185</v>
      </c>
      <c r="S19" s="51">
        <f t="shared" si="6"/>
        <v>148.44</v>
      </c>
      <c r="T19" s="51">
        <f t="shared" si="7"/>
        <v>6.1849999999999996</v>
      </c>
      <c r="U19" s="193">
        <v>9</v>
      </c>
      <c r="V19" s="193">
        <f t="shared" si="0"/>
        <v>9</v>
      </c>
      <c r="W19" s="194" t="s">
        <v>142</v>
      </c>
      <c r="X19" s="197">
        <v>0</v>
      </c>
      <c r="Y19" s="197">
        <v>1079</v>
      </c>
      <c r="Z19" s="197">
        <v>1195</v>
      </c>
      <c r="AA19" s="197">
        <v>1185</v>
      </c>
      <c r="AB19" s="197">
        <v>1198</v>
      </c>
      <c r="AC19" s="52" t="s">
        <v>90</v>
      </c>
      <c r="AD19" s="52" t="s">
        <v>90</v>
      </c>
      <c r="AE19" s="52" t="s">
        <v>90</v>
      </c>
      <c r="AF19" s="196" t="s">
        <v>90</v>
      </c>
      <c r="AG19" s="196">
        <v>33847542</v>
      </c>
      <c r="AH19" s="53">
        <f t="shared" si="9"/>
        <v>1394</v>
      </c>
      <c r="AI19" s="54">
        <f t="shared" si="8"/>
        <v>225.3839935327405</v>
      </c>
      <c r="AJ19" s="166">
        <v>0</v>
      </c>
      <c r="AK19" s="166">
        <v>1</v>
      </c>
      <c r="AL19" s="166">
        <v>1</v>
      </c>
      <c r="AM19" s="166">
        <v>1</v>
      </c>
      <c r="AN19" s="166">
        <v>1</v>
      </c>
      <c r="AO19" s="166">
        <v>0</v>
      </c>
      <c r="AP19" s="197">
        <v>7489400</v>
      </c>
      <c r="AQ19" s="197">
        <f t="shared" si="1"/>
        <v>0</v>
      </c>
      <c r="AR19" s="55"/>
      <c r="AS19" s="56" t="s">
        <v>101</v>
      </c>
      <c r="AV19" s="42" t="s">
        <v>108</v>
      </c>
      <c r="AW19" s="42" t="s">
        <v>109</v>
      </c>
      <c r="AY19" s="170"/>
    </row>
    <row r="20" spans="1:51" x14ac:dyDescent="0.25">
      <c r="B20" s="43">
        <v>2.375</v>
      </c>
      <c r="C20" s="43">
        <v>0.41666666666666669</v>
      </c>
      <c r="D20" s="191">
        <v>5</v>
      </c>
      <c r="E20" s="44">
        <f t="shared" si="2"/>
        <v>3.5211267605633805</v>
      </c>
      <c r="F20" s="103">
        <v>83</v>
      </c>
      <c r="G20" s="44">
        <f t="shared" si="3"/>
        <v>58.450704225352112</v>
      </c>
      <c r="H20" s="45" t="s">
        <v>88</v>
      </c>
      <c r="I20" s="45">
        <f t="shared" si="4"/>
        <v>57.04225352112676</v>
      </c>
      <c r="J20" s="46">
        <f t="shared" si="10"/>
        <v>58.450704225352112</v>
      </c>
      <c r="K20" s="45">
        <f t="shared" si="11"/>
        <v>59.870704225352114</v>
      </c>
      <c r="L20" s="47">
        <v>19</v>
      </c>
      <c r="M20" s="48" t="s">
        <v>100</v>
      </c>
      <c r="N20" s="48">
        <v>17.7</v>
      </c>
      <c r="O20" s="192">
        <v>128</v>
      </c>
      <c r="P20" s="192">
        <v>151</v>
      </c>
      <c r="Q20" s="192">
        <v>21104315</v>
      </c>
      <c r="R20" s="50">
        <f t="shared" si="5"/>
        <v>6186</v>
      </c>
      <c r="S20" s="51">
        <f t="shared" si="6"/>
        <v>148.464</v>
      </c>
      <c r="T20" s="51">
        <f t="shared" si="7"/>
        <v>6.1859999999999999</v>
      </c>
      <c r="U20" s="193">
        <v>8.1999999999999993</v>
      </c>
      <c r="V20" s="193">
        <f t="shared" si="0"/>
        <v>8.1999999999999993</v>
      </c>
      <c r="W20" s="194" t="s">
        <v>142</v>
      </c>
      <c r="X20" s="197">
        <v>0</v>
      </c>
      <c r="Y20" s="197">
        <v>1189</v>
      </c>
      <c r="Z20" s="197">
        <v>1195</v>
      </c>
      <c r="AA20" s="197">
        <v>1185</v>
      </c>
      <c r="AB20" s="197">
        <v>1198</v>
      </c>
      <c r="AC20" s="52" t="s">
        <v>90</v>
      </c>
      <c r="AD20" s="52" t="s">
        <v>90</v>
      </c>
      <c r="AE20" s="52" t="s">
        <v>90</v>
      </c>
      <c r="AF20" s="196" t="s">
        <v>90</v>
      </c>
      <c r="AG20" s="196">
        <v>33848936</v>
      </c>
      <c r="AH20" s="53">
        <f t="shared" si="9"/>
        <v>1394</v>
      </c>
      <c r="AI20" s="54">
        <f t="shared" si="8"/>
        <v>225.34755900420305</v>
      </c>
      <c r="AJ20" s="166">
        <v>0</v>
      </c>
      <c r="AK20" s="166">
        <v>1</v>
      </c>
      <c r="AL20" s="166">
        <v>1</v>
      </c>
      <c r="AM20" s="166">
        <v>1</v>
      </c>
      <c r="AN20" s="166">
        <v>1</v>
      </c>
      <c r="AO20" s="166">
        <v>0</v>
      </c>
      <c r="AP20" s="197">
        <v>7489400</v>
      </c>
      <c r="AQ20" s="197">
        <f t="shared" si="1"/>
        <v>0</v>
      </c>
      <c r="AR20" s="57"/>
      <c r="AS20" s="56" t="s">
        <v>101</v>
      </c>
      <c r="AY20" s="170"/>
    </row>
    <row r="21" spans="1:51" x14ac:dyDescent="0.25">
      <c r="B21" s="43">
        <v>2.4166666666666701</v>
      </c>
      <c r="C21" s="43">
        <v>0.45833333333333298</v>
      </c>
      <c r="D21" s="191">
        <v>8</v>
      </c>
      <c r="E21" s="44">
        <f t="shared" si="2"/>
        <v>5.6338028169014089</v>
      </c>
      <c r="F21" s="103">
        <v>83</v>
      </c>
      <c r="G21" s="44">
        <f t="shared" si="3"/>
        <v>58.450704225352112</v>
      </c>
      <c r="H21" s="45" t="s">
        <v>88</v>
      </c>
      <c r="I21" s="45">
        <f t="shared" si="4"/>
        <v>57.04225352112676</v>
      </c>
      <c r="J21" s="46">
        <f t="shared" si="10"/>
        <v>58.450704225352112</v>
      </c>
      <c r="K21" s="45">
        <f t="shared" si="11"/>
        <v>59.870704225352114</v>
      </c>
      <c r="L21" s="47">
        <v>19</v>
      </c>
      <c r="M21" s="48" t="s">
        <v>100</v>
      </c>
      <c r="N21" s="48">
        <v>17.7</v>
      </c>
      <c r="O21" s="192">
        <v>135</v>
      </c>
      <c r="P21" s="192">
        <v>148</v>
      </c>
      <c r="Q21" s="192">
        <v>21110484</v>
      </c>
      <c r="R21" s="50">
        <f>Q21-Q20</f>
        <v>6169</v>
      </c>
      <c r="S21" s="51">
        <f t="shared" si="6"/>
        <v>148.05600000000001</v>
      </c>
      <c r="T21" s="51">
        <f t="shared" si="7"/>
        <v>6.1689999999999996</v>
      </c>
      <c r="U21" s="193">
        <v>7.3</v>
      </c>
      <c r="V21" s="193">
        <f t="shared" si="0"/>
        <v>7.3</v>
      </c>
      <c r="W21" s="194" t="s">
        <v>142</v>
      </c>
      <c r="X21" s="197">
        <v>0</v>
      </c>
      <c r="Y21" s="197">
        <v>1098</v>
      </c>
      <c r="Z21" s="197">
        <v>1195</v>
      </c>
      <c r="AA21" s="197">
        <v>1185</v>
      </c>
      <c r="AB21" s="197">
        <v>1198</v>
      </c>
      <c r="AC21" s="52" t="s">
        <v>90</v>
      </c>
      <c r="AD21" s="52" t="s">
        <v>90</v>
      </c>
      <c r="AE21" s="52" t="s">
        <v>90</v>
      </c>
      <c r="AF21" s="196" t="s">
        <v>90</v>
      </c>
      <c r="AG21" s="196">
        <v>33850344</v>
      </c>
      <c r="AH21" s="53">
        <f t="shared" si="9"/>
        <v>1408</v>
      </c>
      <c r="AI21" s="54">
        <f t="shared" si="8"/>
        <v>228.23796401361648</v>
      </c>
      <c r="AJ21" s="166">
        <v>0</v>
      </c>
      <c r="AK21" s="166">
        <v>1</v>
      </c>
      <c r="AL21" s="166">
        <v>1</v>
      </c>
      <c r="AM21" s="166">
        <v>1</v>
      </c>
      <c r="AN21" s="166">
        <v>1</v>
      </c>
      <c r="AO21" s="166">
        <v>0</v>
      </c>
      <c r="AP21" s="197">
        <v>7489400</v>
      </c>
      <c r="AQ21" s="197">
        <f t="shared" si="1"/>
        <v>0</v>
      </c>
      <c r="AR21" s="55"/>
      <c r="AS21" s="56" t="s">
        <v>101</v>
      </c>
      <c r="AY21" s="170"/>
    </row>
    <row r="22" spans="1:51" x14ac:dyDescent="0.25">
      <c r="B22" s="43">
        <v>2.4583333333333299</v>
      </c>
      <c r="C22" s="43">
        <v>0.5</v>
      </c>
      <c r="D22" s="191">
        <v>7</v>
      </c>
      <c r="E22" s="44">
        <f t="shared" si="2"/>
        <v>4.9295774647887329</v>
      </c>
      <c r="F22" s="103">
        <v>83</v>
      </c>
      <c r="G22" s="44">
        <f t="shared" si="3"/>
        <v>58.450704225352112</v>
      </c>
      <c r="H22" s="45" t="s">
        <v>88</v>
      </c>
      <c r="I22" s="45">
        <f t="shared" si="4"/>
        <v>57.04225352112676</v>
      </c>
      <c r="J22" s="46">
        <f t="shared" si="10"/>
        <v>58.450704225352112</v>
      </c>
      <c r="K22" s="45">
        <f t="shared" si="11"/>
        <v>59.870704225352114</v>
      </c>
      <c r="L22" s="47">
        <v>19</v>
      </c>
      <c r="M22" s="48" t="s">
        <v>100</v>
      </c>
      <c r="N22" s="48">
        <v>17.3</v>
      </c>
      <c r="O22" s="192">
        <v>130</v>
      </c>
      <c r="P22" s="192">
        <v>144</v>
      </c>
      <c r="Q22" s="192">
        <v>21116770</v>
      </c>
      <c r="R22" s="50">
        <f t="shared" si="5"/>
        <v>6286</v>
      </c>
      <c r="S22" s="51">
        <f t="shared" si="6"/>
        <v>150.864</v>
      </c>
      <c r="T22" s="51">
        <f t="shared" si="7"/>
        <v>6.2859999999999996</v>
      </c>
      <c r="U22" s="193">
        <v>6.5</v>
      </c>
      <c r="V22" s="193">
        <f t="shared" si="0"/>
        <v>6.5</v>
      </c>
      <c r="W22" s="194" t="s">
        <v>142</v>
      </c>
      <c r="X22" s="197">
        <v>0</v>
      </c>
      <c r="Y22" s="197">
        <v>1147</v>
      </c>
      <c r="Z22" s="197">
        <v>1195</v>
      </c>
      <c r="AA22" s="197">
        <v>1185</v>
      </c>
      <c r="AB22" s="197">
        <v>1198</v>
      </c>
      <c r="AC22" s="52" t="s">
        <v>90</v>
      </c>
      <c r="AD22" s="52" t="s">
        <v>90</v>
      </c>
      <c r="AE22" s="52" t="s">
        <v>90</v>
      </c>
      <c r="AF22" s="196" t="s">
        <v>90</v>
      </c>
      <c r="AG22" s="196">
        <v>33851772</v>
      </c>
      <c r="AH22" s="53">
        <f t="shared" si="9"/>
        <v>1428</v>
      </c>
      <c r="AI22" s="54">
        <f t="shared" si="8"/>
        <v>227.17149220489981</v>
      </c>
      <c r="AJ22" s="166">
        <v>0</v>
      </c>
      <c r="AK22" s="166">
        <v>1</v>
      </c>
      <c r="AL22" s="166">
        <v>1</v>
      </c>
      <c r="AM22" s="166">
        <v>1</v>
      </c>
      <c r="AN22" s="166">
        <v>1</v>
      </c>
      <c r="AO22" s="166">
        <v>0</v>
      </c>
      <c r="AP22" s="197">
        <v>7489400</v>
      </c>
      <c r="AQ22" s="197">
        <f t="shared" si="1"/>
        <v>0</v>
      </c>
      <c r="AR22" s="55"/>
      <c r="AS22" s="56" t="s">
        <v>101</v>
      </c>
      <c r="AV22" s="59" t="s">
        <v>110</v>
      </c>
      <c r="AY22" s="170"/>
    </row>
    <row r="23" spans="1:51" x14ac:dyDescent="0.25">
      <c r="A23" s="163" t="s">
        <v>183</v>
      </c>
      <c r="B23" s="43">
        <v>2.5</v>
      </c>
      <c r="C23" s="43">
        <v>0.54166666666666696</v>
      </c>
      <c r="D23" s="191">
        <v>6</v>
      </c>
      <c r="E23" s="44">
        <f t="shared" si="2"/>
        <v>4.2253521126760569</v>
      </c>
      <c r="F23" s="168">
        <v>81</v>
      </c>
      <c r="G23" s="44">
        <f t="shared" si="3"/>
        <v>57.04225352112676</v>
      </c>
      <c r="H23" s="45" t="s">
        <v>88</v>
      </c>
      <c r="I23" s="45">
        <f t="shared" si="4"/>
        <v>55.633802816901408</v>
      </c>
      <c r="J23" s="46">
        <f t="shared" si="10"/>
        <v>57.04225352112676</v>
      </c>
      <c r="K23" s="45">
        <f>J23+(6/1.42)</f>
        <v>61.267605633802816</v>
      </c>
      <c r="L23" s="47">
        <v>19</v>
      </c>
      <c r="M23" s="48" t="s">
        <v>100</v>
      </c>
      <c r="N23" s="48">
        <v>17.5</v>
      </c>
      <c r="O23" s="192">
        <v>135</v>
      </c>
      <c r="P23" s="192">
        <v>139</v>
      </c>
      <c r="Q23" s="192">
        <v>21122711</v>
      </c>
      <c r="R23" s="50">
        <f t="shared" si="5"/>
        <v>5941</v>
      </c>
      <c r="S23" s="51">
        <f t="shared" si="6"/>
        <v>142.584</v>
      </c>
      <c r="T23" s="51">
        <f t="shared" si="7"/>
        <v>5.9409999999999998</v>
      </c>
      <c r="U23" s="193">
        <v>6</v>
      </c>
      <c r="V23" s="193">
        <f t="shared" si="0"/>
        <v>6</v>
      </c>
      <c r="W23" s="194" t="s">
        <v>142</v>
      </c>
      <c r="X23" s="197">
        <v>0</v>
      </c>
      <c r="Y23" s="197">
        <v>1024</v>
      </c>
      <c r="Z23" s="197">
        <v>1195</v>
      </c>
      <c r="AA23" s="197">
        <v>1185</v>
      </c>
      <c r="AB23" s="197">
        <v>1198</v>
      </c>
      <c r="AC23" s="52" t="s">
        <v>90</v>
      </c>
      <c r="AD23" s="52" t="s">
        <v>90</v>
      </c>
      <c r="AE23" s="52" t="s">
        <v>90</v>
      </c>
      <c r="AF23" s="196" t="s">
        <v>90</v>
      </c>
      <c r="AG23" s="196">
        <v>33853132</v>
      </c>
      <c r="AH23" s="53">
        <f t="shared" si="9"/>
        <v>1360</v>
      </c>
      <c r="AI23" s="54">
        <f t="shared" si="8"/>
        <v>228.91769062447401</v>
      </c>
      <c r="AJ23" s="166">
        <v>0</v>
      </c>
      <c r="AK23" s="166">
        <v>1</v>
      </c>
      <c r="AL23" s="166">
        <v>1</v>
      </c>
      <c r="AM23" s="166">
        <v>1</v>
      </c>
      <c r="AN23" s="166">
        <v>1</v>
      </c>
      <c r="AO23" s="166">
        <v>0</v>
      </c>
      <c r="AP23" s="197">
        <v>7489400</v>
      </c>
      <c r="AQ23" s="197">
        <f t="shared" si="1"/>
        <v>0</v>
      </c>
      <c r="AR23" s="55"/>
      <c r="AS23" s="56" t="s">
        <v>113</v>
      </c>
      <c r="AT23" s="58"/>
      <c r="AV23" s="60" t="s">
        <v>111</v>
      </c>
      <c r="AW23" s="61" t="s">
        <v>112</v>
      </c>
      <c r="AY23" s="170"/>
    </row>
    <row r="24" spans="1:51" x14ac:dyDescent="0.25">
      <c r="B24" s="43">
        <v>2.5416666666666701</v>
      </c>
      <c r="C24" s="43">
        <v>0.58333333333333404</v>
      </c>
      <c r="D24" s="191">
        <v>6</v>
      </c>
      <c r="E24" s="44">
        <f t="shared" si="2"/>
        <v>4.2253521126760569</v>
      </c>
      <c r="F24" s="168">
        <v>81</v>
      </c>
      <c r="G24" s="44">
        <f t="shared" si="3"/>
        <v>57.04225352112676</v>
      </c>
      <c r="H24" s="45" t="s">
        <v>88</v>
      </c>
      <c r="I24" s="45">
        <f t="shared" si="4"/>
        <v>55.633802816901408</v>
      </c>
      <c r="J24" s="46">
        <f t="shared" si="10"/>
        <v>57.04225352112676</v>
      </c>
      <c r="K24" s="45">
        <f t="shared" ref="K24:K34" si="12">J24+(6/1.42)</f>
        <v>61.267605633802816</v>
      </c>
      <c r="L24" s="47">
        <v>18</v>
      </c>
      <c r="M24" s="48" t="s">
        <v>100</v>
      </c>
      <c r="N24" s="48">
        <v>17.3</v>
      </c>
      <c r="O24" s="192">
        <v>134</v>
      </c>
      <c r="P24" s="192">
        <v>139</v>
      </c>
      <c r="Q24" s="192">
        <v>21128472</v>
      </c>
      <c r="R24" s="50">
        <f t="shared" si="5"/>
        <v>5761</v>
      </c>
      <c r="S24" s="51">
        <f t="shared" si="6"/>
        <v>138.26400000000001</v>
      </c>
      <c r="T24" s="51">
        <f t="shared" si="7"/>
        <v>5.7610000000000001</v>
      </c>
      <c r="U24" s="193">
        <v>5.7</v>
      </c>
      <c r="V24" s="193">
        <f t="shared" si="0"/>
        <v>5.7</v>
      </c>
      <c r="W24" s="194" t="s">
        <v>142</v>
      </c>
      <c r="X24" s="197">
        <v>0</v>
      </c>
      <c r="Y24" s="197">
        <v>1034</v>
      </c>
      <c r="Z24" s="197">
        <v>1195</v>
      </c>
      <c r="AA24" s="197">
        <v>1185</v>
      </c>
      <c r="AB24" s="197">
        <v>1198</v>
      </c>
      <c r="AC24" s="52" t="s">
        <v>90</v>
      </c>
      <c r="AD24" s="52" t="s">
        <v>90</v>
      </c>
      <c r="AE24" s="52" t="s">
        <v>90</v>
      </c>
      <c r="AF24" s="196" t="s">
        <v>90</v>
      </c>
      <c r="AG24" s="196">
        <v>33854452</v>
      </c>
      <c r="AH24" s="53">
        <f t="shared" si="9"/>
        <v>1320</v>
      </c>
      <c r="AI24" s="54">
        <f t="shared" si="8"/>
        <v>229.12688769310884</v>
      </c>
      <c r="AJ24" s="166">
        <v>0</v>
      </c>
      <c r="AK24" s="166">
        <v>1</v>
      </c>
      <c r="AL24" s="166">
        <v>1</v>
      </c>
      <c r="AM24" s="166">
        <v>1</v>
      </c>
      <c r="AN24" s="166">
        <v>1</v>
      </c>
      <c r="AO24" s="166">
        <v>0</v>
      </c>
      <c r="AP24" s="197">
        <v>7489400</v>
      </c>
      <c r="AQ24" s="197">
        <f t="shared" si="1"/>
        <v>0</v>
      </c>
      <c r="AR24" s="57"/>
      <c r="AS24" s="56" t="s">
        <v>113</v>
      </c>
      <c r="AV24" s="62" t="s">
        <v>29</v>
      </c>
      <c r="AW24" s="62">
        <v>14.7</v>
      </c>
      <c r="AY24" s="170"/>
    </row>
    <row r="25" spans="1:51" x14ac:dyDescent="0.25">
      <c r="B25" s="43">
        <v>2.5833333333333299</v>
      </c>
      <c r="C25" s="43">
        <v>0.625</v>
      </c>
      <c r="D25" s="191">
        <v>5</v>
      </c>
      <c r="E25" s="44">
        <f t="shared" si="2"/>
        <v>3.5211267605633805</v>
      </c>
      <c r="F25" s="168">
        <v>81</v>
      </c>
      <c r="G25" s="44">
        <f t="shared" si="3"/>
        <v>57.04225352112676</v>
      </c>
      <c r="H25" s="45" t="s">
        <v>88</v>
      </c>
      <c r="I25" s="45">
        <f t="shared" si="4"/>
        <v>55.633802816901408</v>
      </c>
      <c r="J25" s="46">
        <f t="shared" si="10"/>
        <v>57.04225352112676</v>
      </c>
      <c r="K25" s="45">
        <f t="shared" si="12"/>
        <v>61.267605633802816</v>
      </c>
      <c r="L25" s="47">
        <v>18</v>
      </c>
      <c r="M25" s="48" t="s">
        <v>100</v>
      </c>
      <c r="N25" s="48">
        <v>16.899999999999999</v>
      </c>
      <c r="O25" s="192">
        <v>134</v>
      </c>
      <c r="P25" s="192">
        <v>138</v>
      </c>
      <c r="Q25" s="192">
        <v>21134187</v>
      </c>
      <c r="R25" s="50">
        <f t="shared" si="5"/>
        <v>5715</v>
      </c>
      <c r="S25" s="51">
        <f t="shared" si="6"/>
        <v>137.16</v>
      </c>
      <c r="T25" s="51">
        <f t="shared" si="7"/>
        <v>5.7149999999999999</v>
      </c>
      <c r="U25" s="193">
        <v>5.3</v>
      </c>
      <c r="V25" s="193">
        <f t="shared" si="0"/>
        <v>5.3</v>
      </c>
      <c r="W25" s="194" t="s">
        <v>142</v>
      </c>
      <c r="X25" s="197">
        <v>0</v>
      </c>
      <c r="Y25" s="197">
        <v>1021</v>
      </c>
      <c r="Z25" s="197">
        <v>1195</v>
      </c>
      <c r="AA25" s="197">
        <v>1185</v>
      </c>
      <c r="AB25" s="197">
        <v>1198</v>
      </c>
      <c r="AC25" s="52" t="s">
        <v>90</v>
      </c>
      <c r="AD25" s="52" t="s">
        <v>90</v>
      </c>
      <c r="AE25" s="52" t="s">
        <v>90</v>
      </c>
      <c r="AF25" s="196" t="s">
        <v>90</v>
      </c>
      <c r="AG25" s="196">
        <v>33855742</v>
      </c>
      <c r="AH25" s="53">
        <f t="shared" si="9"/>
        <v>1290</v>
      </c>
      <c r="AI25" s="54">
        <f t="shared" si="8"/>
        <v>225.72178477690289</v>
      </c>
      <c r="AJ25" s="166">
        <v>0</v>
      </c>
      <c r="AK25" s="166">
        <v>1</v>
      </c>
      <c r="AL25" s="166">
        <v>1</v>
      </c>
      <c r="AM25" s="166">
        <v>1</v>
      </c>
      <c r="AN25" s="166">
        <v>1</v>
      </c>
      <c r="AO25" s="166">
        <v>0</v>
      </c>
      <c r="AP25" s="197">
        <v>7489400</v>
      </c>
      <c r="AQ25" s="197">
        <f t="shared" si="1"/>
        <v>0</v>
      </c>
      <c r="AR25" s="55"/>
      <c r="AS25" s="56" t="s">
        <v>113</v>
      </c>
      <c r="AV25" s="62" t="s">
        <v>74</v>
      </c>
      <c r="AW25" s="62">
        <v>10.36</v>
      </c>
      <c r="AY25" s="170"/>
    </row>
    <row r="26" spans="1:51" x14ac:dyDescent="0.25">
      <c r="B26" s="43">
        <v>2.625</v>
      </c>
      <c r="C26" s="43">
        <v>0.66666666666666696</v>
      </c>
      <c r="D26" s="191">
        <v>6</v>
      </c>
      <c r="E26" s="44">
        <f t="shared" si="2"/>
        <v>4.2253521126760569</v>
      </c>
      <c r="F26" s="168">
        <v>81</v>
      </c>
      <c r="G26" s="44">
        <f t="shared" si="3"/>
        <v>57.04225352112676</v>
      </c>
      <c r="H26" s="45" t="s">
        <v>88</v>
      </c>
      <c r="I26" s="45">
        <f t="shared" si="4"/>
        <v>53.521126760563384</v>
      </c>
      <c r="J26" s="46">
        <f>(F26-3)/1.42</f>
        <v>54.929577464788736</v>
      </c>
      <c r="K26" s="45">
        <f t="shared" si="12"/>
        <v>59.154929577464792</v>
      </c>
      <c r="L26" s="47">
        <v>18</v>
      </c>
      <c r="M26" s="48" t="s">
        <v>100</v>
      </c>
      <c r="N26" s="48">
        <v>16.7</v>
      </c>
      <c r="O26" s="192">
        <v>130</v>
      </c>
      <c r="P26" s="192">
        <v>134</v>
      </c>
      <c r="Q26" s="192">
        <v>21139816</v>
      </c>
      <c r="R26" s="50">
        <f t="shared" si="5"/>
        <v>5629</v>
      </c>
      <c r="S26" s="51">
        <f t="shared" si="6"/>
        <v>135.096</v>
      </c>
      <c r="T26" s="51">
        <f t="shared" si="7"/>
        <v>5.6289999999999996</v>
      </c>
      <c r="U26" s="193">
        <v>5.0999999999999996</v>
      </c>
      <c r="V26" s="193">
        <f t="shared" si="0"/>
        <v>5.0999999999999996</v>
      </c>
      <c r="W26" s="194" t="s">
        <v>142</v>
      </c>
      <c r="X26" s="197">
        <v>0</v>
      </c>
      <c r="Y26" s="197">
        <v>1050</v>
      </c>
      <c r="Z26" s="197">
        <v>1195</v>
      </c>
      <c r="AA26" s="197">
        <v>1185</v>
      </c>
      <c r="AB26" s="197">
        <v>1198</v>
      </c>
      <c r="AC26" s="52" t="s">
        <v>90</v>
      </c>
      <c r="AD26" s="52" t="s">
        <v>90</v>
      </c>
      <c r="AE26" s="52" t="s">
        <v>90</v>
      </c>
      <c r="AF26" s="196" t="s">
        <v>90</v>
      </c>
      <c r="AG26" s="196">
        <v>33857002</v>
      </c>
      <c r="AH26" s="53">
        <f t="shared" si="9"/>
        <v>1260</v>
      </c>
      <c r="AI26" s="54">
        <f t="shared" si="8"/>
        <v>223.84082430271809</v>
      </c>
      <c r="AJ26" s="166">
        <v>0</v>
      </c>
      <c r="AK26" s="166">
        <v>1</v>
      </c>
      <c r="AL26" s="166">
        <v>1</v>
      </c>
      <c r="AM26" s="166">
        <v>1</v>
      </c>
      <c r="AN26" s="166">
        <v>1</v>
      </c>
      <c r="AO26" s="166">
        <v>0</v>
      </c>
      <c r="AP26" s="197">
        <v>7489400</v>
      </c>
      <c r="AQ26" s="197">
        <f t="shared" si="1"/>
        <v>0</v>
      </c>
      <c r="AR26" s="55"/>
      <c r="AS26" s="56" t="s">
        <v>113</v>
      </c>
      <c r="AV26" s="62" t="s">
        <v>114</v>
      </c>
      <c r="AW26" s="62">
        <v>1.01325</v>
      </c>
      <c r="AY26" s="170"/>
    </row>
    <row r="27" spans="1:51" x14ac:dyDescent="0.25">
      <c r="B27" s="43">
        <v>2.6666666666666701</v>
      </c>
      <c r="C27" s="43">
        <v>0.70833333333333404</v>
      </c>
      <c r="D27" s="191">
        <v>5</v>
      </c>
      <c r="E27" s="44">
        <f t="shared" si="2"/>
        <v>3.5211267605633805</v>
      </c>
      <c r="F27" s="168">
        <v>81</v>
      </c>
      <c r="G27" s="44">
        <f t="shared" si="3"/>
        <v>57.04225352112676</v>
      </c>
      <c r="H27" s="45" t="s">
        <v>88</v>
      </c>
      <c r="I27" s="45">
        <f t="shared" si="4"/>
        <v>53.521126760563384</v>
      </c>
      <c r="J27" s="46">
        <f t="shared" ref="J27:J32" si="13">(F27-3)/1.42</f>
        <v>54.929577464788736</v>
      </c>
      <c r="K27" s="45">
        <f t="shared" si="12"/>
        <v>59.154929577464792</v>
      </c>
      <c r="L27" s="47">
        <v>18</v>
      </c>
      <c r="M27" s="48" t="s">
        <v>100</v>
      </c>
      <c r="N27" s="48">
        <v>16.7</v>
      </c>
      <c r="O27" s="192">
        <v>130</v>
      </c>
      <c r="P27" s="192">
        <v>135</v>
      </c>
      <c r="Q27" s="192">
        <v>21145322</v>
      </c>
      <c r="R27" s="50">
        <f t="shared" si="5"/>
        <v>5506</v>
      </c>
      <c r="S27" s="51">
        <f t="shared" si="6"/>
        <v>132.14400000000001</v>
      </c>
      <c r="T27" s="51">
        <f t="shared" si="7"/>
        <v>5.5060000000000002</v>
      </c>
      <c r="U27" s="193">
        <v>4.9000000000000004</v>
      </c>
      <c r="V27" s="193">
        <f t="shared" si="0"/>
        <v>4.9000000000000004</v>
      </c>
      <c r="W27" s="194" t="s">
        <v>142</v>
      </c>
      <c r="X27" s="197">
        <v>0</v>
      </c>
      <c r="Y27" s="197">
        <v>1020</v>
      </c>
      <c r="Z27" s="197">
        <v>1195</v>
      </c>
      <c r="AA27" s="197">
        <v>1185</v>
      </c>
      <c r="AB27" s="197">
        <v>1198</v>
      </c>
      <c r="AC27" s="52" t="s">
        <v>90</v>
      </c>
      <c r="AD27" s="52" t="s">
        <v>90</v>
      </c>
      <c r="AE27" s="52" t="s">
        <v>90</v>
      </c>
      <c r="AF27" s="196" t="s">
        <v>90</v>
      </c>
      <c r="AG27" s="196">
        <v>33858360</v>
      </c>
      <c r="AH27" s="53">
        <f t="shared" si="9"/>
        <v>1358</v>
      </c>
      <c r="AI27" s="54">
        <f t="shared" si="8"/>
        <v>246.64002905920813</v>
      </c>
      <c r="AJ27" s="166">
        <v>0</v>
      </c>
      <c r="AK27" s="166">
        <v>1</v>
      </c>
      <c r="AL27" s="166">
        <v>1</v>
      </c>
      <c r="AM27" s="166">
        <v>1</v>
      </c>
      <c r="AN27" s="166">
        <v>1</v>
      </c>
      <c r="AO27" s="166">
        <v>0</v>
      </c>
      <c r="AP27" s="197">
        <v>7489400</v>
      </c>
      <c r="AQ27" s="197">
        <f t="shared" si="1"/>
        <v>0</v>
      </c>
      <c r="AR27" s="55"/>
      <c r="AS27" s="56" t="s">
        <v>113</v>
      </c>
      <c r="AV27" s="62" t="s">
        <v>115</v>
      </c>
      <c r="AW27" s="62">
        <v>1</v>
      </c>
      <c r="AY27" s="170"/>
    </row>
    <row r="28" spans="1:51" x14ac:dyDescent="0.25">
      <c r="B28" s="43">
        <v>2.7083333333333299</v>
      </c>
      <c r="C28" s="43">
        <v>0.750000000000002</v>
      </c>
      <c r="D28" s="191">
        <v>4</v>
      </c>
      <c r="E28" s="44">
        <f t="shared" si="2"/>
        <v>2.8169014084507045</v>
      </c>
      <c r="F28" s="168">
        <v>78</v>
      </c>
      <c r="G28" s="44">
        <f t="shared" si="3"/>
        <v>54.929577464788736</v>
      </c>
      <c r="H28" s="45" t="s">
        <v>88</v>
      </c>
      <c r="I28" s="45">
        <f t="shared" si="4"/>
        <v>51.408450704225352</v>
      </c>
      <c r="J28" s="46">
        <f t="shared" si="13"/>
        <v>52.816901408450704</v>
      </c>
      <c r="K28" s="45">
        <f t="shared" si="12"/>
        <v>57.04225352112676</v>
      </c>
      <c r="L28" s="47">
        <v>18</v>
      </c>
      <c r="M28" s="48" t="s">
        <v>100</v>
      </c>
      <c r="N28" s="48">
        <v>16.7</v>
      </c>
      <c r="O28" s="192">
        <v>135</v>
      </c>
      <c r="P28" s="192">
        <v>148</v>
      </c>
      <c r="Q28" s="192">
        <v>21151111</v>
      </c>
      <c r="R28" s="50">
        <f t="shared" si="5"/>
        <v>5789</v>
      </c>
      <c r="S28" s="51">
        <f t="shared" si="6"/>
        <v>138.93600000000001</v>
      </c>
      <c r="T28" s="51">
        <f t="shared" si="7"/>
        <v>5.7889999999999997</v>
      </c>
      <c r="U28" s="193">
        <v>4.7</v>
      </c>
      <c r="V28" s="193">
        <f t="shared" si="0"/>
        <v>4.7</v>
      </c>
      <c r="W28" s="194" t="s">
        <v>142</v>
      </c>
      <c r="X28" s="197">
        <v>0</v>
      </c>
      <c r="Y28" s="197">
        <v>1005</v>
      </c>
      <c r="Z28" s="197">
        <v>1176</v>
      </c>
      <c r="AA28" s="197">
        <v>1185</v>
      </c>
      <c r="AB28" s="197">
        <v>1180</v>
      </c>
      <c r="AC28" s="52" t="s">
        <v>90</v>
      </c>
      <c r="AD28" s="52" t="s">
        <v>90</v>
      </c>
      <c r="AE28" s="52" t="s">
        <v>90</v>
      </c>
      <c r="AF28" s="196" t="s">
        <v>90</v>
      </c>
      <c r="AG28" s="196">
        <v>33859658</v>
      </c>
      <c r="AH28" s="53">
        <f t="shared" si="9"/>
        <v>1298</v>
      </c>
      <c r="AI28" s="54">
        <f t="shared" si="8"/>
        <v>224.21834513732944</v>
      </c>
      <c r="AJ28" s="166">
        <v>0</v>
      </c>
      <c r="AK28" s="166">
        <v>1</v>
      </c>
      <c r="AL28" s="166">
        <v>1</v>
      </c>
      <c r="AM28" s="166">
        <v>1</v>
      </c>
      <c r="AN28" s="166">
        <v>1</v>
      </c>
      <c r="AO28" s="166">
        <v>0</v>
      </c>
      <c r="AP28" s="197">
        <v>7489400</v>
      </c>
      <c r="AQ28" s="197">
        <f t="shared" si="1"/>
        <v>0</v>
      </c>
      <c r="AR28" s="57"/>
      <c r="AS28" s="56" t="s">
        <v>113</v>
      </c>
      <c r="AV28" s="62" t="s">
        <v>116</v>
      </c>
      <c r="AW28" s="62">
        <v>101.325</v>
      </c>
      <c r="AY28" s="170"/>
    </row>
    <row r="29" spans="1:51" x14ac:dyDescent="0.25">
      <c r="B29" s="43">
        <v>2.75</v>
      </c>
      <c r="C29" s="43">
        <v>0.79166666666666896</v>
      </c>
      <c r="D29" s="191">
        <v>7</v>
      </c>
      <c r="E29" s="44">
        <f t="shared" si="2"/>
        <v>4.9295774647887329</v>
      </c>
      <c r="F29" s="168">
        <v>78</v>
      </c>
      <c r="G29" s="44">
        <f t="shared" si="3"/>
        <v>54.929577464788736</v>
      </c>
      <c r="H29" s="45" t="s">
        <v>88</v>
      </c>
      <c r="I29" s="45">
        <f t="shared" si="4"/>
        <v>51.408450704225352</v>
      </c>
      <c r="J29" s="46">
        <f t="shared" si="13"/>
        <v>52.816901408450704</v>
      </c>
      <c r="K29" s="45">
        <f t="shared" si="12"/>
        <v>57.04225352112676</v>
      </c>
      <c r="L29" s="47">
        <v>18</v>
      </c>
      <c r="M29" s="48" t="s">
        <v>100</v>
      </c>
      <c r="N29" s="48">
        <v>16.600000000000001</v>
      </c>
      <c r="O29" s="192">
        <v>129</v>
      </c>
      <c r="P29" s="192">
        <v>131</v>
      </c>
      <c r="Q29" s="192">
        <v>21156625</v>
      </c>
      <c r="R29" s="50">
        <f t="shared" si="5"/>
        <v>5514</v>
      </c>
      <c r="S29" s="51">
        <f t="shared" si="6"/>
        <v>132.33600000000001</v>
      </c>
      <c r="T29" s="51">
        <f t="shared" si="7"/>
        <v>5.5140000000000002</v>
      </c>
      <c r="U29" s="193">
        <v>4.5</v>
      </c>
      <c r="V29" s="193">
        <f t="shared" si="0"/>
        <v>4.5</v>
      </c>
      <c r="W29" s="194" t="s">
        <v>142</v>
      </c>
      <c r="X29" s="197">
        <v>0</v>
      </c>
      <c r="Y29" s="197">
        <v>992</v>
      </c>
      <c r="Z29" s="197">
        <v>1144</v>
      </c>
      <c r="AA29" s="197">
        <v>1185</v>
      </c>
      <c r="AB29" s="197">
        <v>1149</v>
      </c>
      <c r="AC29" s="52" t="s">
        <v>90</v>
      </c>
      <c r="AD29" s="52" t="s">
        <v>90</v>
      </c>
      <c r="AE29" s="52" t="s">
        <v>90</v>
      </c>
      <c r="AF29" s="196" t="s">
        <v>90</v>
      </c>
      <c r="AG29" s="196">
        <v>33860956</v>
      </c>
      <c r="AH29" s="53">
        <f t="shared" si="9"/>
        <v>1298</v>
      </c>
      <c r="AI29" s="54">
        <f t="shared" si="8"/>
        <v>235.40079796880667</v>
      </c>
      <c r="AJ29" s="166">
        <v>0</v>
      </c>
      <c r="AK29" s="166">
        <v>1</v>
      </c>
      <c r="AL29" s="166">
        <v>1</v>
      </c>
      <c r="AM29" s="166">
        <v>1</v>
      </c>
      <c r="AN29" s="166">
        <v>1</v>
      </c>
      <c r="AO29" s="166">
        <v>0</v>
      </c>
      <c r="AP29" s="197">
        <v>7489400</v>
      </c>
      <c r="AQ29" s="197">
        <f t="shared" si="1"/>
        <v>0</v>
      </c>
      <c r="AR29" s="55"/>
      <c r="AS29" s="56" t="s">
        <v>113</v>
      </c>
      <c r="AY29" s="170"/>
    </row>
    <row r="30" spans="1:51" x14ac:dyDescent="0.25">
      <c r="B30" s="43">
        <v>2.7916666666666701</v>
      </c>
      <c r="C30" s="43">
        <v>0.83333333333333703</v>
      </c>
      <c r="D30" s="191">
        <v>10</v>
      </c>
      <c r="E30" s="44">
        <f t="shared" si="2"/>
        <v>7.042253521126761</v>
      </c>
      <c r="F30" s="168">
        <v>76</v>
      </c>
      <c r="G30" s="44">
        <f t="shared" si="3"/>
        <v>53.521126760563384</v>
      </c>
      <c r="H30" s="45" t="s">
        <v>88</v>
      </c>
      <c r="I30" s="45">
        <f t="shared" si="4"/>
        <v>50</v>
      </c>
      <c r="J30" s="46">
        <f t="shared" si="13"/>
        <v>51.408450704225352</v>
      </c>
      <c r="K30" s="45">
        <f t="shared" si="12"/>
        <v>55.633802816901408</v>
      </c>
      <c r="L30" s="47">
        <v>18</v>
      </c>
      <c r="M30" s="48" t="s">
        <v>100</v>
      </c>
      <c r="N30" s="48">
        <v>16.600000000000001</v>
      </c>
      <c r="O30" s="192">
        <v>115</v>
      </c>
      <c r="P30" s="192">
        <v>129</v>
      </c>
      <c r="Q30" s="192">
        <v>21161875</v>
      </c>
      <c r="R30" s="50">
        <f t="shared" si="5"/>
        <v>5250</v>
      </c>
      <c r="S30" s="51">
        <f t="shared" si="6"/>
        <v>126</v>
      </c>
      <c r="T30" s="51">
        <f t="shared" si="7"/>
        <v>5.25</v>
      </c>
      <c r="U30" s="193">
        <v>4</v>
      </c>
      <c r="V30" s="193">
        <f t="shared" si="0"/>
        <v>4</v>
      </c>
      <c r="W30" s="194" t="s">
        <v>143</v>
      </c>
      <c r="X30" s="197">
        <v>0</v>
      </c>
      <c r="Y30" s="197">
        <v>1044</v>
      </c>
      <c r="Z30" s="197">
        <v>1195</v>
      </c>
      <c r="AA30" s="197">
        <v>0</v>
      </c>
      <c r="AB30" s="197">
        <v>1198</v>
      </c>
      <c r="AC30" s="52" t="s">
        <v>90</v>
      </c>
      <c r="AD30" s="52" t="s">
        <v>90</v>
      </c>
      <c r="AE30" s="52" t="s">
        <v>90</v>
      </c>
      <c r="AF30" s="196" t="s">
        <v>90</v>
      </c>
      <c r="AG30" s="196">
        <v>33862012</v>
      </c>
      <c r="AH30" s="53">
        <f t="shared" si="9"/>
        <v>1056</v>
      </c>
      <c r="AI30" s="54">
        <f t="shared" si="8"/>
        <v>201.14285714285714</v>
      </c>
      <c r="AJ30" s="166">
        <v>0</v>
      </c>
      <c r="AK30" s="166">
        <v>1</v>
      </c>
      <c r="AL30" s="166">
        <v>1</v>
      </c>
      <c r="AM30" s="166">
        <v>0</v>
      </c>
      <c r="AN30" s="166">
        <v>1</v>
      </c>
      <c r="AO30" s="166">
        <v>0</v>
      </c>
      <c r="AP30" s="197">
        <v>7489400</v>
      </c>
      <c r="AQ30" s="197">
        <f t="shared" si="1"/>
        <v>0</v>
      </c>
      <c r="AR30" s="55"/>
      <c r="AS30" s="56" t="s">
        <v>113</v>
      </c>
      <c r="AV30" s="225" t="s">
        <v>117</v>
      </c>
      <c r="AW30" s="225"/>
      <c r="AY30" s="170"/>
    </row>
    <row r="31" spans="1:51" x14ac:dyDescent="0.25">
      <c r="B31" s="43">
        <v>2.8333333333333299</v>
      </c>
      <c r="C31" s="43">
        <v>0.875000000000004</v>
      </c>
      <c r="D31" s="191">
        <v>11</v>
      </c>
      <c r="E31" s="44">
        <f t="shared" si="2"/>
        <v>7.746478873239437</v>
      </c>
      <c r="F31" s="168">
        <v>76</v>
      </c>
      <c r="G31" s="44">
        <f t="shared" si="3"/>
        <v>53.521126760563384</v>
      </c>
      <c r="H31" s="45" t="s">
        <v>88</v>
      </c>
      <c r="I31" s="45">
        <f t="shared" si="4"/>
        <v>50</v>
      </c>
      <c r="J31" s="46">
        <f t="shared" si="13"/>
        <v>51.408450704225352</v>
      </c>
      <c r="K31" s="45">
        <f t="shared" si="12"/>
        <v>55.633802816901408</v>
      </c>
      <c r="L31" s="47">
        <v>18</v>
      </c>
      <c r="M31" s="48" t="s">
        <v>100</v>
      </c>
      <c r="N31" s="48">
        <v>16.100000000000001</v>
      </c>
      <c r="O31" s="192">
        <v>118</v>
      </c>
      <c r="P31" s="192">
        <v>117</v>
      </c>
      <c r="Q31" s="192">
        <v>21167206</v>
      </c>
      <c r="R31" s="50">
        <f t="shared" si="5"/>
        <v>5331</v>
      </c>
      <c r="S31" s="51">
        <f t="shared" si="6"/>
        <v>127.944</v>
      </c>
      <c r="T31" s="51">
        <f t="shared" si="7"/>
        <v>5.3310000000000004</v>
      </c>
      <c r="U31" s="193">
        <v>3.4</v>
      </c>
      <c r="V31" s="193">
        <f t="shared" si="0"/>
        <v>3.4</v>
      </c>
      <c r="W31" s="194" t="s">
        <v>143</v>
      </c>
      <c r="X31" s="197">
        <v>0</v>
      </c>
      <c r="Y31" s="197">
        <v>1015</v>
      </c>
      <c r="Z31" s="197">
        <v>1195</v>
      </c>
      <c r="AA31" s="197">
        <v>0</v>
      </c>
      <c r="AB31" s="197">
        <v>1198</v>
      </c>
      <c r="AC31" s="52" t="s">
        <v>90</v>
      </c>
      <c r="AD31" s="52" t="s">
        <v>90</v>
      </c>
      <c r="AE31" s="52" t="s">
        <v>90</v>
      </c>
      <c r="AF31" s="196" t="s">
        <v>90</v>
      </c>
      <c r="AG31" s="196">
        <v>33863068</v>
      </c>
      <c r="AH31" s="53">
        <f t="shared" si="9"/>
        <v>1056</v>
      </c>
      <c r="AI31" s="54">
        <f t="shared" si="8"/>
        <v>198.0866629150253</v>
      </c>
      <c r="AJ31" s="166">
        <v>0</v>
      </c>
      <c r="AK31" s="166">
        <v>1</v>
      </c>
      <c r="AL31" s="166">
        <v>1</v>
      </c>
      <c r="AM31" s="166">
        <v>0</v>
      </c>
      <c r="AN31" s="166">
        <v>1</v>
      </c>
      <c r="AO31" s="166">
        <v>0</v>
      </c>
      <c r="AP31" s="197">
        <v>7489400</v>
      </c>
      <c r="AQ31" s="197">
        <f t="shared" si="1"/>
        <v>0</v>
      </c>
      <c r="AR31" s="55"/>
      <c r="AS31" s="56" t="s">
        <v>113</v>
      </c>
      <c r="AV31" s="63" t="s">
        <v>29</v>
      </c>
      <c r="AW31" s="63" t="s">
        <v>74</v>
      </c>
      <c r="AY31" s="170"/>
    </row>
    <row r="32" spans="1:51" x14ac:dyDescent="0.25">
      <c r="B32" s="43">
        <v>2.875</v>
      </c>
      <c r="C32" s="43">
        <v>0.91666666666667096</v>
      </c>
      <c r="D32" s="191">
        <v>15</v>
      </c>
      <c r="E32" s="44">
        <f t="shared" si="2"/>
        <v>10.563380281690142</v>
      </c>
      <c r="F32" s="168">
        <v>76</v>
      </c>
      <c r="G32" s="44">
        <f t="shared" si="3"/>
        <v>53.521126760563384</v>
      </c>
      <c r="H32" s="45" t="s">
        <v>88</v>
      </c>
      <c r="I32" s="45">
        <f t="shared" si="4"/>
        <v>50</v>
      </c>
      <c r="J32" s="46">
        <f t="shared" si="13"/>
        <v>51.408450704225352</v>
      </c>
      <c r="K32" s="45">
        <f t="shared" si="12"/>
        <v>55.633802816901408</v>
      </c>
      <c r="L32" s="47">
        <v>14</v>
      </c>
      <c r="M32" s="48" t="s">
        <v>118</v>
      </c>
      <c r="N32" s="48">
        <v>12.6</v>
      </c>
      <c r="O32" s="192">
        <v>115</v>
      </c>
      <c r="P32" s="192">
        <v>113</v>
      </c>
      <c r="Q32" s="192">
        <v>21172111</v>
      </c>
      <c r="R32" s="50">
        <f>Q32-Q31</f>
        <v>4905</v>
      </c>
      <c r="S32" s="51">
        <f t="shared" si="6"/>
        <v>117.72</v>
      </c>
      <c r="T32" s="51">
        <f t="shared" si="7"/>
        <v>4.9050000000000002</v>
      </c>
      <c r="U32" s="193">
        <v>3.3</v>
      </c>
      <c r="V32" s="193">
        <f t="shared" si="0"/>
        <v>3.3</v>
      </c>
      <c r="W32" s="194" t="s">
        <v>143</v>
      </c>
      <c r="X32" s="197">
        <v>0</v>
      </c>
      <c r="Y32" s="197">
        <v>799</v>
      </c>
      <c r="Z32" s="197">
        <v>1196</v>
      </c>
      <c r="AA32" s="197">
        <v>0</v>
      </c>
      <c r="AB32" s="197">
        <v>1109</v>
      </c>
      <c r="AC32" s="52" t="s">
        <v>90</v>
      </c>
      <c r="AD32" s="52" t="s">
        <v>90</v>
      </c>
      <c r="AE32" s="52" t="s">
        <v>90</v>
      </c>
      <c r="AF32" s="196" t="s">
        <v>90</v>
      </c>
      <c r="AG32" s="196">
        <v>33864012</v>
      </c>
      <c r="AH32" s="53">
        <f t="shared" si="9"/>
        <v>944</v>
      </c>
      <c r="AI32" s="54">
        <f t="shared" si="8"/>
        <v>192.45667686034656</v>
      </c>
      <c r="AJ32" s="166">
        <v>0</v>
      </c>
      <c r="AK32" s="166">
        <v>1</v>
      </c>
      <c r="AL32" s="166">
        <v>1</v>
      </c>
      <c r="AM32" s="166">
        <v>0</v>
      </c>
      <c r="AN32" s="166">
        <v>1</v>
      </c>
      <c r="AO32" s="166">
        <v>0</v>
      </c>
      <c r="AP32" s="197">
        <v>7489400</v>
      </c>
      <c r="AQ32" s="197">
        <f t="shared" si="1"/>
        <v>0</v>
      </c>
      <c r="AR32" s="57"/>
      <c r="AS32" s="56" t="s">
        <v>113</v>
      </c>
      <c r="AV32" s="64">
        <v>1</v>
      </c>
      <c r="AW32" s="64">
        <f>IFERROR(AV32*VLOOKUP(AV31,AV24:AW28,2,FALSE)/VLOOKUP(AW31,AV24:AW28,2,FALSE),"Enter Unit and Value")</f>
        <v>1.4189189189189189</v>
      </c>
      <c r="AY32" s="170"/>
    </row>
    <row r="33" spans="2:51" x14ac:dyDescent="0.25">
      <c r="B33" s="43">
        <v>2.9166666666666701</v>
      </c>
      <c r="C33" s="43">
        <v>0.95833333333333803</v>
      </c>
      <c r="D33" s="191">
        <v>11</v>
      </c>
      <c r="E33" s="44">
        <f t="shared" si="2"/>
        <v>7.746478873239437</v>
      </c>
      <c r="F33" s="168">
        <v>66</v>
      </c>
      <c r="G33" s="44">
        <f t="shared" si="3"/>
        <v>46.478873239436624</v>
      </c>
      <c r="H33" s="45" t="s">
        <v>88</v>
      </c>
      <c r="I33" s="45">
        <f>J33-(2/1.42)</f>
        <v>41.549295774647888</v>
      </c>
      <c r="J33" s="46">
        <f t="shared" ref="J33:J34" si="14">(F33-5)/1.42</f>
        <v>42.95774647887324</v>
      </c>
      <c r="K33" s="45">
        <f t="shared" si="12"/>
        <v>47.183098591549296</v>
      </c>
      <c r="L33" s="47">
        <v>14</v>
      </c>
      <c r="M33" s="48" t="s">
        <v>118</v>
      </c>
      <c r="N33" s="48">
        <v>11.9</v>
      </c>
      <c r="O33" s="192">
        <v>113</v>
      </c>
      <c r="P33" s="192">
        <v>100</v>
      </c>
      <c r="Q33" s="192">
        <v>21176265</v>
      </c>
      <c r="R33" s="50">
        <f t="shared" si="5"/>
        <v>4154</v>
      </c>
      <c r="S33" s="51">
        <f t="shared" si="6"/>
        <v>99.695999999999998</v>
      </c>
      <c r="T33" s="51">
        <f t="shared" si="7"/>
        <v>4.1539999999999999</v>
      </c>
      <c r="U33" s="193">
        <v>3.9</v>
      </c>
      <c r="V33" s="193">
        <f t="shared" si="0"/>
        <v>3.9</v>
      </c>
      <c r="W33" s="194" t="s">
        <v>129</v>
      </c>
      <c r="X33" s="197">
        <v>0</v>
      </c>
      <c r="Y33" s="197">
        <v>0</v>
      </c>
      <c r="Z33" s="197">
        <v>1037</v>
      </c>
      <c r="AA33" s="197">
        <v>0</v>
      </c>
      <c r="AB33" s="197">
        <v>1110</v>
      </c>
      <c r="AC33" s="52" t="s">
        <v>90</v>
      </c>
      <c r="AD33" s="52" t="s">
        <v>90</v>
      </c>
      <c r="AE33" s="52" t="s">
        <v>90</v>
      </c>
      <c r="AF33" s="196" t="s">
        <v>90</v>
      </c>
      <c r="AG33" s="196">
        <v>33864708</v>
      </c>
      <c r="AH33" s="53">
        <f t="shared" si="9"/>
        <v>696</v>
      </c>
      <c r="AI33" s="54">
        <f t="shared" si="8"/>
        <v>167.54935002407319</v>
      </c>
      <c r="AJ33" s="166">
        <v>0</v>
      </c>
      <c r="AK33" s="166">
        <v>0</v>
      </c>
      <c r="AL33" s="166">
        <v>1</v>
      </c>
      <c r="AM33" s="166">
        <v>0</v>
      </c>
      <c r="AN33" s="166">
        <v>1</v>
      </c>
      <c r="AO33" s="166">
        <v>0.25</v>
      </c>
      <c r="AP33" s="197">
        <v>7489955</v>
      </c>
      <c r="AQ33" s="197">
        <f t="shared" si="1"/>
        <v>555</v>
      </c>
      <c r="AR33" s="55"/>
      <c r="AS33" s="56" t="s">
        <v>113</v>
      </c>
      <c r="AY33" s="170"/>
    </row>
    <row r="34" spans="2:51" x14ac:dyDescent="0.25">
      <c r="B34" s="43">
        <v>2.9583333333333299</v>
      </c>
      <c r="C34" s="43">
        <v>1</v>
      </c>
      <c r="D34" s="191">
        <v>14</v>
      </c>
      <c r="E34" s="44">
        <f t="shared" si="2"/>
        <v>9.8591549295774659</v>
      </c>
      <c r="F34" s="168">
        <v>66</v>
      </c>
      <c r="G34" s="44">
        <f t="shared" si="3"/>
        <v>46.478873239436624</v>
      </c>
      <c r="H34" s="45" t="s">
        <v>88</v>
      </c>
      <c r="I34" s="45">
        <f t="shared" si="4"/>
        <v>41.549295774647888</v>
      </c>
      <c r="J34" s="46">
        <f t="shared" si="14"/>
        <v>42.95774647887324</v>
      </c>
      <c r="K34" s="45">
        <f t="shared" si="12"/>
        <v>47.183098591549296</v>
      </c>
      <c r="L34" s="47">
        <v>14</v>
      </c>
      <c r="M34" s="48" t="s">
        <v>118</v>
      </c>
      <c r="N34" s="65">
        <v>11.5</v>
      </c>
      <c r="O34" s="192">
        <v>109</v>
      </c>
      <c r="P34" s="192">
        <v>92</v>
      </c>
      <c r="Q34" s="192">
        <v>21180119</v>
      </c>
      <c r="R34" s="50">
        <f t="shared" si="5"/>
        <v>3854</v>
      </c>
      <c r="S34" s="51">
        <f t="shared" si="6"/>
        <v>92.495999999999995</v>
      </c>
      <c r="T34" s="51">
        <f t="shared" si="7"/>
        <v>3.8540000000000001</v>
      </c>
      <c r="U34" s="193">
        <v>4.5999999999999996</v>
      </c>
      <c r="V34" s="193">
        <f t="shared" si="0"/>
        <v>4.5999999999999996</v>
      </c>
      <c r="W34" s="194" t="s">
        <v>129</v>
      </c>
      <c r="X34" s="197">
        <v>0</v>
      </c>
      <c r="Y34" s="197">
        <v>0</v>
      </c>
      <c r="Z34" s="197">
        <v>979</v>
      </c>
      <c r="AA34" s="197">
        <v>0</v>
      </c>
      <c r="AB34" s="197">
        <v>1110</v>
      </c>
      <c r="AC34" s="52" t="s">
        <v>90</v>
      </c>
      <c r="AD34" s="52" t="s">
        <v>90</v>
      </c>
      <c r="AE34" s="52" t="s">
        <v>90</v>
      </c>
      <c r="AF34" s="196" t="s">
        <v>90</v>
      </c>
      <c r="AG34" s="196">
        <v>33865348</v>
      </c>
      <c r="AH34" s="53">
        <f t="shared" si="9"/>
        <v>640</v>
      </c>
      <c r="AI34" s="54">
        <f t="shared" si="8"/>
        <v>166.06123508043592</v>
      </c>
      <c r="AJ34" s="166">
        <v>0</v>
      </c>
      <c r="AK34" s="166">
        <v>0</v>
      </c>
      <c r="AL34" s="166">
        <v>1</v>
      </c>
      <c r="AM34" s="166">
        <v>0</v>
      </c>
      <c r="AN34" s="166">
        <v>1</v>
      </c>
      <c r="AO34" s="166">
        <v>0.25</v>
      </c>
      <c r="AP34" s="197">
        <v>7490530</v>
      </c>
      <c r="AQ34" s="197">
        <f t="shared" si="1"/>
        <v>575</v>
      </c>
      <c r="AR34" s="55"/>
      <c r="AS34" s="56" t="s">
        <v>113</v>
      </c>
      <c r="AV34" s="60" t="s">
        <v>119</v>
      </c>
      <c r="AW34" s="66" t="s">
        <v>30</v>
      </c>
      <c r="AY34" s="170"/>
    </row>
    <row r="35" spans="2:51" x14ac:dyDescent="0.25">
      <c r="B35" s="152"/>
      <c r="C35" s="153"/>
      <c r="D35" s="152"/>
      <c r="E35" s="155"/>
      <c r="F35" s="155"/>
      <c r="G35" s="156"/>
      <c r="H35" s="154"/>
      <c r="I35" s="155"/>
      <c r="J35" s="155"/>
      <c r="K35" s="156"/>
      <c r="L35" s="226" t="s">
        <v>120</v>
      </c>
      <c r="M35" s="227"/>
      <c r="N35" s="228"/>
      <c r="O35" s="67"/>
      <c r="P35" s="67">
        <f>AVERAGE(P11:P34)</f>
        <v>121.33333333333333</v>
      </c>
      <c r="Q35" s="68">
        <f>Q34-Q10</f>
        <v>121201</v>
      </c>
      <c r="R35" s="69">
        <f>SUM(R11:R34)</f>
        <v>121201</v>
      </c>
      <c r="S35" s="70">
        <f>AVERAGE(S11:S34)</f>
        <v>121.20100000000002</v>
      </c>
      <c r="T35" s="70">
        <f>SUM(T11:T34)</f>
        <v>121.20100000000001</v>
      </c>
      <c r="U35" s="154"/>
      <c r="V35" s="154"/>
      <c r="W35" s="61"/>
      <c r="X35" s="146"/>
      <c r="Y35" s="147"/>
      <c r="Z35" s="147"/>
      <c r="AA35" s="147"/>
      <c r="AB35" s="148"/>
      <c r="AC35" s="146"/>
      <c r="AD35" s="147"/>
      <c r="AE35" s="148"/>
      <c r="AF35" s="149"/>
      <c r="AG35" s="71">
        <f>AG34-AG10</f>
        <v>24688</v>
      </c>
      <c r="AH35" s="72">
        <f>SUM(AH11:AH34)</f>
        <v>24688</v>
      </c>
      <c r="AI35" s="73">
        <f>$AH$35/$T35</f>
        <v>203.69468898771461</v>
      </c>
      <c r="AJ35" s="149"/>
      <c r="AK35" s="150"/>
      <c r="AL35" s="150"/>
      <c r="AM35" s="150"/>
      <c r="AN35" s="151"/>
      <c r="AO35" s="74"/>
      <c r="AP35" s="75">
        <f>AP34-AP10</f>
        <v>6696</v>
      </c>
      <c r="AQ35" s="76">
        <f>SUM(AQ11:AQ34)</f>
        <v>6696</v>
      </c>
      <c r="AR35" s="77" t="e">
        <f>AVERAGE(AR11:AR34)</f>
        <v>#DIV/0!</v>
      </c>
      <c r="AS35" s="74"/>
      <c r="AV35" s="78" t="s">
        <v>30</v>
      </c>
      <c r="AW35" s="78">
        <v>1</v>
      </c>
      <c r="AY35" s="170"/>
    </row>
    <row r="36" spans="2:51" x14ac:dyDescent="0.25">
      <c r="B36" s="79"/>
      <c r="C36" s="79"/>
      <c r="D36" s="79"/>
      <c r="E36" s="80"/>
      <c r="F36" s="80"/>
      <c r="G36" s="80"/>
      <c r="H36" s="80"/>
      <c r="I36" s="81"/>
      <c r="J36" s="81"/>
      <c r="K36" s="81"/>
      <c r="L36" s="167"/>
      <c r="M36" s="167"/>
      <c r="N36" s="167"/>
      <c r="O36" s="167"/>
      <c r="P36" s="167"/>
      <c r="Q36" s="167"/>
      <c r="R36" s="167"/>
      <c r="S36" s="167"/>
      <c r="T36" s="167"/>
      <c r="U36" s="82"/>
      <c r="V36" s="82"/>
      <c r="W36" s="167"/>
      <c r="X36" s="167"/>
      <c r="Y36" s="167"/>
      <c r="Z36" s="171"/>
      <c r="AA36" s="167"/>
      <c r="AB36" s="167"/>
      <c r="AC36" s="167"/>
      <c r="AD36" s="167"/>
      <c r="AE36" s="167"/>
      <c r="AH36" s="83"/>
      <c r="AM36" s="167"/>
      <c r="AN36" s="167"/>
      <c r="AO36" s="167"/>
      <c r="AP36" s="167"/>
      <c r="AQ36" s="167"/>
      <c r="AR36" s="167"/>
      <c r="AV36" s="78" t="s">
        <v>121</v>
      </c>
      <c r="AW36" s="78">
        <v>41.67</v>
      </c>
      <c r="AY36" s="170"/>
    </row>
    <row r="37" spans="2:51" x14ac:dyDescent="0.25">
      <c r="B37" s="93" t="s">
        <v>122</v>
      </c>
      <c r="C37" s="93"/>
      <c r="D37" s="93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71"/>
      <c r="X37" s="171"/>
      <c r="Y37" s="171"/>
      <c r="Z37" s="171"/>
      <c r="AA37" s="171"/>
      <c r="AB37" s="171"/>
      <c r="AC37" s="171"/>
      <c r="AD37" s="171"/>
      <c r="AE37" s="171"/>
      <c r="AM37" s="23"/>
      <c r="AN37" s="167"/>
      <c r="AO37" s="167"/>
      <c r="AP37" s="167"/>
      <c r="AQ37" s="167"/>
      <c r="AR37" s="171"/>
      <c r="AV37" s="78" t="s">
        <v>123</v>
      </c>
      <c r="AW37" s="78">
        <v>11.574999999999999</v>
      </c>
      <c r="AY37" s="170"/>
    </row>
    <row r="38" spans="2:51" x14ac:dyDescent="0.25">
      <c r="B38" s="94" t="s">
        <v>139</v>
      </c>
      <c r="C38" s="93"/>
      <c r="D38" s="9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171"/>
      <c r="X38" s="171"/>
      <c r="Y38" s="171"/>
      <c r="Z38" s="171"/>
      <c r="AA38" s="171"/>
      <c r="AB38" s="171"/>
      <c r="AC38" s="171"/>
      <c r="AD38" s="171"/>
      <c r="AE38" s="171"/>
      <c r="AM38" s="23"/>
      <c r="AN38" s="167"/>
      <c r="AO38" s="167"/>
      <c r="AP38" s="167"/>
      <c r="AQ38" s="167"/>
      <c r="AR38" s="171"/>
      <c r="AV38" s="78"/>
      <c r="AW38" s="78"/>
      <c r="AY38" s="170"/>
    </row>
    <row r="39" spans="2:51" x14ac:dyDescent="0.25">
      <c r="B39" s="90" t="s">
        <v>128</v>
      </c>
      <c r="C39" s="176"/>
      <c r="D39" s="176"/>
      <c r="E39" s="176"/>
      <c r="F39" s="176"/>
      <c r="G39" s="176"/>
      <c r="H39" s="176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92"/>
      <c r="T39" s="92"/>
      <c r="U39" s="92"/>
      <c r="V39" s="92"/>
      <c r="W39" s="171"/>
      <c r="X39" s="171"/>
      <c r="Y39" s="171"/>
      <c r="Z39" s="171"/>
      <c r="AA39" s="171"/>
      <c r="AB39" s="171"/>
      <c r="AC39" s="171"/>
      <c r="AD39" s="171"/>
      <c r="AE39" s="171"/>
      <c r="AM39" s="23"/>
      <c r="AN39" s="167"/>
      <c r="AO39" s="167"/>
      <c r="AP39" s="167"/>
      <c r="AQ39" s="167"/>
      <c r="AR39" s="171"/>
      <c r="AV39" s="78"/>
      <c r="AW39" s="78"/>
      <c r="AY39" s="170"/>
    </row>
    <row r="40" spans="2:51" x14ac:dyDescent="0.25">
      <c r="B40" s="182" t="s">
        <v>134</v>
      </c>
      <c r="C40" s="176"/>
      <c r="D40" s="176"/>
      <c r="E40" s="176"/>
      <c r="F40" s="176"/>
      <c r="G40" s="176"/>
      <c r="H40" s="176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92"/>
      <c r="T40" s="92"/>
      <c r="U40" s="92"/>
      <c r="V40" s="92"/>
      <c r="W40" s="171"/>
      <c r="X40" s="171"/>
      <c r="Y40" s="171"/>
      <c r="Z40" s="171"/>
      <c r="AA40" s="171"/>
      <c r="AB40" s="171"/>
      <c r="AC40" s="171"/>
      <c r="AD40" s="171"/>
      <c r="AE40" s="171"/>
      <c r="AM40" s="23"/>
      <c r="AN40" s="167"/>
      <c r="AO40" s="167"/>
      <c r="AP40" s="167"/>
      <c r="AQ40" s="167"/>
      <c r="AR40" s="171"/>
      <c r="AV40" s="78"/>
      <c r="AW40" s="78"/>
      <c r="AY40" s="170"/>
    </row>
    <row r="41" spans="2:51" x14ac:dyDescent="0.25">
      <c r="B41" s="88" t="s">
        <v>140</v>
      </c>
      <c r="C41" s="176"/>
      <c r="D41" s="176"/>
      <c r="E41" s="176"/>
      <c r="F41" s="176"/>
      <c r="G41" s="176"/>
      <c r="H41" s="176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92"/>
      <c r="T41" s="92"/>
      <c r="U41" s="92"/>
      <c r="V41" s="92"/>
      <c r="W41" s="171"/>
      <c r="X41" s="171"/>
      <c r="Y41" s="171"/>
      <c r="Z41" s="171"/>
      <c r="AA41" s="171"/>
      <c r="AB41" s="171"/>
      <c r="AC41" s="171"/>
      <c r="AD41" s="171"/>
      <c r="AE41" s="171"/>
      <c r="AM41" s="23"/>
      <c r="AN41" s="167"/>
      <c r="AO41" s="167"/>
      <c r="AP41" s="167"/>
      <c r="AQ41" s="167"/>
      <c r="AR41" s="171"/>
      <c r="AV41" s="78"/>
      <c r="AW41" s="78"/>
      <c r="AY41" s="170"/>
    </row>
    <row r="42" spans="2:51" x14ac:dyDescent="0.25">
      <c r="B42" s="211" t="s">
        <v>218</v>
      </c>
      <c r="C42" s="176"/>
      <c r="D42" s="176"/>
      <c r="E42" s="181"/>
      <c r="F42" s="181"/>
      <c r="G42" s="181"/>
      <c r="H42" s="176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9"/>
      <c r="T42" s="179"/>
      <c r="U42" s="179"/>
      <c r="V42" s="179"/>
      <c r="W42" s="171"/>
      <c r="X42" s="171"/>
      <c r="Y42" s="171"/>
      <c r="Z42" s="171"/>
      <c r="AA42" s="171"/>
      <c r="AB42" s="171"/>
      <c r="AC42" s="171"/>
      <c r="AD42" s="171"/>
      <c r="AE42" s="171"/>
      <c r="AM42" s="172"/>
      <c r="AN42" s="172"/>
      <c r="AO42" s="172"/>
      <c r="AP42" s="172"/>
      <c r="AQ42" s="172"/>
      <c r="AR42" s="172"/>
      <c r="AS42" s="173"/>
      <c r="AV42" s="170"/>
      <c r="AW42" s="163"/>
      <c r="AX42" s="163"/>
      <c r="AY42" s="163"/>
    </row>
    <row r="43" spans="2:51" x14ac:dyDescent="0.25">
      <c r="B43" s="182" t="s">
        <v>124</v>
      </c>
      <c r="C43" s="176"/>
      <c r="D43" s="176"/>
      <c r="E43" s="181"/>
      <c r="F43" s="181"/>
      <c r="G43" s="181"/>
      <c r="H43" s="176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80"/>
      <c r="T43" s="179"/>
      <c r="U43" s="179"/>
      <c r="V43" s="179"/>
      <c r="W43" s="171"/>
      <c r="X43" s="171"/>
      <c r="Y43" s="171"/>
      <c r="Z43" s="171"/>
      <c r="AA43" s="171"/>
      <c r="AB43" s="171"/>
      <c r="AC43" s="171"/>
      <c r="AD43" s="171"/>
      <c r="AE43" s="171"/>
      <c r="AM43" s="172"/>
      <c r="AN43" s="172"/>
      <c r="AO43" s="172"/>
      <c r="AP43" s="172"/>
      <c r="AQ43" s="172"/>
      <c r="AR43" s="172"/>
      <c r="AS43" s="173"/>
      <c r="AV43" s="170"/>
      <c r="AW43" s="163"/>
      <c r="AX43" s="163"/>
      <c r="AY43" s="163"/>
    </row>
    <row r="44" spans="2:51" x14ac:dyDescent="0.25">
      <c r="B44" s="182" t="s">
        <v>125</v>
      </c>
      <c r="C44" s="176"/>
      <c r="D44" s="176"/>
      <c r="E44" s="181"/>
      <c r="F44" s="181"/>
      <c r="G44" s="181"/>
      <c r="H44" s="17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80"/>
      <c r="T44" s="179"/>
      <c r="U44" s="179"/>
      <c r="V44" s="179"/>
      <c r="W44" s="171"/>
      <c r="X44" s="171"/>
      <c r="Y44" s="171"/>
      <c r="Z44" s="171"/>
      <c r="AA44" s="171"/>
      <c r="AB44" s="171"/>
      <c r="AC44" s="171"/>
      <c r="AD44" s="171"/>
      <c r="AE44" s="171"/>
      <c r="AM44" s="172"/>
      <c r="AN44" s="172"/>
      <c r="AO44" s="172"/>
      <c r="AP44" s="172"/>
      <c r="AQ44" s="172"/>
      <c r="AR44" s="172"/>
      <c r="AS44" s="173"/>
      <c r="AV44" s="170"/>
      <c r="AW44" s="163"/>
      <c r="AX44" s="163"/>
      <c r="AY44" s="163"/>
    </row>
    <row r="45" spans="2:51" x14ac:dyDescent="0.25">
      <c r="B45" s="178" t="s">
        <v>215</v>
      </c>
      <c r="C45" s="176"/>
      <c r="D45" s="176"/>
      <c r="E45" s="181"/>
      <c r="F45" s="181"/>
      <c r="G45" s="181"/>
      <c r="H45" s="176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80"/>
      <c r="T45" s="179"/>
      <c r="U45" s="179"/>
      <c r="V45" s="179"/>
      <c r="W45" s="171"/>
      <c r="X45" s="171"/>
      <c r="Y45" s="171"/>
      <c r="Z45" s="171"/>
      <c r="AA45" s="171"/>
      <c r="AB45" s="171"/>
      <c r="AC45" s="171"/>
      <c r="AD45" s="171"/>
      <c r="AE45" s="171"/>
      <c r="AM45" s="172"/>
      <c r="AN45" s="172"/>
      <c r="AO45" s="172"/>
      <c r="AP45" s="172"/>
      <c r="AQ45" s="172"/>
      <c r="AR45" s="172"/>
      <c r="AS45" s="173"/>
      <c r="AV45" s="170"/>
      <c r="AW45" s="163"/>
      <c r="AX45" s="163"/>
      <c r="AY45" s="163"/>
    </row>
    <row r="46" spans="2:51" x14ac:dyDescent="0.25">
      <c r="B46" s="178" t="s">
        <v>165</v>
      </c>
      <c r="C46" s="176"/>
      <c r="D46" s="176"/>
      <c r="E46" s="181"/>
      <c r="F46" s="181"/>
      <c r="G46" s="181"/>
      <c r="H46" s="176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80"/>
      <c r="T46" s="179"/>
      <c r="U46" s="179"/>
      <c r="V46" s="179"/>
      <c r="W46" s="171"/>
      <c r="X46" s="171"/>
      <c r="Y46" s="171"/>
      <c r="Z46" s="171"/>
      <c r="AA46" s="171"/>
      <c r="AB46" s="171"/>
      <c r="AC46" s="171"/>
      <c r="AD46" s="171"/>
      <c r="AE46" s="171"/>
      <c r="AM46" s="172"/>
      <c r="AN46" s="172"/>
      <c r="AO46" s="172"/>
      <c r="AP46" s="172"/>
      <c r="AQ46" s="172"/>
      <c r="AR46" s="172"/>
      <c r="AS46" s="173"/>
      <c r="AV46" s="170"/>
      <c r="AW46" s="163"/>
      <c r="AX46" s="163"/>
      <c r="AY46" s="163"/>
    </row>
    <row r="47" spans="2:51" x14ac:dyDescent="0.25">
      <c r="B47" s="174" t="s">
        <v>216</v>
      </c>
      <c r="C47" s="176"/>
      <c r="D47" s="176"/>
      <c r="E47" s="176"/>
      <c r="F47" s="176"/>
      <c r="G47" s="176"/>
      <c r="H47" s="176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9"/>
      <c r="U47" s="179"/>
      <c r="V47" s="179"/>
      <c r="W47" s="171"/>
      <c r="X47" s="171"/>
      <c r="Y47" s="171"/>
      <c r="Z47" s="171"/>
      <c r="AA47" s="171"/>
      <c r="AB47" s="171"/>
      <c r="AC47" s="171"/>
      <c r="AD47" s="171"/>
      <c r="AE47" s="171"/>
      <c r="AM47" s="172"/>
      <c r="AN47" s="172"/>
      <c r="AO47" s="172"/>
      <c r="AP47" s="172"/>
      <c r="AQ47" s="172"/>
      <c r="AR47" s="172"/>
      <c r="AS47" s="173"/>
      <c r="AV47" s="170"/>
      <c r="AW47" s="163"/>
      <c r="AX47" s="163"/>
      <c r="AY47" s="163"/>
    </row>
    <row r="48" spans="2:51" x14ac:dyDescent="0.25">
      <c r="B48" s="174" t="s">
        <v>173</v>
      </c>
      <c r="C48" s="176"/>
      <c r="D48" s="176"/>
      <c r="E48" s="176"/>
      <c r="F48" s="176"/>
      <c r="G48" s="176"/>
      <c r="H48" s="176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80"/>
      <c r="T48" s="179"/>
      <c r="U48" s="179"/>
      <c r="V48" s="179"/>
      <c r="W48" s="171"/>
      <c r="X48" s="171"/>
      <c r="Y48" s="171"/>
      <c r="Z48" s="171"/>
      <c r="AA48" s="171"/>
      <c r="AB48" s="171"/>
      <c r="AC48" s="171"/>
      <c r="AD48" s="171"/>
      <c r="AE48" s="171"/>
      <c r="AM48" s="172"/>
      <c r="AN48" s="172"/>
      <c r="AO48" s="172"/>
      <c r="AP48" s="172"/>
      <c r="AQ48" s="172"/>
      <c r="AR48" s="172"/>
      <c r="AS48" s="173"/>
      <c r="AV48" s="170"/>
      <c r="AW48" s="163"/>
      <c r="AX48" s="163"/>
      <c r="AY48" s="163"/>
    </row>
    <row r="49" spans="2:51" x14ac:dyDescent="0.25">
      <c r="B49" s="182" t="s">
        <v>217</v>
      </c>
      <c r="C49" s="176"/>
      <c r="D49" s="176"/>
      <c r="E49" s="176"/>
      <c r="F49" s="176"/>
      <c r="G49" s="176"/>
      <c r="H49" s="176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80"/>
      <c r="T49" s="179"/>
      <c r="U49" s="179"/>
      <c r="V49" s="179"/>
      <c r="W49" s="171"/>
      <c r="X49" s="171"/>
      <c r="Y49" s="171"/>
      <c r="Z49" s="171"/>
      <c r="AA49" s="171"/>
      <c r="AB49" s="171"/>
      <c r="AC49" s="171"/>
      <c r="AD49" s="171"/>
      <c r="AE49" s="171"/>
      <c r="AM49" s="172"/>
      <c r="AN49" s="172"/>
      <c r="AO49" s="172"/>
      <c r="AP49" s="172"/>
      <c r="AQ49" s="172"/>
      <c r="AR49" s="172"/>
      <c r="AS49" s="173"/>
      <c r="AV49" s="170"/>
      <c r="AW49" s="163"/>
      <c r="AX49" s="163"/>
      <c r="AY49" s="163"/>
    </row>
    <row r="50" spans="2:51" x14ac:dyDescent="0.25">
      <c r="B50" s="182" t="s">
        <v>131</v>
      </c>
      <c r="C50" s="176"/>
      <c r="D50" s="176"/>
      <c r="E50" s="176"/>
      <c r="F50" s="176"/>
      <c r="G50" s="176"/>
      <c r="H50" s="176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80"/>
      <c r="T50" s="179"/>
      <c r="U50" s="179"/>
      <c r="V50" s="179"/>
      <c r="W50" s="171"/>
      <c r="X50" s="171"/>
      <c r="Y50" s="171"/>
      <c r="Z50" s="171"/>
      <c r="AA50" s="171"/>
      <c r="AB50" s="171"/>
      <c r="AC50" s="171"/>
      <c r="AD50" s="171"/>
      <c r="AE50" s="171"/>
      <c r="AM50" s="172"/>
      <c r="AN50" s="172"/>
      <c r="AO50" s="172"/>
      <c r="AP50" s="172"/>
      <c r="AQ50" s="172"/>
      <c r="AR50" s="172"/>
      <c r="AS50" s="173"/>
      <c r="AV50" s="170"/>
      <c r="AW50" s="163"/>
      <c r="AX50" s="163"/>
      <c r="AY50" s="163"/>
    </row>
    <row r="51" spans="2:51" x14ac:dyDescent="0.25">
      <c r="B51" s="174" t="s">
        <v>160</v>
      </c>
      <c r="C51" s="104"/>
      <c r="D51" s="104"/>
      <c r="E51" s="104"/>
      <c r="F51" s="104"/>
      <c r="G51" s="104"/>
      <c r="H51" s="104"/>
      <c r="I51" s="184"/>
      <c r="J51" s="177"/>
      <c r="K51" s="177"/>
      <c r="L51" s="177"/>
      <c r="M51" s="177"/>
      <c r="N51" s="177"/>
      <c r="O51" s="177"/>
      <c r="P51" s="177"/>
      <c r="Q51" s="177"/>
      <c r="R51" s="177"/>
      <c r="S51" s="180"/>
      <c r="T51" s="179"/>
      <c r="U51" s="179"/>
      <c r="V51" s="179"/>
      <c r="W51" s="171"/>
      <c r="X51" s="171"/>
      <c r="Y51" s="171"/>
      <c r="Z51" s="171"/>
      <c r="AA51" s="171"/>
      <c r="AB51" s="171"/>
      <c r="AC51" s="171"/>
      <c r="AD51" s="171"/>
      <c r="AE51" s="171"/>
      <c r="AM51" s="172"/>
      <c r="AN51" s="172"/>
      <c r="AO51" s="172"/>
      <c r="AP51" s="172"/>
      <c r="AQ51" s="172"/>
      <c r="AR51" s="172"/>
      <c r="AS51" s="173"/>
      <c r="AV51" s="170"/>
      <c r="AW51" s="163"/>
      <c r="AX51" s="163"/>
      <c r="AY51" s="163"/>
    </row>
    <row r="52" spans="2:51" x14ac:dyDescent="0.25">
      <c r="B52" s="182" t="s">
        <v>132</v>
      </c>
      <c r="C52" s="176"/>
      <c r="D52" s="176"/>
      <c r="E52" s="176"/>
      <c r="F52" s="176"/>
      <c r="G52" s="176"/>
      <c r="H52" s="176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80"/>
      <c r="T52" s="179"/>
      <c r="U52" s="179"/>
      <c r="V52" s="179"/>
      <c r="W52" s="171"/>
      <c r="X52" s="171"/>
      <c r="Y52" s="171"/>
      <c r="Z52" s="171"/>
      <c r="AA52" s="171"/>
      <c r="AB52" s="171"/>
      <c r="AC52" s="171"/>
      <c r="AD52" s="171"/>
      <c r="AE52" s="171"/>
      <c r="AM52" s="172"/>
      <c r="AN52" s="172"/>
      <c r="AO52" s="172"/>
      <c r="AP52" s="172"/>
      <c r="AQ52" s="172"/>
      <c r="AR52" s="172"/>
      <c r="AS52" s="173"/>
      <c r="AV52" s="170"/>
      <c r="AW52" s="163"/>
      <c r="AX52" s="163"/>
      <c r="AY52" s="163"/>
    </row>
    <row r="53" spans="2:51" x14ac:dyDescent="0.25">
      <c r="B53" s="182" t="s">
        <v>133</v>
      </c>
      <c r="C53" s="176"/>
      <c r="D53" s="176"/>
      <c r="E53" s="176"/>
      <c r="F53" s="176"/>
      <c r="G53" s="176"/>
      <c r="H53" s="176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80"/>
      <c r="T53" s="179"/>
      <c r="U53" s="179"/>
      <c r="V53" s="179"/>
      <c r="W53" s="171"/>
      <c r="X53" s="171"/>
      <c r="Y53" s="171"/>
      <c r="Z53" s="171"/>
      <c r="AA53" s="171"/>
      <c r="AB53" s="171"/>
      <c r="AC53" s="171"/>
      <c r="AD53" s="171"/>
      <c r="AE53" s="171"/>
      <c r="AM53" s="172"/>
      <c r="AN53" s="172"/>
      <c r="AO53" s="172"/>
      <c r="AP53" s="172"/>
      <c r="AQ53" s="172"/>
      <c r="AR53" s="172"/>
      <c r="AS53" s="173"/>
      <c r="AV53" s="170"/>
      <c r="AW53" s="163"/>
      <c r="AX53" s="163"/>
      <c r="AY53" s="163"/>
    </row>
    <row r="54" spans="2:51" x14ac:dyDescent="0.25">
      <c r="B54" s="178" t="s">
        <v>149</v>
      </c>
      <c r="C54" s="176"/>
      <c r="D54" s="176"/>
      <c r="E54" s="176"/>
      <c r="F54" s="176"/>
      <c r="G54" s="176"/>
      <c r="H54" s="176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80"/>
      <c r="T54" s="180"/>
      <c r="U54" s="180"/>
      <c r="V54" s="180"/>
      <c r="W54" s="171"/>
      <c r="X54" s="171"/>
      <c r="Y54" s="171"/>
      <c r="Z54" s="171"/>
      <c r="AA54" s="171"/>
      <c r="AB54" s="171"/>
      <c r="AC54" s="171"/>
      <c r="AD54" s="171"/>
      <c r="AE54" s="171"/>
      <c r="AM54" s="172"/>
      <c r="AN54" s="172"/>
      <c r="AO54" s="172"/>
      <c r="AP54" s="172"/>
      <c r="AQ54" s="172"/>
      <c r="AR54" s="172"/>
      <c r="AS54" s="173"/>
      <c r="AV54" s="170"/>
      <c r="AW54" s="163"/>
      <c r="AX54" s="163"/>
      <c r="AY54" s="163"/>
    </row>
    <row r="55" spans="2:51" x14ac:dyDescent="0.25">
      <c r="B55" s="174" t="s">
        <v>206</v>
      </c>
      <c r="C55" s="176"/>
      <c r="D55" s="176"/>
      <c r="E55" s="176"/>
      <c r="F55" s="176"/>
      <c r="G55" s="176"/>
      <c r="H55" s="176"/>
      <c r="I55" s="176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80"/>
      <c r="U55" s="180"/>
      <c r="V55" s="180"/>
      <c r="W55" s="171"/>
      <c r="X55" s="171"/>
      <c r="Y55" s="171"/>
      <c r="Z55" s="171"/>
      <c r="AA55" s="171"/>
      <c r="AB55" s="171"/>
      <c r="AC55" s="171"/>
      <c r="AD55" s="171"/>
      <c r="AE55" s="171"/>
      <c r="AM55" s="172"/>
      <c r="AN55" s="172"/>
      <c r="AO55" s="172"/>
      <c r="AP55" s="172"/>
      <c r="AQ55" s="172"/>
      <c r="AR55" s="172"/>
      <c r="AS55" s="173"/>
      <c r="AV55" s="170"/>
      <c r="AW55" s="163"/>
      <c r="AX55" s="163"/>
      <c r="AY55" s="163"/>
    </row>
    <row r="56" spans="2:51" x14ac:dyDescent="0.25">
      <c r="B56" s="182" t="s">
        <v>144</v>
      </c>
      <c r="C56" s="176"/>
      <c r="D56" s="176"/>
      <c r="E56" s="176"/>
      <c r="F56" s="176"/>
      <c r="G56" s="176"/>
      <c r="H56" s="176"/>
      <c r="I56" s="176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80"/>
      <c r="U56" s="85"/>
      <c r="V56" s="85"/>
      <c r="W56" s="171"/>
      <c r="X56" s="171"/>
      <c r="Y56" s="171"/>
      <c r="Z56" s="171"/>
      <c r="AA56" s="171"/>
      <c r="AB56" s="171"/>
      <c r="AC56" s="171"/>
      <c r="AD56" s="171"/>
      <c r="AE56" s="171"/>
      <c r="AM56" s="172"/>
      <c r="AN56" s="172"/>
      <c r="AO56" s="172"/>
      <c r="AP56" s="172"/>
      <c r="AQ56" s="172"/>
      <c r="AR56" s="172"/>
      <c r="AS56" s="173"/>
      <c r="AV56" s="170"/>
      <c r="AW56" s="163"/>
      <c r="AX56" s="163"/>
      <c r="AY56" s="163"/>
    </row>
    <row r="57" spans="2:51" x14ac:dyDescent="0.25">
      <c r="B57" s="97" t="s">
        <v>126</v>
      </c>
      <c r="C57" s="182"/>
      <c r="D57" s="176"/>
      <c r="E57" s="104"/>
      <c r="F57" s="176"/>
      <c r="G57" s="176"/>
      <c r="H57" s="176"/>
      <c r="I57" s="176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80"/>
      <c r="U57" s="85"/>
      <c r="V57" s="85"/>
      <c r="W57" s="171"/>
      <c r="X57" s="171"/>
      <c r="Y57" s="171"/>
      <c r="Z57" s="171"/>
      <c r="AA57" s="171"/>
      <c r="AB57" s="171"/>
      <c r="AC57" s="171"/>
      <c r="AD57" s="171"/>
      <c r="AE57" s="171"/>
      <c r="AM57" s="172"/>
      <c r="AN57" s="172"/>
      <c r="AO57" s="172"/>
      <c r="AP57" s="172"/>
      <c r="AQ57" s="172"/>
      <c r="AR57" s="172"/>
      <c r="AS57" s="173"/>
      <c r="AV57" s="170"/>
      <c r="AW57" s="163"/>
      <c r="AX57" s="163"/>
      <c r="AY57" s="163"/>
    </row>
    <row r="58" spans="2:51" x14ac:dyDescent="0.25">
      <c r="B58" s="119" t="s">
        <v>161</v>
      </c>
      <c r="C58" s="182"/>
      <c r="D58" s="176"/>
      <c r="E58" s="104"/>
      <c r="F58" s="176"/>
      <c r="G58" s="176"/>
      <c r="H58" s="176"/>
      <c r="I58" s="176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80"/>
      <c r="U58" s="85"/>
      <c r="V58" s="85"/>
      <c r="W58" s="171"/>
      <c r="X58" s="171"/>
      <c r="Y58" s="171"/>
      <c r="Z58" s="171"/>
      <c r="AA58" s="171"/>
      <c r="AB58" s="171"/>
      <c r="AC58" s="171"/>
      <c r="AD58" s="171"/>
      <c r="AE58" s="171"/>
      <c r="AM58" s="172"/>
      <c r="AN58" s="172"/>
      <c r="AO58" s="172"/>
      <c r="AP58" s="172"/>
      <c r="AQ58" s="172"/>
      <c r="AR58" s="172"/>
      <c r="AS58" s="173"/>
      <c r="AV58" s="170"/>
      <c r="AW58" s="163"/>
      <c r="AX58" s="163"/>
      <c r="AY58" s="163"/>
    </row>
    <row r="59" spans="2:51" x14ac:dyDescent="0.25">
      <c r="B59" s="119" t="s">
        <v>127</v>
      </c>
      <c r="C59" s="178"/>
      <c r="D59" s="176"/>
      <c r="E59" s="176"/>
      <c r="F59" s="176"/>
      <c r="G59" s="176"/>
      <c r="H59" s="176"/>
      <c r="I59" s="176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80"/>
      <c r="U59" s="85"/>
      <c r="V59" s="85"/>
      <c r="W59" s="171"/>
      <c r="X59" s="171"/>
      <c r="Y59" s="171"/>
      <c r="Z59" s="171"/>
      <c r="AA59" s="171"/>
      <c r="AB59" s="171"/>
      <c r="AC59" s="171"/>
      <c r="AD59" s="171"/>
      <c r="AE59" s="171"/>
      <c r="AM59" s="172"/>
      <c r="AN59" s="172"/>
      <c r="AO59" s="172"/>
      <c r="AP59" s="172"/>
      <c r="AQ59" s="172"/>
      <c r="AR59" s="172"/>
      <c r="AS59" s="173"/>
      <c r="AV59" s="170"/>
      <c r="AW59" s="163"/>
      <c r="AX59" s="163"/>
      <c r="AY59" s="163"/>
    </row>
    <row r="60" spans="2:51" x14ac:dyDescent="0.25">
      <c r="B60" s="119"/>
      <c r="C60" s="178"/>
      <c r="D60" s="176"/>
      <c r="E60" s="104"/>
      <c r="F60" s="176"/>
      <c r="G60" s="176"/>
      <c r="H60" s="176"/>
      <c r="I60" s="176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80"/>
      <c r="U60" s="85"/>
      <c r="V60" s="85"/>
      <c r="W60" s="171"/>
      <c r="X60" s="171"/>
      <c r="Y60" s="171"/>
      <c r="Z60" s="98"/>
      <c r="AA60" s="171"/>
      <c r="AB60" s="171"/>
      <c r="AC60" s="171"/>
      <c r="AD60" s="171"/>
      <c r="AE60" s="171"/>
      <c r="AM60" s="172"/>
      <c r="AN60" s="172"/>
      <c r="AO60" s="172"/>
      <c r="AP60" s="172"/>
      <c r="AQ60" s="172"/>
      <c r="AR60" s="172"/>
      <c r="AS60" s="173"/>
      <c r="AV60" s="170"/>
      <c r="AW60" s="163"/>
      <c r="AX60" s="163"/>
      <c r="AY60" s="163"/>
    </row>
    <row r="61" spans="2:51" x14ac:dyDescent="0.25">
      <c r="B61" s="119"/>
      <c r="C61" s="178"/>
      <c r="D61" s="176"/>
      <c r="E61" s="176"/>
      <c r="F61" s="176"/>
      <c r="G61" s="176"/>
      <c r="H61" s="176"/>
      <c r="I61" s="104"/>
      <c r="J61" s="177"/>
      <c r="K61" s="177"/>
      <c r="L61" s="177"/>
      <c r="M61" s="177"/>
      <c r="N61" s="177"/>
      <c r="O61" s="177"/>
      <c r="P61" s="177"/>
      <c r="Q61" s="177"/>
      <c r="R61" s="177"/>
      <c r="S61" s="98"/>
      <c r="T61" s="98"/>
      <c r="U61" s="98"/>
      <c r="V61" s="98"/>
      <c r="W61" s="98"/>
      <c r="X61" s="98"/>
      <c r="Y61" s="98"/>
      <c r="Z61" s="86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170"/>
      <c r="AW61" s="163"/>
      <c r="AX61" s="163"/>
      <c r="AY61" s="163"/>
    </row>
    <row r="62" spans="2:51" x14ac:dyDescent="0.25">
      <c r="B62" s="119"/>
      <c r="C62" s="174"/>
      <c r="D62" s="176"/>
      <c r="E62" s="176"/>
      <c r="F62" s="176"/>
      <c r="G62" s="176"/>
      <c r="H62" s="176"/>
      <c r="I62" s="104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86"/>
      <c r="X62" s="86"/>
      <c r="Y62" s="86"/>
      <c r="Z62" s="171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170"/>
      <c r="AW62" s="163"/>
      <c r="AX62" s="163"/>
      <c r="AY62" s="163"/>
    </row>
    <row r="63" spans="2:51" x14ac:dyDescent="0.25">
      <c r="B63" s="119"/>
      <c r="C63" s="174"/>
      <c r="D63" s="104"/>
      <c r="E63" s="176"/>
      <c r="F63" s="176"/>
      <c r="G63" s="176"/>
      <c r="H63" s="176"/>
      <c r="I63" s="176"/>
      <c r="J63" s="98"/>
      <c r="K63" s="98"/>
      <c r="L63" s="98"/>
      <c r="M63" s="98"/>
      <c r="N63" s="98"/>
      <c r="O63" s="98"/>
      <c r="P63" s="98"/>
      <c r="Q63" s="98"/>
      <c r="R63" s="98"/>
      <c r="S63" s="177"/>
      <c r="T63" s="180"/>
      <c r="U63" s="85"/>
      <c r="V63" s="85"/>
      <c r="W63" s="171"/>
      <c r="X63" s="171"/>
      <c r="Y63" s="171"/>
      <c r="Z63" s="171"/>
      <c r="AA63" s="171"/>
      <c r="AB63" s="171"/>
      <c r="AC63" s="171"/>
      <c r="AD63" s="171"/>
      <c r="AE63" s="171"/>
      <c r="AM63" s="172"/>
      <c r="AN63" s="172"/>
      <c r="AO63" s="172"/>
      <c r="AP63" s="172"/>
      <c r="AQ63" s="172"/>
      <c r="AR63" s="172"/>
      <c r="AS63" s="173"/>
      <c r="AV63" s="170"/>
      <c r="AW63" s="163"/>
      <c r="AX63" s="163"/>
      <c r="AY63" s="163"/>
    </row>
    <row r="64" spans="2:51" x14ac:dyDescent="0.25">
      <c r="B64" s="119"/>
      <c r="C64" s="182"/>
      <c r="D64" s="104"/>
      <c r="E64" s="176"/>
      <c r="F64" s="176"/>
      <c r="G64" s="176"/>
      <c r="H64" s="176"/>
      <c r="I64" s="176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80"/>
      <c r="U64" s="85"/>
      <c r="V64" s="85"/>
      <c r="W64" s="171"/>
      <c r="X64" s="171"/>
      <c r="Y64" s="171"/>
      <c r="Z64" s="171"/>
      <c r="AA64" s="171"/>
      <c r="AB64" s="171"/>
      <c r="AC64" s="171"/>
      <c r="AD64" s="171"/>
      <c r="AE64" s="171"/>
      <c r="AM64" s="172"/>
      <c r="AN64" s="172"/>
      <c r="AO64" s="172"/>
      <c r="AP64" s="172"/>
      <c r="AQ64" s="172"/>
      <c r="AR64" s="172"/>
      <c r="AS64" s="173"/>
      <c r="AV64" s="170"/>
      <c r="AW64" s="163"/>
      <c r="AX64" s="163"/>
      <c r="AY64" s="163"/>
    </row>
    <row r="65" spans="1:51" x14ac:dyDescent="0.25">
      <c r="B65" s="119"/>
      <c r="C65" s="182"/>
      <c r="D65" s="176"/>
      <c r="E65" s="104"/>
      <c r="F65" s="176"/>
      <c r="G65" s="104"/>
      <c r="H65" s="104"/>
      <c r="I65" s="176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80"/>
      <c r="U65" s="85"/>
      <c r="V65" s="85"/>
      <c r="W65" s="171"/>
      <c r="X65" s="171"/>
      <c r="Y65" s="171"/>
      <c r="Z65" s="171"/>
      <c r="AA65" s="171"/>
      <c r="AB65" s="171"/>
      <c r="AC65" s="171"/>
      <c r="AD65" s="171"/>
      <c r="AE65" s="171"/>
      <c r="AM65" s="172"/>
      <c r="AN65" s="172"/>
      <c r="AO65" s="172"/>
      <c r="AP65" s="172"/>
      <c r="AQ65" s="172"/>
      <c r="AR65" s="172"/>
      <c r="AS65" s="173"/>
      <c r="AV65" s="170"/>
      <c r="AW65" s="163"/>
      <c r="AX65" s="163"/>
      <c r="AY65" s="163"/>
    </row>
    <row r="66" spans="1:51" x14ac:dyDescent="0.25">
      <c r="B66" s="119"/>
      <c r="C66" s="178"/>
      <c r="D66" s="176"/>
      <c r="E66" s="104"/>
      <c r="F66" s="104"/>
      <c r="G66" s="104"/>
      <c r="H66" s="104"/>
      <c r="I66" s="176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80"/>
      <c r="U66" s="85"/>
      <c r="V66" s="85"/>
      <c r="W66" s="171"/>
      <c r="X66" s="171"/>
      <c r="Y66" s="171"/>
      <c r="Z66" s="171"/>
      <c r="AA66" s="171"/>
      <c r="AB66" s="171"/>
      <c r="AC66" s="171"/>
      <c r="AD66" s="171"/>
      <c r="AE66" s="171"/>
      <c r="AM66" s="172"/>
      <c r="AN66" s="172"/>
      <c r="AO66" s="172"/>
      <c r="AP66" s="172"/>
      <c r="AQ66" s="172"/>
      <c r="AR66" s="172"/>
      <c r="AS66" s="173"/>
      <c r="AV66" s="170"/>
      <c r="AW66" s="163"/>
      <c r="AX66" s="163"/>
      <c r="AY66" s="163"/>
    </row>
    <row r="67" spans="1:51" x14ac:dyDescent="0.25">
      <c r="B67" s="119"/>
      <c r="C67" s="178"/>
      <c r="D67" s="176"/>
      <c r="E67" s="176"/>
      <c r="F67" s="104"/>
      <c r="G67" s="176"/>
      <c r="H67" s="176"/>
      <c r="I67" s="98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80"/>
      <c r="U67" s="85"/>
      <c r="V67" s="85"/>
      <c r="W67" s="171"/>
      <c r="X67" s="171"/>
      <c r="Y67" s="171"/>
      <c r="Z67" s="171"/>
      <c r="AA67" s="171"/>
      <c r="AB67" s="171"/>
      <c r="AC67" s="171"/>
      <c r="AD67" s="171"/>
      <c r="AE67" s="171"/>
      <c r="AM67" s="172"/>
      <c r="AN67" s="172"/>
      <c r="AO67" s="172"/>
      <c r="AP67" s="172"/>
      <c r="AQ67" s="172"/>
      <c r="AR67" s="172"/>
      <c r="AS67" s="173"/>
      <c r="AV67" s="170"/>
      <c r="AW67" s="163"/>
      <c r="AX67" s="163"/>
      <c r="AY67" s="163"/>
    </row>
    <row r="68" spans="1:51" x14ac:dyDescent="0.25">
      <c r="B68" s="119"/>
      <c r="C68" s="98"/>
      <c r="D68" s="176"/>
      <c r="E68" s="176"/>
      <c r="F68" s="176"/>
      <c r="G68" s="176"/>
      <c r="H68" s="176"/>
      <c r="I68" s="98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80"/>
      <c r="U68" s="85"/>
      <c r="V68" s="85"/>
      <c r="W68" s="171"/>
      <c r="X68" s="171"/>
      <c r="Y68" s="171"/>
      <c r="Z68" s="171"/>
      <c r="AA68" s="171"/>
      <c r="AB68" s="171"/>
      <c r="AC68" s="171"/>
      <c r="AD68" s="171"/>
      <c r="AE68" s="171"/>
      <c r="AM68" s="172"/>
      <c r="AN68" s="172"/>
      <c r="AO68" s="172"/>
      <c r="AP68" s="172"/>
      <c r="AQ68" s="172"/>
      <c r="AR68" s="172"/>
      <c r="AS68" s="173"/>
      <c r="AU68" s="163"/>
      <c r="AV68" s="170"/>
      <c r="AW68" s="163"/>
      <c r="AX68" s="163"/>
      <c r="AY68" s="163"/>
    </row>
    <row r="69" spans="1:51" x14ac:dyDescent="0.25">
      <c r="B69" s="1"/>
      <c r="C69" s="182"/>
      <c r="D69" s="98"/>
      <c r="E69" s="176"/>
      <c r="F69" s="176"/>
      <c r="G69" s="176"/>
      <c r="H69" s="176"/>
      <c r="I69" s="176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80"/>
      <c r="U69" s="85"/>
      <c r="V69" s="85"/>
      <c r="W69" s="171"/>
      <c r="X69" s="171"/>
      <c r="Y69" s="171"/>
      <c r="Z69" s="171"/>
      <c r="AA69" s="171"/>
      <c r="AB69" s="171"/>
      <c r="AC69" s="171"/>
      <c r="AD69" s="171"/>
      <c r="AE69" s="171"/>
      <c r="AM69" s="172"/>
      <c r="AN69" s="172"/>
      <c r="AO69" s="172"/>
      <c r="AP69" s="172"/>
      <c r="AQ69" s="172"/>
      <c r="AR69" s="172"/>
      <c r="AS69" s="173"/>
      <c r="AU69" s="163"/>
      <c r="AV69" s="170"/>
      <c r="AW69" s="163"/>
      <c r="AX69" s="163"/>
      <c r="AY69" s="163"/>
    </row>
    <row r="70" spans="1:51" x14ac:dyDescent="0.25">
      <c r="A70" s="171"/>
      <c r="B70" s="1"/>
      <c r="C70" s="178"/>
      <c r="D70" s="98"/>
      <c r="E70" s="176"/>
      <c r="F70" s="176"/>
      <c r="G70" s="176"/>
      <c r="H70" s="176"/>
      <c r="I70" s="172"/>
      <c r="J70" s="172"/>
      <c r="K70" s="172"/>
      <c r="L70" s="172"/>
      <c r="M70" s="172"/>
      <c r="N70" s="172"/>
      <c r="O70" s="173"/>
      <c r="P70" s="167"/>
      <c r="R70" s="170"/>
      <c r="AS70" s="163"/>
      <c r="AT70" s="163"/>
      <c r="AU70" s="163"/>
      <c r="AV70" s="163"/>
      <c r="AW70" s="163"/>
      <c r="AX70" s="163"/>
      <c r="AY70" s="163"/>
    </row>
    <row r="71" spans="1:51" x14ac:dyDescent="0.25">
      <c r="A71" s="171"/>
      <c r="B71" s="84"/>
      <c r="C71" s="182"/>
      <c r="D71" s="176"/>
      <c r="E71" s="98"/>
      <c r="F71" s="176"/>
      <c r="G71" s="98"/>
      <c r="H71" s="98"/>
      <c r="I71" s="172"/>
      <c r="J71" s="172"/>
      <c r="K71" s="172"/>
      <c r="L71" s="172"/>
      <c r="M71" s="172"/>
      <c r="N71" s="172"/>
      <c r="O71" s="173"/>
      <c r="P71" s="167"/>
      <c r="R71" s="167"/>
      <c r="AS71" s="163"/>
      <c r="AT71" s="163"/>
      <c r="AU71" s="163"/>
      <c r="AV71" s="163"/>
      <c r="AW71" s="163"/>
      <c r="AX71" s="163"/>
      <c r="AY71" s="163"/>
    </row>
    <row r="72" spans="1:51" x14ac:dyDescent="0.25">
      <c r="A72" s="171"/>
      <c r="B72" s="84"/>
      <c r="C72" s="96"/>
      <c r="D72" s="176"/>
      <c r="E72" s="98"/>
      <c r="F72" s="98"/>
      <c r="G72" s="98"/>
      <c r="H72" s="98"/>
      <c r="I72" s="172"/>
      <c r="J72" s="172"/>
      <c r="K72" s="172"/>
      <c r="L72" s="172"/>
      <c r="M72" s="172"/>
      <c r="N72" s="172"/>
      <c r="O72" s="173"/>
      <c r="P72" s="167"/>
      <c r="R72" s="167"/>
      <c r="AS72" s="163"/>
      <c r="AT72" s="163"/>
      <c r="AU72" s="163"/>
      <c r="AV72" s="163"/>
      <c r="AW72" s="163"/>
      <c r="AX72" s="163"/>
      <c r="AY72" s="163"/>
    </row>
    <row r="73" spans="1:51" x14ac:dyDescent="0.25">
      <c r="A73" s="171"/>
      <c r="B73" s="84"/>
      <c r="I73" s="172"/>
      <c r="J73" s="172"/>
      <c r="K73" s="172"/>
      <c r="L73" s="172"/>
      <c r="M73" s="172"/>
      <c r="N73" s="172"/>
      <c r="O73" s="173"/>
      <c r="P73" s="167"/>
      <c r="R73" s="167"/>
      <c r="AS73" s="163"/>
      <c r="AT73" s="163"/>
      <c r="AU73" s="163"/>
      <c r="AV73" s="163"/>
      <c r="AW73" s="163"/>
      <c r="AX73" s="163"/>
      <c r="AY73" s="163"/>
    </row>
    <row r="74" spans="1:51" x14ac:dyDescent="0.25">
      <c r="A74" s="171"/>
      <c r="B74" s="84"/>
      <c r="I74" s="172"/>
      <c r="J74" s="172"/>
      <c r="K74" s="172"/>
      <c r="L74" s="172"/>
      <c r="M74" s="172"/>
      <c r="N74" s="172"/>
      <c r="O74" s="173"/>
      <c r="P74" s="167"/>
      <c r="R74" s="167"/>
      <c r="AS74" s="163"/>
      <c r="AT74" s="163"/>
      <c r="AU74" s="163"/>
      <c r="AV74" s="163"/>
      <c r="AW74" s="163"/>
      <c r="AX74" s="163"/>
      <c r="AY74" s="163"/>
    </row>
    <row r="75" spans="1:51" x14ac:dyDescent="0.25">
      <c r="A75" s="171"/>
      <c r="B75" s="98"/>
      <c r="I75" s="172"/>
      <c r="J75" s="172"/>
      <c r="K75" s="172"/>
      <c r="L75" s="172"/>
      <c r="M75" s="172"/>
      <c r="N75" s="172"/>
      <c r="O75" s="173"/>
      <c r="P75" s="167"/>
      <c r="R75" s="167"/>
      <c r="AS75" s="163"/>
      <c r="AT75" s="163"/>
      <c r="AU75" s="163"/>
      <c r="AV75" s="163"/>
      <c r="AW75" s="163"/>
      <c r="AX75" s="163"/>
      <c r="AY75" s="163"/>
    </row>
    <row r="76" spans="1:51" x14ac:dyDescent="0.25">
      <c r="A76" s="171"/>
      <c r="B76" s="98"/>
      <c r="I76" s="172"/>
      <c r="J76" s="172"/>
      <c r="K76" s="172"/>
      <c r="L76" s="172"/>
      <c r="M76" s="172"/>
      <c r="N76" s="172"/>
      <c r="O76" s="173"/>
      <c r="P76" s="167"/>
      <c r="R76" s="86"/>
      <c r="AS76" s="163"/>
      <c r="AT76" s="163"/>
      <c r="AU76" s="163"/>
      <c r="AV76" s="163"/>
      <c r="AW76" s="163"/>
      <c r="AX76" s="163"/>
      <c r="AY76" s="163"/>
    </row>
    <row r="77" spans="1:51" x14ac:dyDescent="0.25">
      <c r="A77" s="171"/>
      <c r="B77" s="84"/>
      <c r="I77" s="172"/>
      <c r="J77" s="172"/>
      <c r="K77" s="172"/>
      <c r="L77" s="172"/>
      <c r="M77" s="172"/>
      <c r="N77" s="172"/>
      <c r="O77" s="173"/>
      <c r="R77" s="167"/>
      <c r="AS77" s="163"/>
      <c r="AT77" s="163"/>
      <c r="AU77" s="163"/>
      <c r="AV77" s="163"/>
      <c r="AW77" s="163"/>
      <c r="AX77" s="163"/>
      <c r="AY77" s="163"/>
    </row>
    <row r="78" spans="1:51" x14ac:dyDescent="0.25">
      <c r="O78" s="173"/>
      <c r="R78" s="167"/>
      <c r="AS78" s="163"/>
      <c r="AT78" s="163"/>
      <c r="AU78" s="163"/>
      <c r="AV78" s="163"/>
      <c r="AW78" s="163"/>
      <c r="AX78" s="163"/>
      <c r="AY78" s="163"/>
    </row>
    <row r="79" spans="1:51" x14ac:dyDescent="0.25">
      <c r="O79" s="173"/>
      <c r="R79" s="167"/>
      <c r="AS79" s="163"/>
      <c r="AT79" s="163"/>
      <c r="AU79" s="163"/>
      <c r="AV79" s="163"/>
      <c r="AW79" s="163"/>
      <c r="AX79" s="163"/>
      <c r="AY79" s="163"/>
    </row>
    <row r="80" spans="1:51" x14ac:dyDescent="0.25">
      <c r="O80" s="173"/>
      <c r="R80" s="167"/>
      <c r="AS80" s="163"/>
      <c r="AT80" s="163"/>
      <c r="AU80" s="163"/>
      <c r="AV80" s="163"/>
      <c r="AW80" s="163"/>
      <c r="AX80" s="163"/>
      <c r="AY80" s="163"/>
    </row>
    <row r="81" spans="15:51" x14ac:dyDescent="0.25">
      <c r="O81" s="173"/>
      <c r="R81" s="167"/>
      <c r="AS81" s="163"/>
      <c r="AT81" s="163"/>
      <c r="AU81" s="163"/>
      <c r="AV81" s="163"/>
      <c r="AW81" s="163"/>
      <c r="AX81" s="163"/>
      <c r="AY81" s="163"/>
    </row>
    <row r="82" spans="15:51" x14ac:dyDescent="0.25">
      <c r="O82" s="173"/>
      <c r="AS82" s="163"/>
      <c r="AT82" s="163"/>
      <c r="AU82" s="163"/>
      <c r="AV82" s="163"/>
      <c r="AW82" s="163"/>
      <c r="AX82" s="163"/>
      <c r="AY82" s="163"/>
    </row>
    <row r="83" spans="15:51" x14ac:dyDescent="0.25">
      <c r="O83" s="173"/>
      <c r="AS83" s="163"/>
      <c r="AT83" s="163"/>
      <c r="AU83" s="163"/>
      <c r="AV83" s="163"/>
      <c r="AW83" s="163"/>
      <c r="AX83" s="163"/>
      <c r="AY83" s="163"/>
    </row>
    <row r="84" spans="15:51" x14ac:dyDescent="0.25">
      <c r="O84" s="173"/>
      <c r="AS84" s="163"/>
      <c r="AT84" s="163"/>
      <c r="AU84" s="163"/>
      <c r="AV84" s="163"/>
      <c r="AW84" s="163"/>
      <c r="AX84" s="163"/>
      <c r="AY84" s="163"/>
    </row>
    <row r="85" spans="15:51" x14ac:dyDescent="0.25">
      <c r="O85" s="173"/>
      <c r="AS85" s="163"/>
      <c r="AT85" s="163"/>
      <c r="AU85" s="163"/>
      <c r="AV85" s="163"/>
      <c r="AW85" s="163"/>
      <c r="AX85" s="163"/>
      <c r="AY85" s="163"/>
    </row>
    <row r="86" spans="15:51" x14ac:dyDescent="0.25">
      <c r="O86" s="173"/>
      <c r="AS86" s="163"/>
      <c r="AT86" s="163"/>
      <c r="AU86" s="163"/>
      <c r="AV86" s="163"/>
      <c r="AW86" s="163"/>
      <c r="AX86" s="163"/>
      <c r="AY86" s="163"/>
    </row>
    <row r="87" spans="15:51" x14ac:dyDescent="0.25">
      <c r="O87" s="173"/>
      <c r="AS87" s="163"/>
      <c r="AT87" s="163"/>
      <c r="AU87" s="163"/>
      <c r="AV87" s="163"/>
      <c r="AW87" s="163"/>
      <c r="AX87" s="163"/>
      <c r="AY87" s="163"/>
    </row>
    <row r="88" spans="15:51" x14ac:dyDescent="0.25">
      <c r="O88" s="173"/>
      <c r="Q88" s="167"/>
      <c r="AS88" s="163"/>
      <c r="AT88" s="163"/>
      <c r="AU88" s="163"/>
      <c r="AV88" s="163"/>
      <c r="AW88" s="163"/>
      <c r="AX88" s="163"/>
      <c r="AY88" s="163"/>
    </row>
    <row r="89" spans="15:51" x14ac:dyDescent="0.25">
      <c r="O89" s="15"/>
      <c r="P89" s="167"/>
      <c r="Q89" s="167"/>
      <c r="AS89" s="163"/>
      <c r="AT89" s="163"/>
      <c r="AU89" s="163"/>
      <c r="AV89" s="163"/>
      <c r="AW89" s="163"/>
      <c r="AX89" s="163"/>
      <c r="AY89" s="163"/>
    </row>
    <row r="90" spans="15:51" x14ac:dyDescent="0.25">
      <c r="O90" s="15"/>
      <c r="P90" s="167"/>
      <c r="Q90" s="167"/>
      <c r="AS90" s="163"/>
      <c r="AT90" s="163"/>
      <c r="AU90" s="163"/>
      <c r="AV90" s="163"/>
      <c r="AW90" s="163"/>
      <c r="AX90" s="163"/>
      <c r="AY90" s="163"/>
    </row>
    <row r="91" spans="15:51" x14ac:dyDescent="0.25">
      <c r="O91" s="15"/>
      <c r="P91" s="167"/>
      <c r="Q91" s="167"/>
      <c r="AS91" s="163"/>
      <c r="AT91" s="163"/>
      <c r="AU91" s="163"/>
      <c r="AV91" s="163"/>
      <c r="AW91" s="163"/>
      <c r="AX91" s="163"/>
      <c r="AY91" s="163"/>
    </row>
    <row r="92" spans="15:51" x14ac:dyDescent="0.25">
      <c r="O92" s="15"/>
      <c r="P92" s="167"/>
      <c r="Q92" s="167"/>
      <c r="AS92" s="163"/>
      <c r="AT92" s="163"/>
      <c r="AU92" s="163"/>
      <c r="AV92" s="163"/>
      <c r="AW92" s="163"/>
      <c r="AX92" s="163"/>
      <c r="AY92" s="163"/>
    </row>
    <row r="93" spans="15:51" x14ac:dyDescent="0.25">
      <c r="O93" s="15"/>
      <c r="P93" s="167"/>
      <c r="Q93" s="167"/>
      <c r="AS93" s="163"/>
      <c r="AT93" s="163"/>
      <c r="AU93" s="163"/>
      <c r="AV93" s="163"/>
      <c r="AW93" s="163"/>
      <c r="AX93" s="163"/>
      <c r="AY93" s="163"/>
    </row>
    <row r="94" spans="15:51" x14ac:dyDescent="0.25">
      <c r="O94" s="15"/>
      <c r="P94" s="167"/>
      <c r="Q94" s="167"/>
      <c r="AS94" s="163"/>
      <c r="AT94" s="163"/>
      <c r="AU94" s="163"/>
      <c r="AV94" s="163"/>
      <c r="AW94" s="163"/>
      <c r="AX94" s="163"/>
      <c r="AY94" s="163"/>
    </row>
    <row r="95" spans="15:51" x14ac:dyDescent="0.25">
      <c r="O95" s="15"/>
      <c r="P95" s="167"/>
      <c r="Q95" s="167"/>
      <c r="AS95" s="163"/>
      <c r="AT95" s="163"/>
      <c r="AU95" s="163"/>
      <c r="AV95" s="163"/>
      <c r="AW95" s="163"/>
      <c r="AX95" s="163"/>
      <c r="AY95" s="163"/>
    </row>
    <row r="96" spans="15:51" x14ac:dyDescent="0.25">
      <c r="O96" s="15"/>
      <c r="P96" s="167"/>
      <c r="Q96" s="167"/>
      <c r="AS96" s="163"/>
      <c r="AT96" s="163"/>
      <c r="AU96" s="163"/>
      <c r="AV96" s="163"/>
      <c r="AW96" s="163"/>
      <c r="AX96" s="163"/>
      <c r="AY96" s="163"/>
    </row>
    <row r="97" spans="15:51" x14ac:dyDescent="0.25">
      <c r="O97" s="15"/>
      <c r="P97" s="167"/>
      <c r="Q97" s="167"/>
      <c r="AS97" s="163"/>
      <c r="AT97" s="163"/>
      <c r="AU97" s="163"/>
      <c r="AV97" s="163"/>
      <c r="AW97" s="163"/>
      <c r="AX97" s="163"/>
      <c r="AY97" s="163"/>
    </row>
    <row r="98" spans="15:51" x14ac:dyDescent="0.25">
      <c r="O98" s="15"/>
      <c r="P98" s="167"/>
      <c r="Q98" s="167"/>
      <c r="R98" s="167"/>
      <c r="S98" s="167"/>
      <c r="AS98" s="163"/>
      <c r="AT98" s="163"/>
      <c r="AU98" s="163"/>
      <c r="AV98" s="163"/>
      <c r="AW98" s="163"/>
      <c r="AX98" s="163"/>
      <c r="AY98" s="163"/>
    </row>
    <row r="99" spans="15:51" x14ac:dyDescent="0.25">
      <c r="O99" s="15"/>
      <c r="P99" s="167"/>
      <c r="Q99" s="167"/>
      <c r="R99" s="167"/>
      <c r="S99" s="167"/>
      <c r="T99" s="167"/>
      <c r="AS99" s="163"/>
      <c r="AT99" s="163"/>
      <c r="AU99" s="163"/>
      <c r="AV99" s="163"/>
      <c r="AW99" s="163"/>
      <c r="AX99" s="163"/>
      <c r="AY99" s="163"/>
    </row>
    <row r="100" spans="15:51" x14ac:dyDescent="0.25">
      <c r="O100" s="15"/>
      <c r="P100" s="167"/>
      <c r="Q100" s="167"/>
      <c r="R100" s="167"/>
      <c r="S100" s="167"/>
      <c r="T100" s="167"/>
      <c r="AS100" s="163"/>
      <c r="AT100" s="163"/>
      <c r="AU100" s="163"/>
      <c r="AV100" s="163"/>
      <c r="AW100" s="163"/>
      <c r="AX100" s="163"/>
      <c r="AY100" s="163"/>
    </row>
    <row r="101" spans="15:51" x14ac:dyDescent="0.25">
      <c r="O101" s="15"/>
      <c r="P101" s="167"/>
      <c r="T101" s="167"/>
      <c r="AS101" s="163"/>
      <c r="AT101" s="163"/>
      <c r="AU101" s="163"/>
      <c r="AV101" s="163"/>
      <c r="AW101" s="163"/>
      <c r="AX101" s="163"/>
      <c r="AY101" s="163"/>
    </row>
    <row r="102" spans="15:51" x14ac:dyDescent="0.25">
      <c r="O102" s="167"/>
      <c r="Q102" s="167"/>
      <c r="R102" s="167"/>
      <c r="S102" s="167"/>
      <c r="AS102" s="163"/>
      <c r="AT102" s="163"/>
      <c r="AU102" s="163"/>
      <c r="AV102" s="163"/>
      <c r="AW102" s="163"/>
      <c r="AX102" s="163"/>
      <c r="AY102" s="163"/>
    </row>
    <row r="103" spans="15:51" x14ac:dyDescent="0.25">
      <c r="O103" s="15"/>
      <c r="P103" s="167"/>
      <c r="Q103" s="167"/>
      <c r="R103" s="167"/>
      <c r="S103" s="167"/>
      <c r="T103" s="167"/>
      <c r="AS103" s="163"/>
      <c r="AT103" s="163"/>
      <c r="AU103" s="163"/>
      <c r="AV103" s="163"/>
      <c r="AW103" s="163"/>
      <c r="AX103" s="163"/>
      <c r="AY103" s="163"/>
    </row>
    <row r="104" spans="15:51" x14ac:dyDescent="0.25">
      <c r="O104" s="15"/>
      <c r="P104" s="167"/>
      <c r="Q104" s="167"/>
      <c r="R104" s="167"/>
      <c r="S104" s="167"/>
      <c r="T104" s="167"/>
      <c r="U104" s="167"/>
      <c r="AS104" s="163"/>
      <c r="AT104" s="163"/>
      <c r="AU104" s="163"/>
      <c r="AV104" s="163"/>
      <c r="AW104" s="163"/>
      <c r="AX104" s="163"/>
      <c r="AY104" s="163"/>
    </row>
    <row r="105" spans="15:51" x14ac:dyDescent="0.25">
      <c r="O105" s="15"/>
      <c r="P105" s="167"/>
      <c r="T105" s="167"/>
      <c r="U105" s="167"/>
      <c r="AS105" s="163"/>
      <c r="AT105" s="163"/>
      <c r="AU105" s="163"/>
      <c r="AV105" s="163"/>
      <c r="AW105" s="163"/>
      <c r="AX105" s="163"/>
      <c r="AY105" s="163"/>
    </row>
    <row r="117" spans="45:51" x14ac:dyDescent="0.25">
      <c r="AS117" s="163"/>
      <c r="AT117" s="163"/>
      <c r="AU117" s="163"/>
      <c r="AV117" s="163"/>
      <c r="AW117" s="163"/>
      <c r="AX117" s="163"/>
      <c r="AY117" s="163"/>
    </row>
  </sheetData>
  <protectedRanges>
    <protectedRange sqref="N61:R61 B77 S63:T69 B69:B74 S59:T60 N64:R69 T53:T58 T42:T46" name="Range2_12_5_1_1"/>
    <protectedRange sqref="N10 L10 L6 D6 D8 AD8 AF8 O8:U8 AJ8:AR8 AF10 AR11:AR34 L24:N31 G23:G34 N12:N23 N32:N34 E23:E34 E11:G22 N11:AG11 O12:AG34" name="Range1_16_3_1_1"/>
    <protectedRange sqref="I66 J64:M69 J61:M61 I6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0:H70 F71 E70" name="Range2_2_2_9_2_1_1"/>
    <protectedRange sqref="D68 D71:D72" name="Range2_1_1_1_1_1_9_2_1_1"/>
    <protectedRange sqref="Q10" name="Range1_17_1_1_1"/>
    <protectedRange sqref="AG10" name="Range1_18_1_1_1"/>
    <protectedRange sqref="C69 C71" name="Range2_4_1_1_1"/>
    <protectedRange sqref="AS16:AS34" name="Range1_1_1_1"/>
    <protectedRange sqref="P3:U5" name="Range1_16_1_1_1_1"/>
    <protectedRange sqref="C72 C70 C67" name="Range2_1_3_1_1"/>
    <protectedRange sqref="H11:H34" name="Range1_1_1_1_1_1_1"/>
    <protectedRange sqref="B75:B76 J62:R63 D69:D70 I67:I68 Z60:Z61 S61:Y62 AA61:AU62 E71:E72 G71:H72 F72" name="Range2_2_1_10_1_1_1_2"/>
    <protectedRange sqref="C68" name="Range2_2_1_10_2_1_1_1"/>
    <protectedRange sqref="N59:R60 G67:H67 D65 F68 E67" name="Range2_12_1_6_1_1"/>
    <protectedRange sqref="D60:D61 I63:I65 I59:M60 G68:H69 G61:H63 E68:E69 F69:F70 F62:F64 E61:E63" name="Range2_2_12_1_7_1_1"/>
    <protectedRange sqref="D66:D67" name="Range2_1_1_1_1_11_1_2_1_1"/>
    <protectedRange sqref="E64 G64:H64 F65" name="Range2_2_2_9_1_1_1_1"/>
    <protectedRange sqref="D62" name="Range2_1_1_1_1_1_9_1_1_1_1"/>
    <protectedRange sqref="C66 C61" name="Range2_1_1_2_1_1"/>
    <protectedRange sqref="C65" name="Range2_1_2_2_1_1"/>
    <protectedRange sqref="C64" name="Range2_3_2_1_1"/>
    <protectedRange sqref="F60:F61 E60 G60:H60" name="Range2_2_12_1_1_1_1_1"/>
    <protectedRange sqref="C60" name="Range2_1_4_2_1_1_1"/>
    <protectedRange sqref="C62:C63" name="Range2_5_1_1_1"/>
    <protectedRange sqref="E65:E66 F66:F67 G65:H66 I61:I62" name="Range2_2_1_1_1_1"/>
    <protectedRange sqref="D63:D64" name="Range2_1_1_1_1_1_1_1_1"/>
    <protectedRange sqref="AS11:AS15" name="Range1_4_1_1_1_1"/>
    <protectedRange sqref="J11:J15 J26:J34" name="Range1_1_2_1_10_1_1_1_1"/>
    <protectedRange sqref="R76" name="Range2_2_1_10_1_1_1_1_1"/>
    <protectedRange sqref="B42:B43" name="Range2_12_5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G42:H44" name="Range2_2_12_1_3_1_1_1_1_1_4_1_1"/>
    <protectedRange sqref="E42:F44" name="Range2_2_12_1_7_1_1_3_1_1"/>
    <protectedRange sqref="S42:S46" name="Range2_12_5_1_1_2_3_1"/>
    <protectedRange sqref="Q42:R44" name="Range2_12_1_6_1_1_1_1_2_1"/>
    <protectedRange sqref="N42:P44" name="Range2_12_1_2_3_1_1_1_1_2_1"/>
    <protectedRange sqref="I42:M44" name="Range2_2_12_1_4_3_1_1_1_1_2_1"/>
    <protectedRange sqref="D42:D44" name="Range2_2_12_1_3_1_2_1_1_1_2_1_2_1"/>
    <protectedRange sqref="T51:T52" name="Range2_12_5_1_1_3"/>
    <protectedRange sqref="T49:T50" name="Range2_12_5_1_1_2_2"/>
    <protectedRange sqref="S49:S50" name="Range2_12_4_1_1_1_4_2_2_2"/>
    <protectedRange sqref="T48" name="Range2_12_5_1_1_2_1_1"/>
    <protectedRange sqref="T47" name="Range2_12_5_1_1_6_1_1_1_1_1_1_1"/>
    <protectedRange sqref="S47" name="Range2_12_5_1_1_5_3_1_1_1_1_1_1_1"/>
    <protectedRange sqref="S48" name="Range2_12_4_1_1_1_4_2_2_1_1"/>
    <protectedRange sqref="B66:B68" name="Range2_12_5_1_1_2"/>
    <protectedRange sqref="B65" name="Range2_12_5_1_1_2_1_4_1_1_1_2_1_1_1_1_1_1_1"/>
    <protectedRange sqref="F59:H59" name="Range2_2_12_1_1_1_1_1_1"/>
    <protectedRange sqref="D59:E59" name="Range2_2_12_1_7_1_1_2_1"/>
    <protectedRange sqref="C59" name="Range2_1_1_2_1_1_1"/>
    <protectedRange sqref="B63:B64" name="Range2_12_5_1_1_2_1"/>
    <protectedRange sqref="B62" name="Range2_12_5_1_1_2_1_2_1"/>
    <protectedRange sqref="B61" name="Range2_12_5_1_1_2_1_2_2"/>
    <protectedRange sqref="B60" name="Range2_12_5_1_1_2_1_4_1_1_1_2_1_1_1_1_1_1_1_1_1_2"/>
    <protectedRange sqref="G45:H46" name="Range2_2_12_1_3_1_1_1_1_1_4_1_1_1"/>
    <protectedRange sqref="E45:F46" name="Range2_2_12_1_7_1_1_3_1_1_1"/>
    <protectedRange sqref="Q45:R46" name="Range2_12_1_6_1_1_1_1_2_1_1"/>
    <protectedRange sqref="N45:P46" name="Range2_12_1_2_3_1_1_1_1_2_1_1"/>
    <protectedRange sqref="I45:M46" name="Range2_2_12_1_4_3_1_1_1_1_2_1_1"/>
    <protectedRange sqref="D45:D46" name="Range2_2_12_1_3_1_2_1_1_1_2_1_2_1_1"/>
    <protectedRange sqref="Q49:R50" name="Range2_12_1_6_1_1_1_2_3_2_1_1_3_1"/>
    <protectedRange sqref="N49:P50" name="Range2_12_1_2_3_1_1_1_2_3_2_1_1_3_1"/>
    <protectedRange sqref="K49:M50" name="Range2_2_12_1_4_3_1_1_1_3_3_2_1_1_3_1"/>
    <protectedRange sqref="J49:J50" name="Range2_2_12_1_4_3_1_1_1_3_2_1_2_2_1"/>
    <protectedRange sqref="E48:H49" name="Range2_2_12_1_3_1_2_1_1_1_1_2_1_1_1_1_1_1_1"/>
    <protectedRange sqref="D48:D49" name="Range2_2_12_1_3_1_2_1_1_1_2_1_2_3_1_1_1_1_2"/>
    <protectedRange sqref="Q47:R47" name="Range2_12_1_6_1_1_1_2_3_2_1_1_2_1_1_1_1_1_1"/>
    <protectedRange sqref="N47:P47" name="Range2_12_1_2_3_1_1_1_2_3_2_1_1_2_1_1_1_1_1_1"/>
    <protectedRange sqref="J47:M47" name="Range2_2_12_1_4_3_1_1_1_3_3_2_1_1_2_1_1_1_1_1_1"/>
    <protectedRange sqref="I47" name="Range2_2_12_1_4_3_1_1_1_2_1_2_2_1_2_1_1_1_1_1_1"/>
    <protectedRange sqref="G50:H50 D50:E50" name="Range2_2_12_1_3_1_2_1_1_1_2_1_3_2_1_2_1_1_1_1_1_1"/>
    <protectedRange sqref="F50" name="Range2_2_12_1_3_1_2_1_1_1_1_1_2_2_1_2_1_1_1_1_1_1"/>
    <protectedRange sqref="Q48:R48" name="Range2_12_1_6_1_1_1_2_3_2_1_1_1_1_1"/>
    <protectedRange sqref="N48:P48" name="Range2_12_1_2_3_1_1_1_2_3_2_1_1_1_1_1"/>
    <protectedRange sqref="K48:M48" name="Range2_2_12_1_4_3_1_1_1_3_3_2_1_1_1_1_1"/>
    <protectedRange sqref="J48" name="Range2_2_12_1_4_3_1_1_1_3_2_1_2_1_1_1"/>
    <protectedRange sqref="D47:E47" name="Range2_2_12_1_3_1_2_1_1_1_2_1_2_3_2_1_1_1"/>
    <protectedRange sqref="I48" name="Range2_2_12_1_4_2_1_1_1_4_1_2_1_1_1_2_1_1_1"/>
    <protectedRange sqref="F47:H47" name="Range2_2_12_1_3_1_1_1_1_1_4_1_2_1_2_1_2_1_1_1"/>
    <protectedRange sqref="I49:I50" name="Range2_2_12_1_4_2_1_1_1_4_1_2_1_1_1_2_2_1_1"/>
    <protectedRange sqref="B44:B45" name="Range2_12_5_1_1_1_2_2_1_1_1_1_1_1_1_1_1_1"/>
    <protectedRange sqref="B46" name="Range2_12_5_1_1_1_3_1_1_1_1_1_1_1_1_1_1_1"/>
    <protectedRange sqref="S57:S58" name="Range2_12_5_1_1_5"/>
    <protectedRange sqref="N57:R58" name="Range2_12_1_6_1_1_1"/>
    <protectedRange sqref="J57:M58" name="Range2_2_12_1_7_1_1_2"/>
    <protectedRange sqref="S55:S56" name="Range2_12_2_1_1_1_2_1_1_1"/>
    <protectedRange sqref="Q56:R56" name="Range2_12_1_4_1_1_1_1_1_1_1_1_1_1_1_1_1_1_1"/>
    <protectedRange sqref="N56:P56" name="Range2_12_1_2_1_1_1_1_1_1_1_1_1_1_1_1_1_1_1_1"/>
    <protectedRange sqref="J56:M56" name="Range2_2_12_1_4_1_1_1_1_1_1_1_1_1_1_1_1_1_1_1_1"/>
    <protectedRange sqref="Q55:R55" name="Range2_12_1_6_1_1_1_2_3_1_1_3_1_1_1_1_1_1_1"/>
    <protectedRange sqref="N55:P55" name="Range2_12_1_2_3_1_1_1_2_3_1_1_3_1_1_1_1_1_1_1"/>
    <protectedRange sqref="J55:M55" name="Range2_2_12_1_4_3_1_1_1_3_3_1_1_3_1_1_1_1_1_1_1"/>
    <protectedRange sqref="S51:S54" name="Range2_12_4_1_1_1_4_2_2_2_1"/>
    <protectedRange sqref="Q51:R54" name="Range2_12_1_6_1_1_1_2_3_2_1_1_3_2"/>
    <protectedRange sqref="N51:P54" name="Range2_12_1_2_3_1_1_1_2_3_2_1_1_3_2"/>
    <protectedRange sqref="K51:M54" name="Range2_2_12_1_4_3_1_1_1_3_3_2_1_1_3_2"/>
    <protectedRange sqref="J51:J54" name="Range2_2_12_1_4_3_1_1_1_3_2_1_2_2_2"/>
    <protectedRange sqref="G51:H51" name="Range2_2_12_1_3_1_2_1_1_1_2_1_1_1_1_1_1_2_1_1_1"/>
    <protectedRange sqref="D51:E51" name="Range2_2_12_1_3_1_2_1_1_1_2_1_1_1_1_3_1_1_1_1_1"/>
    <protectedRange sqref="F51" name="Range2_2_12_1_3_1_2_1_1_1_3_1_1_1_1_1_3_1_1_1_1_1"/>
    <protectedRange sqref="I51" name="Range2_2_12_1_4_3_1_1_1_2_1_2_1_1_3_1_1_1_1_1_1_1"/>
    <protectedRange sqref="I52" name="Range2_2_12_1_4_3_1_1_1_3_3_1_1_3_1_1_1_1_1_1_2_2"/>
    <protectedRange sqref="E52:H52" name="Range2_2_12_1_3_1_2_1_1_1_1_2_1_1_1_1_1_1_2_2"/>
    <protectedRange sqref="D52" name="Range2_2_12_1_3_1_2_1_1_1_2_1_2_3_1_1_1_1_1_2"/>
    <protectedRange sqref="I55:I58" name="Range2_2_12_1_7_1_1_2_2_1_1"/>
    <protectedRange sqref="I53:I54" name="Range2_2_12_1_4_3_1_1_1_3_3_1_1_3_1_1_1_1_1_1_2_1_1"/>
    <protectedRange sqref="E53:H54" name="Range2_2_12_1_3_1_2_1_1_1_1_2_1_1_1_1_1_1_2_1_1"/>
    <protectedRange sqref="D53:D54" name="Range2_2_12_1_3_1_2_1_1_1_2_1_2_3_1_1_1_1_1_1_1"/>
    <protectedRange sqref="G57:H58" name="Range2_2_12_1_3_3_1_1_1_2_1_1_1_1_1_1_1_1_1_1_1_1_1_1_1_1"/>
    <protectedRange sqref="G55:H55" name="Range2_2_12_1_3_1_2_1_1_1_2_1_1_1_1_1_1_2_1_1_1_1_1_2_1"/>
    <protectedRange sqref="D55:E55" name="Range2_2_12_1_3_1_2_1_1_1_2_1_1_1_1_3_1_1_1_1_1_2_1_1_1"/>
    <protectedRange sqref="F55 F57:F58" name="Range2_2_12_1_3_1_2_1_1_1_3_1_1_1_1_1_3_1_1_1_1_1_1_1_1_1"/>
    <protectedRange sqref="F56:H56" name="Range2_2_12_1_3_1_2_1_1_1_1_2_1_1_1_1_1_1_1_1_1_1_1"/>
    <protectedRange sqref="D57:E58" name="Range2_2_12_1_3_1_2_1_1_1_3_1_1_1_1_1_1_1_2_1_1_1_1_1_1_1"/>
    <protectedRange sqref="D56:E56" name="Range2_2_12_1_3_1_2_1_1_1_2_1_1_1_1_3_1_1_1_1_1_1_1_1_1_1"/>
    <protectedRange sqref="B58" name="Range2_12_5_1_1_2_1_4_1_1_1_2_1_1_1_1_1_1_1_1_1_2_1_1_1_1"/>
    <protectedRange sqref="B59" name="Range2_12_5_1_1_2_1_2_2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505" priority="5" operator="containsText" text="N/A">
      <formula>NOT(ISERROR(SEARCH("N/A",X11)))</formula>
    </cfRule>
    <cfRule type="cellIs" dxfId="504" priority="23" operator="equal">
      <formula>0</formula>
    </cfRule>
  </conditionalFormatting>
  <conditionalFormatting sqref="X11:AE34">
    <cfRule type="cellIs" dxfId="503" priority="22" operator="greaterThanOrEqual">
      <formula>1185</formula>
    </cfRule>
  </conditionalFormatting>
  <conditionalFormatting sqref="X11:AE34">
    <cfRule type="cellIs" dxfId="502" priority="21" operator="between">
      <formula>0.1</formula>
      <formula>1184</formula>
    </cfRule>
  </conditionalFormatting>
  <conditionalFormatting sqref="X8 AJ11:AO11 AJ15:AL15 AJ12:AN14 AJ16:AJ34 AO12:AO32 AL16:AL34 AM15:AN34">
    <cfRule type="cellIs" dxfId="501" priority="20" operator="equal">
      <formula>0</formula>
    </cfRule>
  </conditionalFormatting>
  <conditionalFormatting sqref="X8 AJ11:AO11 AJ15:AL15 AJ12:AN14 AJ16:AJ34 AO12:AO32 AL16:AL34 AM15:AN34">
    <cfRule type="cellIs" dxfId="500" priority="19" operator="greaterThan">
      <formula>1179</formula>
    </cfRule>
  </conditionalFormatting>
  <conditionalFormatting sqref="X8 AJ11:AO11 AJ15:AL15 AJ12:AN14 AJ16:AJ34 AO12:AO32 AL16:AL34 AM15:AN34">
    <cfRule type="cellIs" dxfId="499" priority="18" operator="greaterThan">
      <formula>99</formula>
    </cfRule>
  </conditionalFormatting>
  <conditionalFormatting sqref="X8 AJ11:AO11 AJ15:AL15 AJ12:AN14 AJ16:AJ34 AO12:AO32 AL16:AL34 AM15:AN34">
    <cfRule type="cellIs" dxfId="498" priority="17" operator="greaterThan">
      <formula>0.99</formula>
    </cfRule>
  </conditionalFormatting>
  <conditionalFormatting sqref="AB8">
    <cfRule type="cellIs" dxfId="497" priority="16" operator="equal">
      <formula>0</formula>
    </cfRule>
  </conditionalFormatting>
  <conditionalFormatting sqref="AB8">
    <cfRule type="cellIs" dxfId="496" priority="15" operator="greaterThan">
      <formula>1179</formula>
    </cfRule>
  </conditionalFormatting>
  <conditionalFormatting sqref="AB8">
    <cfRule type="cellIs" dxfId="495" priority="14" operator="greaterThan">
      <formula>99</formula>
    </cfRule>
  </conditionalFormatting>
  <conditionalFormatting sqref="AB8">
    <cfRule type="cellIs" dxfId="494" priority="13" operator="greaterThan">
      <formula>0.99</formula>
    </cfRule>
  </conditionalFormatting>
  <conditionalFormatting sqref="AQ11:AQ34 AO33:AO34 AK16:AK34">
    <cfRule type="cellIs" dxfId="493" priority="12" operator="equal">
      <formula>0</formula>
    </cfRule>
  </conditionalFormatting>
  <conditionalFormatting sqref="AQ11:AQ34 AO33:AO34 AK16:AK34">
    <cfRule type="cellIs" dxfId="492" priority="11" operator="greaterThan">
      <formula>1179</formula>
    </cfRule>
  </conditionalFormatting>
  <conditionalFormatting sqref="AQ11:AQ34 AO33:AO34 AK16:AK34">
    <cfRule type="cellIs" dxfId="491" priority="10" operator="greaterThan">
      <formula>99</formula>
    </cfRule>
  </conditionalFormatting>
  <conditionalFormatting sqref="AQ11:AQ34 AO33:AO34 AK16:AK34">
    <cfRule type="cellIs" dxfId="490" priority="9" operator="greaterThan">
      <formula>0.99</formula>
    </cfRule>
  </conditionalFormatting>
  <conditionalFormatting sqref="AI11:AI34">
    <cfRule type="cellIs" dxfId="489" priority="8" operator="greaterThan">
      <formula>$AI$8</formula>
    </cfRule>
  </conditionalFormatting>
  <conditionalFormatting sqref="AH11:AH34">
    <cfRule type="cellIs" dxfId="488" priority="6" operator="greaterThan">
      <formula>$AH$8</formula>
    </cfRule>
    <cfRule type="cellIs" dxfId="487" priority="7" operator="greaterThan">
      <formula>$AH$8</formula>
    </cfRule>
  </conditionalFormatting>
  <conditionalFormatting sqref="AP11:AP34">
    <cfRule type="cellIs" dxfId="486" priority="4" operator="equal">
      <formula>0</formula>
    </cfRule>
  </conditionalFormatting>
  <conditionalFormatting sqref="AP11:AP34">
    <cfRule type="cellIs" dxfId="485" priority="3" operator="greaterThan">
      <formula>1179</formula>
    </cfRule>
  </conditionalFormatting>
  <conditionalFormatting sqref="AP11:AP34">
    <cfRule type="cellIs" dxfId="484" priority="2" operator="greaterThan">
      <formula>99</formula>
    </cfRule>
  </conditionalFormatting>
  <conditionalFormatting sqref="AP11:AP34">
    <cfRule type="cellIs" dxfId="483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0"/>
  <sheetViews>
    <sheetView showGridLines="0" topLeftCell="Y7" workbookViewId="0">
      <selection activeCell="AM17" sqref="AM17"/>
    </sheetView>
  </sheetViews>
  <sheetFormatPr defaultRowHeight="15" x14ac:dyDescent="0.25"/>
  <cols>
    <col min="1" max="1" width="5.7109375" style="163" customWidth="1"/>
    <col min="2" max="2" width="10.28515625" style="163" customWidth="1"/>
    <col min="3" max="3" width="14" style="163" customWidth="1"/>
    <col min="4" max="7" width="9.140625" style="163"/>
    <col min="8" max="8" width="20.42578125" style="163" customWidth="1"/>
    <col min="9" max="10" width="9.140625" style="163"/>
    <col min="11" max="11" width="9" style="163" customWidth="1"/>
    <col min="12" max="14" width="9.140625" style="163" hidden="1" customWidth="1"/>
    <col min="15" max="16" width="9.28515625" style="163" bestFit="1" customWidth="1"/>
    <col min="17" max="17" width="9" style="163" customWidth="1"/>
    <col min="18" max="18" width="9.140625" style="163" customWidth="1"/>
    <col min="19" max="19" width="11.5703125" style="163" bestFit="1" customWidth="1"/>
    <col min="20" max="20" width="10.5703125" style="163" bestFit="1" customWidth="1"/>
    <col min="21" max="22" width="9.28515625" style="163" bestFit="1" customWidth="1"/>
    <col min="23" max="23" width="9.140625" style="163"/>
    <col min="24" max="28" width="9.28515625" style="163" bestFit="1" customWidth="1"/>
    <col min="29" max="32" width="9.140625" style="163"/>
    <col min="33" max="33" width="10.5703125" style="163" bestFit="1" customWidth="1"/>
    <col min="34" max="35" width="9.28515625" style="163" bestFit="1" customWidth="1"/>
    <col min="36" max="44" width="9.140625" style="163"/>
    <col min="45" max="45" width="83.85546875" style="15" customWidth="1"/>
    <col min="46" max="47" width="9.140625" style="167"/>
    <col min="48" max="48" width="29.7109375" style="167" customWidth="1"/>
    <col min="49" max="49" width="22" style="167" customWidth="1"/>
    <col min="50" max="50" width="9.140625" style="167"/>
    <col min="51" max="51" width="38.5703125" style="167" bestFit="1" customWidth="1"/>
    <col min="52" max="16384" width="9.140625" style="163"/>
  </cols>
  <sheetData>
    <row r="2" spans="2:51" ht="21" x14ac:dyDescent="0.25">
      <c r="B2" s="5"/>
      <c r="C2" s="167"/>
      <c r="D2" s="167"/>
      <c r="E2" s="6"/>
      <c r="F2" s="6"/>
      <c r="G2" s="167"/>
      <c r="H2" s="7"/>
      <c r="I2" s="7"/>
      <c r="J2" s="167"/>
      <c r="K2" s="7"/>
      <c r="L2" s="7"/>
      <c r="M2" s="167"/>
      <c r="N2" s="167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7"/>
      <c r="AN2" s="167"/>
      <c r="AO2" s="167"/>
      <c r="AP2" s="167"/>
      <c r="AQ2" s="167"/>
      <c r="AR2" s="167"/>
    </row>
    <row r="3" spans="2:51" ht="21" x14ac:dyDescent="0.25">
      <c r="B3" s="16" t="s">
        <v>1</v>
      </c>
      <c r="C3" s="16"/>
      <c r="D3" s="16"/>
      <c r="E3" s="167"/>
      <c r="F3" s="7"/>
      <c r="G3" s="7"/>
      <c r="H3" s="167"/>
      <c r="I3" s="167"/>
      <c r="J3" s="167"/>
      <c r="K3" s="17"/>
      <c r="L3" s="18"/>
      <c r="M3" s="167"/>
      <c r="N3" s="167"/>
      <c r="O3" s="19" t="s">
        <v>2</v>
      </c>
      <c r="P3" s="263" t="s">
        <v>130</v>
      </c>
      <c r="Q3" s="264"/>
      <c r="R3" s="264"/>
      <c r="S3" s="264"/>
      <c r="T3" s="264"/>
      <c r="U3" s="265"/>
      <c r="V3" s="20"/>
      <c r="W3" s="20"/>
      <c r="X3" s="20"/>
      <c r="Y3" s="20"/>
      <c r="Z3" s="20"/>
      <c r="AH3" s="167"/>
      <c r="AI3" s="167"/>
      <c r="AJ3" s="167"/>
      <c r="AK3" s="167"/>
      <c r="AL3" s="15"/>
      <c r="AM3" s="167"/>
      <c r="AN3" s="167"/>
      <c r="AO3" s="167"/>
      <c r="AP3" s="167"/>
      <c r="AQ3" s="167"/>
      <c r="AR3" s="167"/>
      <c r="AS3" s="167"/>
    </row>
    <row r="4" spans="2:51" x14ac:dyDescent="0.25">
      <c r="B4" s="21" t="s">
        <v>3</v>
      </c>
      <c r="C4" s="21"/>
      <c r="D4" s="21"/>
      <c r="E4" s="167"/>
      <c r="F4" s="22"/>
      <c r="G4" s="167"/>
      <c r="H4" s="167"/>
      <c r="I4" s="167"/>
      <c r="J4" s="167"/>
      <c r="K4" s="167"/>
      <c r="L4" s="167"/>
      <c r="M4" s="167"/>
      <c r="N4" s="167"/>
      <c r="O4" s="19" t="s">
        <v>4</v>
      </c>
      <c r="P4" s="263" t="s">
        <v>137</v>
      </c>
      <c r="Q4" s="264"/>
      <c r="R4" s="264"/>
      <c r="S4" s="264"/>
      <c r="T4" s="264"/>
      <c r="U4" s="265"/>
      <c r="V4" s="20"/>
      <c r="W4" s="20"/>
      <c r="X4" s="20"/>
      <c r="Y4" s="20"/>
      <c r="Z4" s="20"/>
      <c r="AH4" s="167"/>
      <c r="AI4" s="167"/>
      <c r="AJ4" s="167"/>
      <c r="AK4" s="167"/>
      <c r="AL4" s="15"/>
      <c r="AM4" s="167"/>
      <c r="AN4" s="167"/>
      <c r="AO4" s="167"/>
      <c r="AP4" s="167"/>
      <c r="AQ4" s="167"/>
      <c r="AR4" s="167"/>
      <c r="AS4" s="167"/>
    </row>
    <row r="5" spans="2:51" x14ac:dyDescent="0.25">
      <c r="B5" s="167"/>
      <c r="C5" s="167"/>
      <c r="D5" s="167"/>
      <c r="E5" s="23"/>
      <c r="F5" s="23"/>
      <c r="G5" s="167"/>
      <c r="H5" s="167"/>
      <c r="I5" s="167"/>
      <c r="J5" s="167"/>
      <c r="K5" s="167"/>
      <c r="L5" s="167"/>
      <c r="M5" s="167"/>
      <c r="N5" s="167"/>
      <c r="O5" s="19" t="s">
        <v>5</v>
      </c>
      <c r="P5" s="263" t="s">
        <v>200</v>
      </c>
      <c r="Q5" s="264"/>
      <c r="R5" s="264"/>
      <c r="S5" s="264"/>
      <c r="T5" s="264"/>
      <c r="U5" s="265"/>
      <c r="V5" s="20"/>
      <c r="W5" s="20"/>
      <c r="X5" s="20"/>
      <c r="Y5" s="20"/>
      <c r="Z5" s="20"/>
      <c r="AH5" s="167"/>
      <c r="AI5" s="167"/>
      <c r="AJ5" s="167"/>
      <c r="AK5" s="167"/>
      <c r="AL5" s="15"/>
      <c r="AM5" s="167"/>
      <c r="AN5" s="167"/>
      <c r="AO5" s="167"/>
      <c r="AP5" s="167"/>
      <c r="AQ5" s="167"/>
      <c r="AR5" s="167"/>
      <c r="AS5" s="167"/>
    </row>
    <row r="6" spans="2:51" x14ac:dyDescent="0.25">
      <c r="B6" s="263" t="s">
        <v>6</v>
      </c>
      <c r="C6" s="265"/>
      <c r="D6" s="266" t="s">
        <v>7</v>
      </c>
      <c r="E6" s="267"/>
      <c r="F6" s="267"/>
      <c r="G6" s="267"/>
      <c r="H6" s="268"/>
      <c r="I6" s="167"/>
      <c r="J6" s="167"/>
      <c r="K6" s="199"/>
      <c r="L6" s="269">
        <v>41686</v>
      </c>
      <c r="M6" s="270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36" x14ac:dyDescent="0.25">
      <c r="B7" s="252" t="s">
        <v>8</v>
      </c>
      <c r="C7" s="253"/>
      <c r="D7" s="252" t="s">
        <v>9</v>
      </c>
      <c r="E7" s="254"/>
      <c r="F7" s="254"/>
      <c r="G7" s="253"/>
      <c r="H7" s="203" t="s">
        <v>10</v>
      </c>
      <c r="I7" s="202" t="s">
        <v>11</v>
      </c>
      <c r="J7" s="202" t="s">
        <v>12</v>
      </c>
      <c r="K7" s="202" t="s">
        <v>13</v>
      </c>
      <c r="L7" s="15"/>
      <c r="M7" s="15"/>
      <c r="N7" s="15"/>
      <c r="O7" s="203" t="s">
        <v>14</v>
      </c>
      <c r="P7" s="252" t="s">
        <v>15</v>
      </c>
      <c r="Q7" s="254"/>
      <c r="R7" s="254"/>
      <c r="S7" s="254"/>
      <c r="T7" s="253"/>
      <c r="U7" s="251" t="s">
        <v>16</v>
      </c>
      <c r="V7" s="251"/>
      <c r="W7" s="202" t="s">
        <v>17</v>
      </c>
      <c r="X7" s="252" t="s">
        <v>18</v>
      </c>
      <c r="Y7" s="253"/>
      <c r="Z7" s="252" t="s">
        <v>19</v>
      </c>
      <c r="AA7" s="253"/>
      <c r="AB7" s="252" t="s">
        <v>20</v>
      </c>
      <c r="AC7" s="253"/>
      <c r="AD7" s="252" t="s">
        <v>21</v>
      </c>
      <c r="AE7" s="253"/>
      <c r="AF7" s="202" t="s">
        <v>22</v>
      </c>
      <c r="AG7" s="202" t="s">
        <v>23</v>
      </c>
      <c r="AH7" s="202" t="s">
        <v>24</v>
      </c>
      <c r="AI7" s="202" t="s">
        <v>25</v>
      </c>
      <c r="AJ7" s="252" t="s">
        <v>26</v>
      </c>
      <c r="AK7" s="254"/>
      <c r="AL7" s="254"/>
      <c r="AM7" s="254"/>
      <c r="AN7" s="253"/>
      <c r="AO7" s="252" t="s">
        <v>27</v>
      </c>
      <c r="AP7" s="254"/>
      <c r="AQ7" s="253"/>
      <c r="AR7" s="202" t="s">
        <v>28</v>
      </c>
      <c r="AS7" s="30"/>
      <c r="AT7" s="15"/>
      <c r="AU7" s="15"/>
      <c r="AV7" s="15"/>
      <c r="AW7" s="15"/>
      <c r="AX7" s="15"/>
      <c r="AY7" s="15"/>
    </row>
    <row r="8" spans="2:51" x14ac:dyDescent="0.25">
      <c r="B8" s="255">
        <v>42016</v>
      </c>
      <c r="C8" s="256"/>
      <c r="D8" s="257" t="s">
        <v>29</v>
      </c>
      <c r="E8" s="258"/>
      <c r="F8" s="258"/>
      <c r="G8" s="259"/>
      <c r="H8" s="31"/>
      <c r="I8" s="257" t="s">
        <v>29</v>
      </c>
      <c r="J8" s="258"/>
      <c r="K8" s="259"/>
      <c r="L8" s="32"/>
      <c r="M8" s="32"/>
      <c r="N8" s="32"/>
      <c r="O8" s="31" t="s">
        <v>30</v>
      </c>
      <c r="P8" s="31" t="s">
        <v>30</v>
      </c>
      <c r="Q8" s="31" t="s">
        <v>31</v>
      </c>
      <c r="R8" s="31" t="s">
        <v>31</v>
      </c>
      <c r="S8" s="31" t="s">
        <v>30</v>
      </c>
      <c r="T8" s="31" t="s">
        <v>32</v>
      </c>
      <c r="U8" s="260" t="s">
        <v>33</v>
      </c>
      <c r="V8" s="260"/>
      <c r="W8" s="33" t="s">
        <v>34</v>
      </c>
      <c r="X8" s="243">
        <v>0</v>
      </c>
      <c r="Y8" s="244"/>
      <c r="Z8" s="261" t="s">
        <v>35</v>
      </c>
      <c r="AA8" s="262"/>
      <c r="AB8" s="243">
        <v>1185</v>
      </c>
      <c r="AC8" s="244"/>
      <c r="AD8" s="245">
        <v>800</v>
      </c>
      <c r="AE8" s="246"/>
      <c r="AF8" s="31"/>
      <c r="AG8" s="33">
        <f>AG34-AG10</f>
        <v>25040</v>
      </c>
      <c r="AH8" s="34"/>
      <c r="AI8" s="34"/>
      <c r="AJ8" s="31" t="s">
        <v>36</v>
      </c>
      <c r="AK8" s="31" t="s">
        <v>36</v>
      </c>
      <c r="AL8" s="31" t="s">
        <v>36</v>
      </c>
      <c r="AM8" s="31" t="s">
        <v>36</v>
      </c>
      <c r="AN8" s="31" t="s">
        <v>36</v>
      </c>
      <c r="AO8" s="31" t="s">
        <v>36</v>
      </c>
      <c r="AP8" s="31" t="s">
        <v>31</v>
      </c>
      <c r="AQ8" s="31" t="s">
        <v>31</v>
      </c>
      <c r="AR8" s="31" t="s">
        <v>37</v>
      </c>
      <c r="AS8" s="30"/>
      <c r="AV8" s="35" t="s">
        <v>38</v>
      </c>
    </row>
    <row r="9" spans="2:51" ht="60" x14ac:dyDescent="0.25">
      <c r="B9" s="235" t="s">
        <v>39</v>
      </c>
      <c r="C9" s="235"/>
      <c r="D9" s="247" t="s">
        <v>40</v>
      </c>
      <c r="E9" s="248"/>
      <c r="F9" s="249" t="s">
        <v>41</v>
      </c>
      <c r="G9" s="248"/>
      <c r="H9" s="250" t="s">
        <v>42</v>
      </c>
      <c r="I9" s="235" t="s">
        <v>43</v>
      </c>
      <c r="J9" s="235"/>
      <c r="K9" s="235"/>
      <c r="L9" s="202" t="s">
        <v>44</v>
      </c>
      <c r="M9" s="251" t="s">
        <v>45</v>
      </c>
      <c r="N9" s="36" t="s">
        <v>46</v>
      </c>
      <c r="O9" s="241" t="s">
        <v>47</v>
      </c>
      <c r="P9" s="241" t="s">
        <v>48</v>
      </c>
      <c r="Q9" s="37" t="s">
        <v>49</v>
      </c>
      <c r="R9" s="229" t="s">
        <v>50</v>
      </c>
      <c r="S9" s="230"/>
      <c r="T9" s="231"/>
      <c r="U9" s="200" t="s">
        <v>51</v>
      </c>
      <c r="V9" s="200" t="s">
        <v>52</v>
      </c>
      <c r="W9" s="235" t="s">
        <v>53</v>
      </c>
      <c r="X9" s="236" t="s">
        <v>54</v>
      </c>
      <c r="Y9" s="237"/>
      <c r="Z9" s="237"/>
      <c r="AA9" s="237"/>
      <c r="AB9" s="237"/>
      <c r="AC9" s="237"/>
      <c r="AD9" s="237"/>
      <c r="AE9" s="238"/>
      <c r="AF9" s="198" t="s">
        <v>55</v>
      </c>
      <c r="AG9" s="198" t="s">
        <v>56</v>
      </c>
      <c r="AH9" s="224" t="s">
        <v>57</v>
      </c>
      <c r="AI9" s="239" t="s">
        <v>58</v>
      </c>
      <c r="AJ9" s="200" t="s">
        <v>59</v>
      </c>
      <c r="AK9" s="200" t="s">
        <v>60</v>
      </c>
      <c r="AL9" s="200" t="s">
        <v>61</v>
      </c>
      <c r="AM9" s="200" t="s">
        <v>62</v>
      </c>
      <c r="AN9" s="200" t="s">
        <v>63</v>
      </c>
      <c r="AO9" s="200" t="s">
        <v>64</v>
      </c>
      <c r="AP9" s="200" t="s">
        <v>65</v>
      </c>
      <c r="AQ9" s="241" t="s">
        <v>66</v>
      </c>
      <c r="AR9" s="200" t="s">
        <v>67</v>
      </c>
      <c r="AS9" s="224" t="s">
        <v>68</v>
      </c>
      <c r="AV9" s="38" t="s">
        <v>69</v>
      </c>
      <c r="AW9" s="38" t="s">
        <v>70</v>
      </c>
      <c r="AY9" s="39" t="s">
        <v>71</v>
      </c>
    </row>
    <row r="10" spans="2:51" x14ac:dyDescent="0.25">
      <c r="B10" s="200" t="s">
        <v>72</v>
      </c>
      <c r="C10" s="200" t="s">
        <v>73</v>
      </c>
      <c r="D10" s="200" t="s">
        <v>74</v>
      </c>
      <c r="E10" s="200" t="s">
        <v>75</v>
      </c>
      <c r="F10" s="200" t="s">
        <v>74</v>
      </c>
      <c r="G10" s="200" t="s">
        <v>75</v>
      </c>
      <c r="H10" s="250"/>
      <c r="I10" s="200" t="s">
        <v>75</v>
      </c>
      <c r="J10" s="200" t="s">
        <v>75</v>
      </c>
      <c r="K10" s="200" t="s">
        <v>75</v>
      </c>
      <c r="L10" s="31" t="s">
        <v>29</v>
      </c>
      <c r="M10" s="251"/>
      <c r="N10" s="31" t="s">
        <v>29</v>
      </c>
      <c r="O10" s="242"/>
      <c r="P10" s="242"/>
      <c r="Q10" s="4">
        <f>'JAN 11'!Q34</f>
        <v>21180119</v>
      </c>
      <c r="R10" s="232"/>
      <c r="S10" s="233"/>
      <c r="T10" s="234"/>
      <c r="U10" s="200" t="s">
        <v>75</v>
      </c>
      <c r="V10" s="200" t="s">
        <v>75</v>
      </c>
      <c r="W10" s="235"/>
      <c r="X10" s="40" t="s">
        <v>76</v>
      </c>
      <c r="Y10" s="40" t="s">
        <v>77</v>
      </c>
      <c r="Z10" s="40" t="s">
        <v>78</v>
      </c>
      <c r="AA10" s="40" t="s">
        <v>79</v>
      </c>
      <c r="AB10" s="40" t="s">
        <v>80</v>
      </c>
      <c r="AC10" s="40" t="s">
        <v>81</v>
      </c>
      <c r="AD10" s="40" t="s">
        <v>82</v>
      </c>
      <c r="AE10" s="40" t="s">
        <v>83</v>
      </c>
      <c r="AF10" s="41"/>
      <c r="AG10" s="192">
        <f>'JAN 11'!AG34</f>
        <v>33865348</v>
      </c>
      <c r="AH10" s="224"/>
      <c r="AI10" s="240"/>
      <c r="AJ10" s="200" t="s">
        <v>84</v>
      </c>
      <c r="AK10" s="200" t="s">
        <v>84</v>
      </c>
      <c r="AL10" s="200" t="s">
        <v>84</v>
      </c>
      <c r="AM10" s="200" t="s">
        <v>84</v>
      </c>
      <c r="AN10" s="200" t="s">
        <v>84</v>
      </c>
      <c r="AO10" s="200" t="s">
        <v>84</v>
      </c>
      <c r="AP10" s="3">
        <f>'JAN 11'!AP34</f>
        <v>7490530</v>
      </c>
      <c r="AQ10" s="242"/>
      <c r="AR10" s="201" t="s">
        <v>85</v>
      </c>
      <c r="AS10" s="224"/>
      <c r="AV10" s="42" t="s">
        <v>86</v>
      </c>
      <c r="AW10" s="42" t="s">
        <v>87</v>
      </c>
      <c r="AY10" s="87" t="s">
        <v>130</v>
      </c>
    </row>
    <row r="11" spans="2:51" x14ac:dyDescent="0.25">
      <c r="B11" s="43">
        <v>2</v>
      </c>
      <c r="C11" s="43">
        <v>4.1666666666666664E-2</v>
      </c>
      <c r="D11" s="191">
        <v>13</v>
      </c>
      <c r="E11" s="44">
        <f>D11/1.42</f>
        <v>9.1549295774647899</v>
      </c>
      <c r="F11" s="168">
        <v>66</v>
      </c>
      <c r="G11" s="44">
        <f>F11/1.42</f>
        <v>46.478873239436624</v>
      </c>
      <c r="H11" s="45" t="s">
        <v>88</v>
      </c>
      <c r="I11" s="45">
        <f>J11-(2/1.42)</f>
        <v>41.549295774647888</v>
      </c>
      <c r="J11" s="46">
        <f>(F11-5)/1.42</f>
        <v>42.95774647887324</v>
      </c>
      <c r="K11" s="45">
        <f>J11+(6/1.42)</f>
        <v>47.183098591549296</v>
      </c>
      <c r="L11" s="47">
        <v>14</v>
      </c>
      <c r="M11" s="48" t="s">
        <v>89</v>
      </c>
      <c r="N11" s="48">
        <v>11.4</v>
      </c>
      <c r="O11" s="192">
        <v>115</v>
      </c>
      <c r="P11" s="192">
        <v>87</v>
      </c>
      <c r="Q11" s="192">
        <v>21183864</v>
      </c>
      <c r="R11" s="50">
        <f>Q11-Q10</f>
        <v>3745</v>
      </c>
      <c r="S11" s="51">
        <f>R11*24/1000</f>
        <v>89.88</v>
      </c>
      <c r="T11" s="51">
        <f>R11/1000</f>
        <v>3.7450000000000001</v>
      </c>
      <c r="U11" s="193">
        <v>5.6</v>
      </c>
      <c r="V11" s="193">
        <f t="shared" ref="V11:V34" si="0">U11</f>
        <v>5.6</v>
      </c>
      <c r="W11" s="194" t="s">
        <v>129</v>
      </c>
      <c r="X11" s="197">
        <v>0</v>
      </c>
      <c r="Y11" s="197">
        <v>0</v>
      </c>
      <c r="Z11" s="197">
        <v>1027</v>
      </c>
      <c r="AA11" s="197">
        <v>0</v>
      </c>
      <c r="AB11" s="197">
        <v>1038</v>
      </c>
      <c r="AC11" s="52" t="s">
        <v>90</v>
      </c>
      <c r="AD11" s="52" t="s">
        <v>90</v>
      </c>
      <c r="AE11" s="52" t="s">
        <v>90</v>
      </c>
      <c r="AF11" s="196" t="s">
        <v>90</v>
      </c>
      <c r="AG11" s="196">
        <v>33865972</v>
      </c>
      <c r="AH11" s="53">
        <f>IF(ISBLANK(AG11),"-",AG11-AG10)</f>
        <v>624</v>
      </c>
      <c r="AI11" s="54">
        <f>AH11/T11</f>
        <v>166.62216288384514</v>
      </c>
      <c r="AJ11" s="166">
        <v>0</v>
      </c>
      <c r="AK11" s="166">
        <v>0</v>
      </c>
      <c r="AL11" s="166">
        <v>1</v>
      </c>
      <c r="AM11" s="166">
        <v>0</v>
      </c>
      <c r="AN11" s="166">
        <v>1</v>
      </c>
      <c r="AO11" s="166">
        <v>0.35</v>
      </c>
      <c r="AP11" s="197">
        <v>7491545</v>
      </c>
      <c r="AQ11" s="197">
        <f t="shared" ref="AQ11:AQ34" si="1">AP11-AP10</f>
        <v>1015</v>
      </c>
      <c r="AR11" s="55"/>
      <c r="AS11" s="56" t="s">
        <v>113</v>
      </c>
      <c r="AV11" s="42" t="s">
        <v>88</v>
      </c>
      <c r="AW11" s="42" t="s">
        <v>91</v>
      </c>
      <c r="AY11" s="87" t="s">
        <v>136</v>
      </c>
    </row>
    <row r="12" spans="2:51" x14ac:dyDescent="0.25">
      <c r="B12" s="43">
        <v>2.0416666666666701</v>
      </c>
      <c r="C12" s="43">
        <v>8.3333333333333329E-2</v>
      </c>
      <c r="D12" s="191">
        <v>15</v>
      </c>
      <c r="E12" s="44">
        <f t="shared" ref="E12:E34" si="2">D12/1.42</f>
        <v>10.563380281690142</v>
      </c>
      <c r="F12" s="168">
        <v>66</v>
      </c>
      <c r="G12" s="44">
        <f t="shared" ref="G12:G34" si="3">F12/1.42</f>
        <v>46.478873239436624</v>
      </c>
      <c r="H12" s="45" t="s">
        <v>88</v>
      </c>
      <c r="I12" s="45">
        <f t="shared" ref="I12:I34" si="4">J12-(2/1.42)</f>
        <v>41.549295774647888</v>
      </c>
      <c r="J12" s="46">
        <f>(F12-5)/1.42</f>
        <v>42.95774647887324</v>
      </c>
      <c r="K12" s="45">
        <f>J12+(6/1.42)</f>
        <v>47.183098591549296</v>
      </c>
      <c r="L12" s="47">
        <v>14</v>
      </c>
      <c r="M12" s="48" t="s">
        <v>89</v>
      </c>
      <c r="N12" s="48">
        <v>11.2</v>
      </c>
      <c r="O12" s="192">
        <v>115</v>
      </c>
      <c r="P12" s="192">
        <v>84</v>
      </c>
      <c r="Q12" s="192">
        <v>21187490</v>
      </c>
      <c r="R12" s="50">
        <f t="shared" ref="R12:R34" si="5">Q12-Q11</f>
        <v>3626</v>
      </c>
      <c r="S12" s="51">
        <f t="shared" ref="S12:S34" si="6">R12*24/1000</f>
        <v>87.024000000000001</v>
      </c>
      <c r="T12" s="51">
        <f t="shared" ref="T12:T34" si="7">R12/1000</f>
        <v>3.6259999999999999</v>
      </c>
      <c r="U12" s="193">
        <v>6.6</v>
      </c>
      <c r="V12" s="193">
        <f t="shared" si="0"/>
        <v>6.6</v>
      </c>
      <c r="W12" s="194" t="s">
        <v>129</v>
      </c>
      <c r="X12" s="197">
        <v>0</v>
      </c>
      <c r="Y12" s="197">
        <v>0</v>
      </c>
      <c r="Z12" s="197">
        <v>984</v>
      </c>
      <c r="AA12" s="197">
        <v>0</v>
      </c>
      <c r="AB12" s="197">
        <v>1038</v>
      </c>
      <c r="AC12" s="52" t="s">
        <v>90</v>
      </c>
      <c r="AD12" s="52" t="s">
        <v>90</v>
      </c>
      <c r="AE12" s="52" t="s">
        <v>90</v>
      </c>
      <c r="AF12" s="196" t="s">
        <v>90</v>
      </c>
      <c r="AG12" s="196">
        <v>33866540</v>
      </c>
      <c r="AH12" s="53">
        <f>IF(ISBLANK(AG12),"-",AG12-AG11)</f>
        <v>568</v>
      </c>
      <c r="AI12" s="54">
        <f t="shared" ref="AI12:AI34" si="8">AH12/T12</f>
        <v>156.64644236072809</v>
      </c>
      <c r="AJ12" s="166">
        <v>0</v>
      </c>
      <c r="AK12" s="166">
        <v>0</v>
      </c>
      <c r="AL12" s="166">
        <v>1</v>
      </c>
      <c r="AM12" s="166">
        <v>0</v>
      </c>
      <c r="AN12" s="166">
        <v>1</v>
      </c>
      <c r="AO12" s="166">
        <v>0.35</v>
      </c>
      <c r="AP12" s="197">
        <v>7492658</v>
      </c>
      <c r="AQ12" s="197">
        <f t="shared" si="1"/>
        <v>1113</v>
      </c>
      <c r="AR12" s="57"/>
      <c r="AS12" s="56" t="s">
        <v>113</v>
      </c>
      <c r="AV12" s="42" t="s">
        <v>92</v>
      </c>
      <c r="AW12" s="42" t="s">
        <v>93</v>
      </c>
      <c r="AY12" s="87" t="s">
        <v>137</v>
      </c>
    </row>
    <row r="13" spans="2:51" x14ac:dyDescent="0.25">
      <c r="B13" s="43">
        <v>2.0833333333333299</v>
      </c>
      <c r="C13" s="43">
        <v>0.125</v>
      </c>
      <c r="D13" s="191">
        <v>17</v>
      </c>
      <c r="E13" s="44">
        <f t="shared" si="2"/>
        <v>11.971830985915494</v>
      </c>
      <c r="F13" s="168">
        <v>66</v>
      </c>
      <c r="G13" s="44">
        <f t="shared" si="3"/>
        <v>46.478873239436624</v>
      </c>
      <c r="H13" s="45" t="s">
        <v>88</v>
      </c>
      <c r="I13" s="45">
        <f t="shared" si="4"/>
        <v>41.549295774647888</v>
      </c>
      <c r="J13" s="46">
        <f>(F13-5)/1.42</f>
        <v>42.95774647887324</v>
      </c>
      <c r="K13" s="45">
        <f>J13+(6/1.42)</f>
        <v>47.183098591549296</v>
      </c>
      <c r="L13" s="47">
        <v>14</v>
      </c>
      <c r="M13" s="48" t="s">
        <v>89</v>
      </c>
      <c r="N13" s="48">
        <v>11.2</v>
      </c>
      <c r="O13" s="192">
        <v>114</v>
      </c>
      <c r="P13" s="192">
        <v>85</v>
      </c>
      <c r="Q13" s="192">
        <v>21191028</v>
      </c>
      <c r="R13" s="50">
        <f t="shared" si="5"/>
        <v>3538</v>
      </c>
      <c r="S13" s="51">
        <f t="shared" si="6"/>
        <v>84.912000000000006</v>
      </c>
      <c r="T13" s="51">
        <f t="shared" si="7"/>
        <v>3.5379999999999998</v>
      </c>
      <c r="U13" s="193">
        <v>7.9</v>
      </c>
      <c r="V13" s="193">
        <f t="shared" si="0"/>
        <v>7.9</v>
      </c>
      <c r="W13" s="194" t="s">
        <v>129</v>
      </c>
      <c r="X13" s="197">
        <v>0</v>
      </c>
      <c r="Y13" s="197">
        <v>0</v>
      </c>
      <c r="Z13" s="197">
        <v>957</v>
      </c>
      <c r="AA13" s="197">
        <v>0</v>
      </c>
      <c r="AB13" s="197">
        <v>1038</v>
      </c>
      <c r="AC13" s="52" t="s">
        <v>90</v>
      </c>
      <c r="AD13" s="52" t="s">
        <v>90</v>
      </c>
      <c r="AE13" s="52" t="s">
        <v>90</v>
      </c>
      <c r="AF13" s="196" t="s">
        <v>90</v>
      </c>
      <c r="AG13" s="196">
        <v>33867084</v>
      </c>
      <c r="AH13" s="53">
        <f>IF(ISBLANK(AG13),"-",AG13-AG12)</f>
        <v>544</v>
      </c>
      <c r="AI13" s="54">
        <f t="shared" si="8"/>
        <v>153.7591859807801</v>
      </c>
      <c r="AJ13" s="166">
        <v>0</v>
      </c>
      <c r="AK13" s="166">
        <v>0</v>
      </c>
      <c r="AL13" s="166">
        <v>1</v>
      </c>
      <c r="AM13" s="166">
        <v>0</v>
      </c>
      <c r="AN13" s="166">
        <v>1</v>
      </c>
      <c r="AO13" s="166">
        <v>0.35</v>
      </c>
      <c r="AP13" s="197">
        <v>7493800</v>
      </c>
      <c r="AQ13" s="197">
        <f t="shared" si="1"/>
        <v>1142</v>
      </c>
      <c r="AR13" s="55"/>
      <c r="AS13" s="56" t="s">
        <v>113</v>
      </c>
      <c r="AV13" s="42" t="s">
        <v>94</v>
      </c>
      <c r="AW13" s="42" t="s">
        <v>95</v>
      </c>
      <c r="AY13" s="87" t="s">
        <v>147</v>
      </c>
    </row>
    <row r="14" spans="2:51" x14ac:dyDescent="0.25">
      <c r="B14" s="43">
        <v>2.125</v>
      </c>
      <c r="C14" s="43">
        <v>0.16666666666666699</v>
      </c>
      <c r="D14" s="191">
        <v>17</v>
      </c>
      <c r="E14" s="44">
        <f t="shared" si="2"/>
        <v>11.971830985915494</v>
      </c>
      <c r="F14" s="168">
        <v>66</v>
      </c>
      <c r="G14" s="44">
        <f t="shared" si="3"/>
        <v>46.478873239436624</v>
      </c>
      <c r="H14" s="45" t="s">
        <v>88</v>
      </c>
      <c r="I14" s="45">
        <f t="shared" si="4"/>
        <v>41.549295774647888</v>
      </c>
      <c r="J14" s="46">
        <f>(F14-5)/1.42</f>
        <v>42.95774647887324</v>
      </c>
      <c r="K14" s="45">
        <f>J14+(6/1.42)</f>
        <v>47.183098591549296</v>
      </c>
      <c r="L14" s="47">
        <v>14</v>
      </c>
      <c r="M14" s="48" t="s">
        <v>89</v>
      </c>
      <c r="N14" s="48">
        <v>12.8</v>
      </c>
      <c r="O14" s="192">
        <v>114</v>
      </c>
      <c r="P14" s="192">
        <v>88</v>
      </c>
      <c r="Q14" s="192">
        <v>21194626</v>
      </c>
      <c r="R14" s="50">
        <f t="shared" si="5"/>
        <v>3598</v>
      </c>
      <c r="S14" s="51">
        <f t="shared" si="6"/>
        <v>86.352000000000004</v>
      </c>
      <c r="T14" s="51">
        <f t="shared" si="7"/>
        <v>3.5979999999999999</v>
      </c>
      <c r="U14" s="193">
        <v>9</v>
      </c>
      <c r="V14" s="193">
        <f t="shared" si="0"/>
        <v>9</v>
      </c>
      <c r="W14" s="194" t="s">
        <v>129</v>
      </c>
      <c r="X14" s="197">
        <v>0</v>
      </c>
      <c r="Y14" s="197">
        <v>0</v>
      </c>
      <c r="Z14" s="197">
        <v>1010</v>
      </c>
      <c r="AA14" s="197">
        <v>0</v>
      </c>
      <c r="AB14" s="197">
        <v>987</v>
      </c>
      <c r="AC14" s="52" t="s">
        <v>90</v>
      </c>
      <c r="AD14" s="52" t="s">
        <v>90</v>
      </c>
      <c r="AE14" s="52" t="s">
        <v>90</v>
      </c>
      <c r="AF14" s="196" t="s">
        <v>90</v>
      </c>
      <c r="AG14" s="196">
        <v>33867620</v>
      </c>
      <c r="AH14" s="53">
        <f t="shared" ref="AH14:AH34" si="9">IF(ISBLANK(AG14),"-",AG14-AG13)</f>
        <v>536</v>
      </c>
      <c r="AI14" s="54">
        <f t="shared" si="8"/>
        <v>148.97165091717622</v>
      </c>
      <c r="AJ14" s="166">
        <v>0</v>
      </c>
      <c r="AK14" s="166">
        <v>0</v>
      </c>
      <c r="AL14" s="166">
        <v>1</v>
      </c>
      <c r="AM14" s="166">
        <v>0</v>
      </c>
      <c r="AN14" s="166">
        <v>1</v>
      </c>
      <c r="AO14" s="166">
        <v>0.35</v>
      </c>
      <c r="AP14" s="197">
        <v>7494885</v>
      </c>
      <c r="AQ14" s="197">
        <f t="shared" si="1"/>
        <v>1085</v>
      </c>
      <c r="AR14" s="55"/>
      <c r="AS14" s="56" t="s">
        <v>113</v>
      </c>
      <c r="AT14" s="58"/>
      <c r="AV14" s="42" t="s">
        <v>96</v>
      </c>
      <c r="AW14" s="42" t="s">
        <v>97</v>
      </c>
      <c r="AY14" s="87" t="s">
        <v>138</v>
      </c>
    </row>
    <row r="15" spans="2:51" x14ac:dyDescent="0.25">
      <c r="B15" s="43">
        <v>2.1666666666666701</v>
      </c>
      <c r="C15" s="43">
        <v>0.20833333333333301</v>
      </c>
      <c r="D15" s="191">
        <v>23</v>
      </c>
      <c r="E15" s="44">
        <f t="shared" si="2"/>
        <v>16.197183098591552</v>
      </c>
      <c r="F15" s="168">
        <v>66</v>
      </c>
      <c r="G15" s="44">
        <f t="shared" si="3"/>
        <v>46.478873239436624</v>
      </c>
      <c r="H15" s="45" t="s">
        <v>88</v>
      </c>
      <c r="I15" s="45">
        <f t="shared" si="4"/>
        <v>41.549295774647888</v>
      </c>
      <c r="J15" s="46">
        <f>(F15-5)/1.42</f>
        <v>42.95774647887324</v>
      </c>
      <c r="K15" s="45">
        <f>J15+(6/1.42)</f>
        <v>47.183098591549296</v>
      </c>
      <c r="L15" s="47">
        <v>18</v>
      </c>
      <c r="M15" s="48" t="s">
        <v>89</v>
      </c>
      <c r="N15" s="48">
        <v>13.1</v>
      </c>
      <c r="O15" s="192">
        <v>103</v>
      </c>
      <c r="P15" s="192">
        <v>100</v>
      </c>
      <c r="Q15" s="192">
        <v>21198490</v>
      </c>
      <c r="R15" s="50">
        <f t="shared" si="5"/>
        <v>3864</v>
      </c>
      <c r="S15" s="51">
        <f t="shared" si="6"/>
        <v>92.736000000000004</v>
      </c>
      <c r="T15" s="51">
        <f t="shared" si="7"/>
        <v>3.8639999999999999</v>
      </c>
      <c r="U15" s="193">
        <v>9.5</v>
      </c>
      <c r="V15" s="193">
        <f t="shared" si="0"/>
        <v>9.5</v>
      </c>
      <c r="W15" s="194" t="s">
        <v>129</v>
      </c>
      <c r="X15" s="197">
        <v>0</v>
      </c>
      <c r="Y15" s="197">
        <v>0</v>
      </c>
      <c r="Z15" s="197">
        <v>998</v>
      </c>
      <c r="AA15" s="197">
        <v>0</v>
      </c>
      <c r="AB15" s="197">
        <v>997</v>
      </c>
      <c r="AC15" s="52" t="s">
        <v>90</v>
      </c>
      <c r="AD15" s="52" t="s">
        <v>90</v>
      </c>
      <c r="AE15" s="52" t="s">
        <v>90</v>
      </c>
      <c r="AF15" s="196" t="s">
        <v>90</v>
      </c>
      <c r="AG15" s="196">
        <v>33868148</v>
      </c>
      <c r="AH15" s="53">
        <f t="shared" si="9"/>
        <v>528</v>
      </c>
      <c r="AI15" s="54">
        <f t="shared" si="8"/>
        <v>136.64596273291926</v>
      </c>
      <c r="AJ15" s="166">
        <v>0</v>
      </c>
      <c r="AK15" s="166">
        <v>0</v>
      </c>
      <c r="AL15" s="166">
        <v>1</v>
      </c>
      <c r="AM15" s="166">
        <v>0</v>
      </c>
      <c r="AN15" s="166">
        <v>1</v>
      </c>
      <c r="AO15" s="166">
        <v>0.35</v>
      </c>
      <c r="AP15" s="197">
        <v>7495243</v>
      </c>
      <c r="AQ15" s="197">
        <f t="shared" si="1"/>
        <v>358</v>
      </c>
      <c r="AR15" s="55"/>
      <c r="AS15" s="56" t="s">
        <v>113</v>
      </c>
      <c r="AV15" s="42" t="s">
        <v>98</v>
      </c>
      <c r="AW15" s="42" t="s">
        <v>99</v>
      </c>
      <c r="AY15" s="87" t="s">
        <v>200</v>
      </c>
    </row>
    <row r="16" spans="2:51" x14ac:dyDescent="0.25">
      <c r="B16" s="43">
        <v>2.2083333333333299</v>
      </c>
      <c r="C16" s="43">
        <v>0.25</v>
      </c>
      <c r="D16" s="191">
        <v>14</v>
      </c>
      <c r="E16" s="44">
        <f t="shared" si="2"/>
        <v>9.8591549295774659</v>
      </c>
      <c r="F16" s="103">
        <v>68</v>
      </c>
      <c r="G16" s="44">
        <f t="shared" si="3"/>
        <v>47.887323943661976</v>
      </c>
      <c r="H16" s="45" t="s">
        <v>88</v>
      </c>
      <c r="I16" s="45">
        <f t="shared" si="4"/>
        <v>46.478873239436624</v>
      </c>
      <c r="J16" s="46">
        <f t="shared" ref="J16:J25" si="10">F16/1.42</f>
        <v>47.887323943661976</v>
      </c>
      <c r="K16" s="45">
        <f>J16+1.42</f>
        <v>49.307323943661977</v>
      </c>
      <c r="L16" s="47">
        <v>19</v>
      </c>
      <c r="M16" s="48" t="s">
        <v>100</v>
      </c>
      <c r="N16" s="48">
        <v>13.1</v>
      </c>
      <c r="O16" s="192">
        <v>101</v>
      </c>
      <c r="P16" s="192">
        <v>110</v>
      </c>
      <c r="Q16" s="192">
        <v>21203115</v>
      </c>
      <c r="R16" s="50">
        <f t="shared" si="5"/>
        <v>4625</v>
      </c>
      <c r="S16" s="51">
        <f t="shared" si="6"/>
        <v>111</v>
      </c>
      <c r="T16" s="51">
        <f t="shared" si="7"/>
        <v>4.625</v>
      </c>
      <c r="U16" s="193">
        <v>9.5</v>
      </c>
      <c r="V16" s="193">
        <f t="shared" si="0"/>
        <v>9.5</v>
      </c>
      <c r="W16" s="194" t="s">
        <v>129</v>
      </c>
      <c r="X16" s="197">
        <v>0</v>
      </c>
      <c r="Y16" s="197">
        <v>0</v>
      </c>
      <c r="Z16" s="197">
        <v>1120</v>
      </c>
      <c r="AA16" s="197">
        <v>0</v>
      </c>
      <c r="AB16" s="197">
        <v>1095</v>
      </c>
      <c r="AC16" s="52" t="s">
        <v>90</v>
      </c>
      <c r="AD16" s="52" t="s">
        <v>90</v>
      </c>
      <c r="AE16" s="52" t="s">
        <v>90</v>
      </c>
      <c r="AF16" s="196" t="s">
        <v>90</v>
      </c>
      <c r="AG16" s="196">
        <v>33868876</v>
      </c>
      <c r="AH16" s="53">
        <f t="shared" si="9"/>
        <v>728</v>
      </c>
      <c r="AI16" s="54">
        <f t="shared" si="8"/>
        <v>157.40540540540542</v>
      </c>
      <c r="AJ16" s="166">
        <v>0</v>
      </c>
      <c r="AK16" s="166">
        <v>0</v>
      </c>
      <c r="AL16" s="166">
        <v>1</v>
      </c>
      <c r="AM16" s="166">
        <v>0</v>
      </c>
      <c r="AN16" s="166">
        <v>1</v>
      </c>
      <c r="AO16" s="166">
        <v>0</v>
      </c>
      <c r="AP16" s="197">
        <v>7495243</v>
      </c>
      <c r="AQ16" s="197">
        <f t="shared" si="1"/>
        <v>0</v>
      </c>
      <c r="AR16" s="57"/>
      <c r="AS16" s="56" t="s">
        <v>101</v>
      </c>
      <c r="AV16" s="42" t="s">
        <v>102</v>
      </c>
      <c r="AW16" s="42" t="s">
        <v>103</v>
      </c>
      <c r="AY16" s="87"/>
    </row>
    <row r="17" spans="1:51" x14ac:dyDescent="0.25">
      <c r="B17" s="43">
        <v>2.25</v>
      </c>
      <c r="C17" s="43">
        <v>0.29166666666666702</v>
      </c>
      <c r="D17" s="191">
        <v>8</v>
      </c>
      <c r="E17" s="44">
        <f t="shared" si="2"/>
        <v>5.6338028169014089</v>
      </c>
      <c r="F17" s="103">
        <v>83</v>
      </c>
      <c r="G17" s="44">
        <f t="shared" si="3"/>
        <v>58.450704225352112</v>
      </c>
      <c r="H17" s="45" t="s">
        <v>88</v>
      </c>
      <c r="I17" s="45">
        <f t="shared" si="4"/>
        <v>57.04225352112676</v>
      </c>
      <c r="J17" s="46">
        <f t="shared" si="10"/>
        <v>58.450704225352112</v>
      </c>
      <c r="K17" s="45">
        <f t="shared" ref="K17:K22" si="11">J17+1.42</f>
        <v>59.870704225352114</v>
      </c>
      <c r="L17" s="47">
        <v>19</v>
      </c>
      <c r="M17" s="48" t="s">
        <v>100</v>
      </c>
      <c r="N17" s="48">
        <v>16.7</v>
      </c>
      <c r="O17" s="192">
        <v>134</v>
      </c>
      <c r="P17" s="192">
        <v>143</v>
      </c>
      <c r="Q17" s="192">
        <v>21209016</v>
      </c>
      <c r="R17" s="50">
        <f t="shared" si="5"/>
        <v>5901</v>
      </c>
      <c r="S17" s="51">
        <f t="shared" si="6"/>
        <v>141.624</v>
      </c>
      <c r="T17" s="51">
        <f t="shared" si="7"/>
        <v>5.9009999999999998</v>
      </c>
      <c r="U17" s="193">
        <v>9.3000000000000007</v>
      </c>
      <c r="V17" s="193">
        <f t="shared" si="0"/>
        <v>9.3000000000000007</v>
      </c>
      <c r="W17" s="194" t="s">
        <v>142</v>
      </c>
      <c r="X17" s="197">
        <v>0</v>
      </c>
      <c r="Y17" s="197">
        <v>1033</v>
      </c>
      <c r="Z17" s="197">
        <v>1195</v>
      </c>
      <c r="AA17" s="197">
        <v>1185</v>
      </c>
      <c r="AB17" s="197">
        <v>1198</v>
      </c>
      <c r="AC17" s="52" t="s">
        <v>90</v>
      </c>
      <c r="AD17" s="52" t="s">
        <v>90</v>
      </c>
      <c r="AE17" s="52" t="s">
        <v>90</v>
      </c>
      <c r="AF17" s="196" t="s">
        <v>90</v>
      </c>
      <c r="AG17" s="196">
        <v>33870200</v>
      </c>
      <c r="AH17" s="53">
        <f t="shared" si="9"/>
        <v>1324</v>
      </c>
      <c r="AI17" s="54">
        <f t="shared" si="8"/>
        <v>224.36875105914254</v>
      </c>
      <c r="AJ17" s="166">
        <v>0</v>
      </c>
      <c r="AK17" s="166">
        <v>1</v>
      </c>
      <c r="AL17" s="166">
        <v>1</v>
      </c>
      <c r="AM17" s="166">
        <v>1</v>
      </c>
      <c r="AN17" s="166">
        <v>1</v>
      </c>
      <c r="AO17" s="166">
        <v>0</v>
      </c>
      <c r="AP17" s="197">
        <v>7495243</v>
      </c>
      <c r="AQ17" s="197">
        <f t="shared" si="1"/>
        <v>0</v>
      </c>
      <c r="AR17" s="55"/>
      <c r="AS17" s="56" t="s">
        <v>101</v>
      </c>
      <c r="AT17" s="58"/>
      <c r="AV17" s="42" t="s">
        <v>104</v>
      </c>
      <c r="AW17" s="42" t="s">
        <v>105</v>
      </c>
      <c r="AY17" s="170"/>
    </row>
    <row r="18" spans="1:51" x14ac:dyDescent="0.25">
      <c r="B18" s="43">
        <v>2.2916666666666701</v>
      </c>
      <c r="C18" s="43">
        <v>0.33333333333333298</v>
      </c>
      <c r="D18" s="191">
        <v>8</v>
      </c>
      <c r="E18" s="44">
        <f t="shared" si="2"/>
        <v>5.6338028169014089</v>
      </c>
      <c r="F18" s="103">
        <v>83</v>
      </c>
      <c r="G18" s="44">
        <f t="shared" si="3"/>
        <v>58.450704225352112</v>
      </c>
      <c r="H18" s="45" t="s">
        <v>88</v>
      </c>
      <c r="I18" s="45">
        <f t="shared" si="4"/>
        <v>57.04225352112676</v>
      </c>
      <c r="J18" s="46">
        <f t="shared" si="10"/>
        <v>58.450704225352112</v>
      </c>
      <c r="K18" s="45">
        <f t="shared" si="11"/>
        <v>59.870704225352114</v>
      </c>
      <c r="L18" s="47">
        <v>19</v>
      </c>
      <c r="M18" s="48" t="s">
        <v>100</v>
      </c>
      <c r="N18" s="48">
        <v>17.3</v>
      </c>
      <c r="O18" s="192">
        <v>144</v>
      </c>
      <c r="P18" s="192">
        <v>148</v>
      </c>
      <c r="Q18" s="192">
        <v>21214917</v>
      </c>
      <c r="R18" s="50">
        <f t="shared" si="5"/>
        <v>5901</v>
      </c>
      <c r="S18" s="51">
        <f t="shared" si="6"/>
        <v>141.624</v>
      </c>
      <c r="T18" s="51">
        <f t="shared" si="7"/>
        <v>5.9009999999999998</v>
      </c>
      <c r="U18" s="193">
        <v>8.9</v>
      </c>
      <c r="V18" s="193">
        <f t="shared" si="0"/>
        <v>8.9</v>
      </c>
      <c r="W18" s="194" t="s">
        <v>142</v>
      </c>
      <c r="X18" s="197">
        <v>0</v>
      </c>
      <c r="Y18" s="197">
        <v>1039</v>
      </c>
      <c r="Z18" s="197">
        <v>1195</v>
      </c>
      <c r="AA18" s="197">
        <v>1185</v>
      </c>
      <c r="AB18" s="197">
        <v>1198</v>
      </c>
      <c r="AC18" s="52" t="s">
        <v>90</v>
      </c>
      <c r="AD18" s="52" t="s">
        <v>90</v>
      </c>
      <c r="AE18" s="52" t="s">
        <v>90</v>
      </c>
      <c r="AF18" s="196" t="s">
        <v>90</v>
      </c>
      <c r="AG18" s="196">
        <v>33871524</v>
      </c>
      <c r="AH18" s="53">
        <f t="shared" si="9"/>
        <v>1324</v>
      </c>
      <c r="AI18" s="54">
        <f t="shared" si="8"/>
        <v>224.36875105914254</v>
      </c>
      <c r="AJ18" s="166">
        <v>0</v>
      </c>
      <c r="AK18" s="166">
        <v>1</v>
      </c>
      <c r="AL18" s="166">
        <v>1</v>
      </c>
      <c r="AM18" s="166">
        <v>1</v>
      </c>
      <c r="AN18" s="166">
        <v>1</v>
      </c>
      <c r="AO18" s="166">
        <v>0</v>
      </c>
      <c r="AP18" s="197">
        <v>7495243</v>
      </c>
      <c r="AQ18" s="197">
        <f t="shared" si="1"/>
        <v>0</v>
      </c>
      <c r="AR18" s="55"/>
      <c r="AS18" s="56" t="s">
        <v>101</v>
      </c>
      <c r="AV18" s="42" t="s">
        <v>106</v>
      </c>
      <c r="AW18" s="42" t="s">
        <v>107</v>
      </c>
      <c r="AY18" s="170"/>
    </row>
    <row r="19" spans="1:51" x14ac:dyDescent="0.25">
      <c r="B19" s="43">
        <v>2.3333333333333299</v>
      </c>
      <c r="C19" s="43">
        <v>0.375</v>
      </c>
      <c r="D19" s="191">
        <v>8</v>
      </c>
      <c r="E19" s="44">
        <f t="shared" si="2"/>
        <v>5.6338028169014089</v>
      </c>
      <c r="F19" s="103">
        <v>83</v>
      </c>
      <c r="G19" s="44">
        <f t="shared" si="3"/>
        <v>58.450704225352112</v>
      </c>
      <c r="H19" s="45" t="s">
        <v>88</v>
      </c>
      <c r="I19" s="45">
        <f t="shared" si="4"/>
        <v>57.04225352112676</v>
      </c>
      <c r="J19" s="46">
        <f t="shared" si="10"/>
        <v>58.450704225352112</v>
      </c>
      <c r="K19" s="45">
        <f t="shared" si="11"/>
        <v>59.870704225352114</v>
      </c>
      <c r="L19" s="47">
        <v>19</v>
      </c>
      <c r="M19" s="48" t="s">
        <v>100</v>
      </c>
      <c r="N19" s="48">
        <v>18.399999999999999</v>
      </c>
      <c r="O19" s="192">
        <v>145</v>
      </c>
      <c r="P19" s="192">
        <v>147</v>
      </c>
      <c r="Q19" s="192">
        <v>21221114</v>
      </c>
      <c r="R19" s="50">
        <f t="shared" si="5"/>
        <v>6197</v>
      </c>
      <c r="S19" s="51">
        <f t="shared" si="6"/>
        <v>148.72800000000001</v>
      </c>
      <c r="T19" s="51">
        <f t="shared" si="7"/>
        <v>6.1970000000000001</v>
      </c>
      <c r="U19" s="193">
        <v>8.3000000000000007</v>
      </c>
      <c r="V19" s="193">
        <f t="shared" si="0"/>
        <v>8.3000000000000007</v>
      </c>
      <c r="W19" s="194" t="s">
        <v>142</v>
      </c>
      <c r="X19" s="197">
        <v>0</v>
      </c>
      <c r="Y19" s="197">
        <v>1070</v>
      </c>
      <c r="Z19" s="197">
        <v>1195</v>
      </c>
      <c r="AA19" s="197">
        <v>1185</v>
      </c>
      <c r="AB19" s="197">
        <v>1198</v>
      </c>
      <c r="AC19" s="52" t="s">
        <v>90</v>
      </c>
      <c r="AD19" s="52" t="s">
        <v>90</v>
      </c>
      <c r="AE19" s="52" t="s">
        <v>90</v>
      </c>
      <c r="AF19" s="196" t="s">
        <v>90</v>
      </c>
      <c r="AG19" s="196">
        <v>33872916</v>
      </c>
      <c r="AH19" s="53">
        <f t="shared" si="9"/>
        <v>1392</v>
      </c>
      <c r="AI19" s="54">
        <f t="shared" si="8"/>
        <v>224.62481846054541</v>
      </c>
      <c r="AJ19" s="166">
        <v>0</v>
      </c>
      <c r="AK19" s="166">
        <v>1</v>
      </c>
      <c r="AL19" s="166">
        <v>1</v>
      </c>
      <c r="AM19" s="166">
        <v>1</v>
      </c>
      <c r="AN19" s="166">
        <v>1</v>
      </c>
      <c r="AO19" s="166">
        <v>0</v>
      </c>
      <c r="AP19" s="197">
        <v>7495243</v>
      </c>
      <c r="AQ19" s="197">
        <f t="shared" si="1"/>
        <v>0</v>
      </c>
      <c r="AR19" s="55"/>
      <c r="AS19" s="56" t="s">
        <v>101</v>
      </c>
      <c r="AV19" s="42" t="s">
        <v>108</v>
      </c>
      <c r="AW19" s="42" t="s">
        <v>109</v>
      </c>
      <c r="AY19" s="170"/>
    </row>
    <row r="20" spans="1:51" x14ac:dyDescent="0.25">
      <c r="B20" s="43">
        <v>2.375</v>
      </c>
      <c r="C20" s="43">
        <v>0.41666666666666669</v>
      </c>
      <c r="D20" s="191">
        <v>8</v>
      </c>
      <c r="E20" s="44">
        <f t="shared" si="2"/>
        <v>5.6338028169014089</v>
      </c>
      <c r="F20" s="103">
        <v>83</v>
      </c>
      <c r="G20" s="44">
        <f t="shared" si="3"/>
        <v>58.450704225352112</v>
      </c>
      <c r="H20" s="45" t="s">
        <v>88</v>
      </c>
      <c r="I20" s="45">
        <f t="shared" si="4"/>
        <v>57.04225352112676</v>
      </c>
      <c r="J20" s="46">
        <f t="shared" si="10"/>
        <v>58.450704225352112</v>
      </c>
      <c r="K20" s="45">
        <f t="shared" si="11"/>
        <v>59.870704225352114</v>
      </c>
      <c r="L20" s="47">
        <v>19</v>
      </c>
      <c r="M20" s="48" t="s">
        <v>100</v>
      </c>
      <c r="N20" s="48">
        <v>17.7</v>
      </c>
      <c r="O20" s="192">
        <v>128</v>
      </c>
      <c r="P20" s="192">
        <v>146</v>
      </c>
      <c r="Q20" s="192">
        <v>21227299</v>
      </c>
      <c r="R20" s="50">
        <f t="shared" si="5"/>
        <v>6185</v>
      </c>
      <c r="S20" s="51">
        <f t="shared" si="6"/>
        <v>148.44</v>
      </c>
      <c r="T20" s="51">
        <f t="shared" si="7"/>
        <v>6.1849999999999996</v>
      </c>
      <c r="U20" s="193">
        <v>7.6</v>
      </c>
      <c r="V20" s="193">
        <f t="shared" si="0"/>
        <v>7.6</v>
      </c>
      <c r="W20" s="194" t="s">
        <v>142</v>
      </c>
      <c r="X20" s="197">
        <v>0</v>
      </c>
      <c r="Y20" s="197">
        <v>1084</v>
      </c>
      <c r="Z20" s="197">
        <v>1195</v>
      </c>
      <c r="AA20" s="197">
        <v>1185</v>
      </c>
      <c r="AB20" s="197">
        <v>1198</v>
      </c>
      <c r="AC20" s="52" t="s">
        <v>90</v>
      </c>
      <c r="AD20" s="52" t="s">
        <v>90</v>
      </c>
      <c r="AE20" s="52" t="s">
        <v>90</v>
      </c>
      <c r="AF20" s="196" t="s">
        <v>90</v>
      </c>
      <c r="AG20" s="196">
        <v>33874312</v>
      </c>
      <c r="AH20" s="53">
        <f t="shared" si="9"/>
        <v>1396</v>
      </c>
      <c r="AI20" s="54">
        <f t="shared" si="8"/>
        <v>225.70735650767989</v>
      </c>
      <c r="AJ20" s="166">
        <v>0</v>
      </c>
      <c r="AK20" s="166">
        <v>1</v>
      </c>
      <c r="AL20" s="166">
        <v>1</v>
      </c>
      <c r="AM20" s="166">
        <v>1</v>
      </c>
      <c r="AN20" s="166">
        <v>1</v>
      </c>
      <c r="AO20" s="166">
        <v>0</v>
      </c>
      <c r="AP20" s="197">
        <v>7495243</v>
      </c>
      <c r="AQ20" s="197">
        <f t="shared" si="1"/>
        <v>0</v>
      </c>
      <c r="AR20" s="57"/>
      <c r="AS20" s="56" t="s">
        <v>101</v>
      </c>
      <c r="AY20" s="170"/>
    </row>
    <row r="21" spans="1:51" x14ac:dyDescent="0.25">
      <c r="B21" s="43">
        <v>2.4166666666666701</v>
      </c>
      <c r="C21" s="43">
        <v>0.45833333333333298</v>
      </c>
      <c r="D21" s="191">
        <v>8</v>
      </c>
      <c r="E21" s="44">
        <f t="shared" si="2"/>
        <v>5.6338028169014089</v>
      </c>
      <c r="F21" s="103">
        <v>83</v>
      </c>
      <c r="G21" s="44">
        <f t="shared" si="3"/>
        <v>58.450704225352112</v>
      </c>
      <c r="H21" s="45" t="s">
        <v>88</v>
      </c>
      <c r="I21" s="45">
        <f t="shared" si="4"/>
        <v>57.04225352112676</v>
      </c>
      <c r="J21" s="46">
        <f t="shared" si="10"/>
        <v>58.450704225352112</v>
      </c>
      <c r="K21" s="45">
        <f t="shared" si="11"/>
        <v>59.870704225352114</v>
      </c>
      <c r="L21" s="47">
        <v>19</v>
      </c>
      <c r="M21" s="48" t="s">
        <v>100</v>
      </c>
      <c r="N21" s="48">
        <v>17.7</v>
      </c>
      <c r="O21" s="192">
        <v>135</v>
      </c>
      <c r="P21" s="192">
        <v>145</v>
      </c>
      <c r="Q21" s="192">
        <v>21233457</v>
      </c>
      <c r="R21" s="50">
        <f>Q21-Q20</f>
        <v>6158</v>
      </c>
      <c r="S21" s="51">
        <f t="shared" si="6"/>
        <v>147.792</v>
      </c>
      <c r="T21" s="51">
        <f t="shared" si="7"/>
        <v>6.1580000000000004</v>
      </c>
      <c r="U21" s="193">
        <v>7</v>
      </c>
      <c r="V21" s="193">
        <f t="shared" si="0"/>
        <v>7</v>
      </c>
      <c r="W21" s="194" t="s">
        <v>142</v>
      </c>
      <c r="X21" s="197">
        <v>0</v>
      </c>
      <c r="Y21" s="197">
        <v>1051</v>
      </c>
      <c r="Z21" s="197">
        <v>1196</v>
      </c>
      <c r="AA21" s="197">
        <v>1185</v>
      </c>
      <c r="AB21" s="197">
        <v>1198</v>
      </c>
      <c r="AC21" s="52" t="s">
        <v>90</v>
      </c>
      <c r="AD21" s="52" t="s">
        <v>90</v>
      </c>
      <c r="AE21" s="52" t="s">
        <v>90</v>
      </c>
      <c r="AF21" s="196" t="s">
        <v>90</v>
      </c>
      <c r="AG21" s="196">
        <v>33875700</v>
      </c>
      <c r="AH21" s="53">
        <f t="shared" si="9"/>
        <v>1388</v>
      </c>
      <c r="AI21" s="54">
        <f t="shared" si="8"/>
        <v>225.39785644689832</v>
      </c>
      <c r="AJ21" s="166">
        <v>0</v>
      </c>
      <c r="AK21" s="166">
        <v>1</v>
      </c>
      <c r="AL21" s="166">
        <v>1</v>
      </c>
      <c r="AM21" s="166">
        <v>1</v>
      </c>
      <c r="AN21" s="166">
        <v>1</v>
      </c>
      <c r="AO21" s="166">
        <v>0</v>
      </c>
      <c r="AP21" s="197">
        <v>7495243</v>
      </c>
      <c r="AQ21" s="197">
        <f t="shared" si="1"/>
        <v>0</v>
      </c>
      <c r="AR21" s="55"/>
      <c r="AS21" s="56" t="s">
        <v>101</v>
      </c>
      <c r="AY21" s="170"/>
    </row>
    <row r="22" spans="1:51" x14ac:dyDescent="0.25">
      <c r="B22" s="43">
        <v>2.4583333333333299</v>
      </c>
      <c r="C22" s="43">
        <v>0.5</v>
      </c>
      <c r="D22" s="191">
        <v>7</v>
      </c>
      <c r="E22" s="44">
        <f t="shared" si="2"/>
        <v>4.9295774647887329</v>
      </c>
      <c r="F22" s="103">
        <v>83</v>
      </c>
      <c r="G22" s="44">
        <f t="shared" si="3"/>
        <v>58.450704225352112</v>
      </c>
      <c r="H22" s="45" t="s">
        <v>88</v>
      </c>
      <c r="I22" s="45">
        <f t="shared" si="4"/>
        <v>57.04225352112676</v>
      </c>
      <c r="J22" s="46">
        <f t="shared" si="10"/>
        <v>58.450704225352112</v>
      </c>
      <c r="K22" s="45">
        <f t="shared" si="11"/>
        <v>59.870704225352114</v>
      </c>
      <c r="L22" s="47">
        <v>19</v>
      </c>
      <c r="M22" s="48" t="s">
        <v>100</v>
      </c>
      <c r="N22" s="48">
        <v>17.3</v>
      </c>
      <c r="O22" s="192">
        <v>130</v>
      </c>
      <c r="P22" s="192">
        <v>134</v>
      </c>
      <c r="Q22" s="192">
        <v>21239386</v>
      </c>
      <c r="R22" s="50">
        <f t="shared" si="5"/>
        <v>5929</v>
      </c>
      <c r="S22" s="51">
        <f t="shared" si="6"/>
        <v>142.29599999999999</v>
      </c>
      <c r="T22" s="51">
        <f t="shared" si="7"/>
        <v>5.9290000000000003</v>
      </c>
      <c r="U22" s="193">
        <v>6.7</v>
      </c>
      <c r="V22" s="193">
        <f t="shared" si="0"/>
        <v>6.7</v>
      </c>
      <c r="W22" s="194" t="s">
        <v>142</v>
      </c>
      <c r="X22" s="197">
        <v>0</v>
      </c>
      <c r="Y22" s="197">
        <v>1041</v>
      </c>
      <c r="Z22" s="197">
        <v>1195</v>
      </c>
      <c r="AA22" s="197">
        <v>1185</v>
      </c>
      <c r="AB22" s="197">
        <v>1198</v>
      </c>
      <c r="AC22" s="52" t="s">
        <v>90</v>
      </c>
      <c r="AD22" s="52" t="s">
        <v>90</v>
      </c>
      <c r="AE22" s="52" t="s">
        <v>90</v>
      </c>
      <c r="AF22" s="196" t="s">
        <v>90</v>
      </c>
      <c r="AG22" s="196">
        <v>33877048</v>
      </c>
      <c r="AH22" s="53">
        <f t="shared" si="9"/>
        <v>1348</v>
      </c>
      <c r="AI22" s="54">
        <f t="shared" si="8"/>
        <v>227.3570585258897</v>
      </c>
      <c r="AJ22" s="166">
        <v>0</v>
      </c>
      <c r="AK22" s="166">
        <v>1</v>
      </c>
      <c r="AL22" s="166">
        <v>1</v>
      </c>
      <c r="AM22" s="166">
        <v>1</v>
      </c>
      <c r="AN22" s="166">
        <v>1</v>
      </c>
      <c r="AO22" s="166">
        <v>0</v>
      </c>
      <c r="AP22" s="197">
        <v>7495243</v>
      </c>
      <c r="AQ22" s="197">
        <f t="shared" si="1"/>
        <v>0</v>
      </c>
      <c r="AR22" s="55"/>
      <c r="AS22" s="56" t="s">
        <v>101</v>
      </c>
      <c r="AV22" s="59" t="s">
        <v>110</v>
      </c>
      <c r="AY22" s="170"/>
    </row>
    <row r="23" spans="1:51" x14ac:dyDescent="0.25">
      <c r="A23" s="163" t="s">
        <v>183</v>
      </c>
      <c r="B23" s="43">
        <v>2.5</v>
      </c>
      <c r="C23" s="43">
        <v>0.54166666666666696</v>
      </c>
      <c r="D23" s="191">
        <v>8</v>
      </c>
      <c r="E23" s="44">
        <f t="shared" si="2"/>
        <v>5.6338028169014089</v>
      </c>
      <c r="F23" s="168">
        <v>81</v>
      </c>
      <c r="G23" s="44">
        <f t="shared" si="3"/>
        <v>57.04225352112676</v>
      </c>
      <c r="H23" s="45" t="s">
        <v>88</v>
      </c>
      <c r="I23" s="45">
        <f t="shared" si="4"/>
        <v>55.633802816901408</v>
      </c>
      <c r="J23" s="46">
        <f t="shared" si="10"/>
        <v>57.04225352112676</v>
      </c>
      <c r="K23" s="45">
        <f>J23+(6/1.42)</f>
        <v>61.267605633802816</v>
      </c>
      <c r="L23" s="47">
        <v>19</v>
      </c>
      <c r="M23" s="48" t="s">
        <v>100</v>
      </c>
      <c r="N23" s="48">
        <v>17.5</v>
      </c>
      <c r="O23" s="192">
        <v>135</v>
      </c>
      <c r="P23" s="192">
        <v>132</v>
      </c>
      <c r="Q23" s="192">
        <v>21244951</v>
      </c>
      <c r="R23" s="50">
        <f t="shared" si="5"/>
        <v>5565</v>
      </c>
      <c r="S23" s="51">
        <f t="shared" si="6"/>
        <v>133.56</v>
      </c>
      <c r="T23" s="51">
        <f t="shared" si="7"/>
        <v>5.5650000000000004</v>
      </c>
      <c r="U23" s="193">
        <v>6.4</v>
      </c>
      <c r="V23" s="193">
        <f t="shared" si="0"/>
        <v>6.4</v>
      </c>
      <c r="W23" s="194" t="s">
        <v>142</v>
      </c>
      <c r="X23" s="197">
        <v>0</v>
      </c>
      <c r="Y23" s="197">
        <v>1010</v>
      </c>
      <c r="Z23" s="197">
        <v>1164</v>
      </c>
      <c r="AA23" s="197">
        <v>1185</v>
      </c>
      <c r="AB23" s="197">
        <v>1169</v>
      </c>
      <c r="AC23" s="52" t="s">
        <v>90</v>
      </c>
      <c r="AD23" s="52" t="s">
        <v>90</v>
      </c>
      <c r="AE23" s="52" t="s">
        <v>90</v>
      </c>
      <c r="AF23" s="196" t="s">
        <v>90</v>
      </c>
      <c r="AG23" s="196">
        <v>33878308</v>
      </c>
      <c r="AH23" s="53">
        <f t="shared" si="9"/>
        <v>1260</v>
      </c>
      <c r="AI23" s="54">
        <f t="shared" si="8"/>
        <v>226.41509433962261</v>
      </c>
      <c r="AJ23" s="166">
        <v>0</v>
      </c>
      <c r="AK23" s="166">
        <v>1</v>
      </c>
      <c r="AL23" s="166">
        <v>1</v>
      </c>
      <c r="AM23" s="166">
        <v>1</v>
      </c>
      <c r="AN23" s="166">
        <v>1</v>
      </c>
      <c r="AO23" s="166">
        <v>0</v>
      </c>
      <c r="AP23" s="197">
        <v>7495243</v>
      </c>
      <c r="AQ23" s="197">
        <f t="shared" si="1"/>
        <v>0</v>
      </c>
      <c r="AR23" s="55"/>
      <c r="AS23" s="56" t="s">
        <v>113</v>
      </c>
      <c r="AT23" s="58"/>
      <c r="AV23" s="60" t="s">
        <v>111</v>
      </c>
      <c r="AW23" s="61" t="s">
        <v>112</v>
      </c>
      <c r="AY23" s="170"/>
    </row>
    <row r="24" spans="1:51" x14ac:dyDescent="0.25">
      <c r="B24" s="43">
        <v>2.5416666666666701</v>
      </c>
      <c r="C24" s="43">
        <v>0.58333333333333404</v>
      </c>
      <c r="D24" s="191">
        <v>10</v>
      </c>
      <c r="E24" s="44">
        <f t="shared" si="2"/>
        <v>7.042253521126761</v>
      </c>
      <c r="F24" s="168">
        <v>81</v>
      </c>
      <c r="G24" s="44">
        <f t="shared" si="3"/>
        <v>57.04225352112676</v>
      </c>
      <c r="H24" s="45" t="s">
        <v>88</v>
      </c>
      <c r="I24" s="45">
        <f t="shared" si="4"/>
        <v>55.633802816901408</v>
      </c>
      <c r="J24" s="46">
        <f t="shared" si="10"/>
        <v>57.04225352112676</v>
      </c>
      <c r="K24" s="45">
        <f t="shared" ref="K24:K34" si="12">J24+(6/1.42)</f>
        <v>61.267605633802816</v>
      </c>
      <c r="L24" s="47">
        <v>18</v>
      </c>
      <c r="M24" s="48" t="s">
        <v>100</v>
      </c>
      <c r="N24" s="48">
        <v>17.3</v>
      </c>
      <c r="O24" s="192">
        <v>134</v>
      </c>
      <c r="P24" s="192">
        <v>132</v>
      </c>
      <c r="Q24" s="192">
        <v>21250550</v>
      </c>
      <c r="R24" s="50">
        <f t="shared" si="5"/>
        <v>5599</v>
      </c>
      <c r="S24" s="51">
        <f t="shared" si="6"/>
        <v>134.376</v>
      </c>
      <c r="T24" s="51">
        <f t="shared" si="7"/>
        <v>5.5990000000000002</v>
      </c>
      <c r="U24" s="193">
        <v>6.1</v>
      </c>
      <c r="V24" s="193">
        <f t="shared" si="0"/>
        <v>6.1</v>
      </c>
      <c r="W24" s="194" t="s">
        <v>142</v>
      </c>
      <c r="X24" s="197">
        <v>0</v>
      </c>
      <c r="Y24" s="197">
        <v>1039</v>
      </c>
      <c r="Z24" s="197">
        <v>1134</v>
      </c>
      <c r="AA24" s="197">
        <v>1185</v>
      </c>
      <c r="AB24" s="197">
        <v>1139</v>
      </c>
      <c r="AC24" s="52" t="s">
        <v>90</v>
      </c>
      <c r="AD24" s="52" t="s">
        <v>90</v>
      </c>
      <c r="AE24" s="52" t="s">
        <v>90</v>
      </c>
      <c r="AF24" s="196" t="s">
        <v>90</v>
      </c>
      <c r="AG24" s="196">
        <v>33879546</v>
      </c>
      <c r="AH24" s="53">
        <f t="shared" si="9"/>
        <v>1238</v>
      </c>
      <c r="AI24" s="54">
        <f t="shared" si="8"/>
        <v>221.11091266297552</v>
      </c>
      <c r="AJ24" s="166">
        <v>0</v>
      </c>
      <c r="AK24" s="166">
        <v>1</v>
      </c>
      <c r="AL24" s="166">
        <v>1</v>
      </c>
      <c r="AM24" s="166">
        <v>1</v>
      </c>
      <c r="AN24" s="166">
        <v>1</v>
      </c>
      <c r="AO24" s="166">
        <v>0</v>
      </c>
      <c r="AP24" s="197">
        <v>7495243</v>
      </c>
      <c r="AQ24" s="197">
        <f t="shared" si="1"/>
        <v>0</v>
      </c>
      <c r="AR24" s="57"/>
      <c r="AS24" s="56" t="s">
        <v>113</v>
      </c>
      <c r="AV24" s="62" t="s">
        <v>29</v>
      </c>
      <c r="AW24" s="62">
        <v>14.7</v>
      </c>
      <c r="AY24" s="170"/>
    </row>
    <row r="25" spans="1:51" x14ac:dyDescent="0.25">
      <c r="B25" s="43">
        <v>2.5833333333333299</v>
      </c>
      <c r="C25" s="43">
        <v>0.625</v>
      </c>
      <c r="D25" s="191">
        <v>10</v>
      </c>
      <c r="E25" s="44">
        <f t="shared" si="2"/>
        <v>7.042253521126761</v>
      </c>
      <c r="F25" s="168">
        <v>81</v>
      </c>
      <c r="G25" s="44">
        <f t="shared" si="3"/>
        <v>57.04225352112676</v>
      </c>
      <c r="H25" s="45" t="s">
        <v>88</v>
      </c>
      <c r="I25" s="45">
        <f t="shared" si="4"/>
        <v>55.633802816901408</v>
      </c>
      <c r="J25" s="46">
        <f t="shared" si="10"/>
        <v>57.04225352112676</v>
      </c>
      <c r="K25" s="45">
        <f t="shared" si="12"/>
        <v>61.267605633802816</v>
      </c>
      <c r="L25" s="47">
        <v>18</v>
      </c>
      <c r="M25" s="48" t="s">
        <v>100</v>
      </c>
      <c r="N25" s="48">
        <v>16.899999999999999</v>
      </c>
      <c r="O25" s="192">
        <v>130</v>
      </c>
      <c r="P25" s="192">
        <v>135</v>
      </c>
      <c r="Q25" s="192">
        <v>21256137</v>
      </c>
      <c r="R25" s="50">
        <f t="shared" si="5"/>
        <v>5587</v>
      </c>
      <c r="S25" s="51">
        <f t="shared" si="6"/>
        <v>134.08799999999999</v>
      </c>
      <c r="T25" s="51">
        <f t="shared" si="7"/>
        <v>5.5869999999999997</v>
      </c>
      <c r="U25" s="193">
        <v>5.7</v>
      </c>
      <c r="V25" s="193">
        <f t="shared" si="0"/>
        <v>5.7</v>
      </c>
      <c r="W25" s="194" t="s">
        <v>142</v>
      </c>
      <c r="X25" s="197">
        <v>0</v>
      </c>
      <c r="Y25" s="197">
        <v>1068</v>
      </c>
      <c r="Z25" s="197">
        <v>1134</v>
      </c>
      <c r="AA25" s="197">
        <v>1185</v>
      </c>
      <c r="AB25" s="197">
        <v>1139</v>
      </c>
      <c r="AC25" s="52" t="s">
        <v>90</v>
      </c>
      <c r="AD25" s="52" t="s">
        <v>90</v>
      </c>
      <c r="AE25" s="52" t="s">
        <v>90</v>
      </c>
      <c r="AF25" s="196" t="s">
        <v>90</v>
      </c>
      <c r="AG25" s="196">
        <v>33880784</v>
      </c>
      <c r="AH25" s="53">
        <f t="shared" si="9"/>
        <v>1238</v>
      </c>
      <c r="AI25" s="54">
        <f t="shared" si="8"/>
        <v>221.58582423483088</v>
      </c>
      <c r="AJ25" s="166">
        <v>0</v>
      </c>
      <c r="AK25" s="166">
        <v>1</v>
      </c>
      <c r="AL25" s="166">
        <v>1</v>
      </c>
      <c r="AM25" s="166">
        <v>1</v>
      </c>
      <c r="AN25" s="166">
        <v>1</v>
      </c>
      <c r="AO25" s="166">
        <v>0</v>
      </c>
      <c r="AP25" s="197">
        <v>7495243</v>
      </c>
      <c r="AQ25" s="197">
        <f t="shared" si="1"/>
        <v>0</v>
      </c>
      <c r="AR25" s="55"/>
      <c r="AS25" s="56" t="s">
        <v>113</v>
      </c>
      <c r="AV25" s="62" t="s">
        <v>74</v>
      </c>
      <c r="AW25" s="62">
        <v>10.36</v>
      </c>
      <c r="AY25" s="170"/>
    </row>
    <row r="26" spans="1:51" x14ac:dyDescent="0.25">
      <c r="B26" s="43">
        <v>2.625</v>
      </c>
      <c r="C26" s="43">
        <v>0.66666666666666696</v>
      </c>
      <c r="D26" s="191">
        <v>7</v>
      </c>
      <c r="E26" s="44">
        <f t="shared" si="2"/>
        <v>4.9295774647887329</v>
      </c>
      <c r="F26" s="168">
        <v>81</v>
      </c>
      <c r="G26" s="44">
        <f t="shared" si="3"/>
        <v>57.04225352112676</v>
      </c>
      <c r="H26" s="45" t="s">
        <v>88</v>
      </c>
      <c r="I26" s="45">
        <f t="shared" si="4"/>
        <v>53.521126760563384</v>
      </c>
      <c r="J26" s="46">
        <f>(F26-3)/1.42</f>
        <v>54.929577464788736</v>
      </c>
      <c r="K26" s="45">
        <f t="shared" si="12"/>
        <v>59.154929577464792</v>
      </c>
      <c r="L26" s="47">
        <v>18</v>
      </c>
      <c r="M26" s="48" t="s">
        <v>100</v>
      </c>
      <c r="N26" s="48">
        <v>16.7</v>
      </c>
      <c r="O26" s="192">
        <v>129</v>
      </c>
      <c r="P26" s="192">
        <v>130</v>
      </c>
      <c r="Q26" s="192">
        <v>21261696</v>
      </c>
      <c r="R26" s="50">
        <f t="shared" si="5"/>
        <v>5559</v>
      </c>
      <c r="S26" s="51">
        <f t="shared" si="6"/>
        <v>133.416</v>
      </c>
      <c r="T26" s="51">
        <f t="shared" si="7"/>
        <v>5.5590000000000002</v>
      </c>
      <c r="U26" s="193">
        <v>5.6</v>
      </c>
      <c r="V26" s="193">
        <f t="shared" si="0"/>
        <v>5.6</v>
      </c>
      <c r="W26" s="194" t="s">
        <v>142</v>
      </c>
      <c r="X26" s="197">
        <v>0</v>
      </c>
      <c r="Y26" s="197">
        <v>997</v>
      </c>
      <c r="Z26" s="197">
        <v>1175</v>
      </c>
      <c r="AA26" s="197">
        <v>1185</v>
      </c>
      <c r="AB26" s="197">
        <v>1181</v>
      </c>
      <c r="AC26" s="52" t="s">
        <v>90</v>
      </c>
      <c r="AD26" s="52" t="s">
        <v>90</v>
      </c>
      <c r="AE26" s="52" t="s">
        <v>90</v>
      </c>
      <c r="AF26" s="196" t="s">
        <v>90</v>
      </c>
      <c r="AG26" s="196">
        <v>33882060</v>
      </c>
      <c r="AH26" s="53">
        <f t="shared" si="9"/>
        <v>1276</v>
      </c>
      <c r="AI26" s="54">
        <f t="shared" si="8"/>
        <v>229.53768663428673</v>
      </c>
      <c r="AJ26" s="166">
        <v>0</v>
      </c>
      <c r="AK26" s="166">
        <v>1</v>
      </c>
      <c r="AL26" s="166">
        <v>1</v>
      </c>
      <c r="AM26" s="166">
        <v>1</v>
      </c>
      <c r="AN26" s="166">
        <v>1</v>
      </c>
      <c r="AO26" s="166">
        <v>0</v>
      </c>
      <c r="AP26" s="197">
        <v>7495243</v>
      </c>
      <c r="AQ26" s="197">
        <f t="shared" si="1"/>
        <v>0</v>
      </c>
      <c r="AR26" s="55"/>
      <c r="AS26" s="56" t="s">
        <v>113</v>
      </c>
      <c r="AV26" s="62" t="s">
        <v>114</v>
      </c>
      <c r="AW26" s="62">
        <v>1.01325</v>
      </c>
      <c r="AY26" s="170"/>
    </row>
    <row r="27" spans="1:51" x14ac:dyDescent="0.25">
      <c r="B27" s="43">
        <v>2.6666666666666701</v>
      </c>
      <c r="C27" s="43">
        <v>0.70833333333333404</v>
      </c>
      <c r="D27" s="191">
        <v>5</v>
      </c>
      <c r="E27" s="44">
        <f t="shared" si="2"/>
        <v>3.5211267605633805</v>
      </c>
      <c r="F27" s="168">
        <v>81</v>
      </c>
      <c r="G27" s="44">
        <f t="shared" si="3"/>
        <v>57.04225352112676</v>
      </c>
      <c r="H27" s="45" t="s">
        <v>88</v>
      </c>
      <c r="I27" s="45">
        <f t="shared" si="4"/>
        <v>53.521126760563384</v>
      </c>
      <c r="J27" s="46">
        <f t="shared" ref="J27:J32" si="13">(F27-3)/1.42</f>
        <v>54.929577464788736</v>
      </c>
      <c r="K27" s="45">
        <f t="shared" si="12"/>
        <v>59.154929577464792</v>
      </c>
      <c r="L27" s="47">
        <v>18</v>
      </c>
      <c r="M27" s="48" t="s">
        <v>100</v>
      </c>
      <c r="N27" s="48">
        <v>16.7</v>
      </c>
      <c r="O27" s="192">
        <v>115</v>
      </c>
      <c r="P27" s="192">
        <v>137</v>
      </c>
      <c r="Q27" s="192">
        <v>21267344</v>
      </c>
      <c r="R27" s="50">
        <f t="shared" si="5"/>
        <v>5648</v>
      </c>
      <c r="S27" s="51">
        <f t="shared" si="6"/>
        <v>135.55199999999999</v>
      </c>
      <c r="T27" s="51">
        <f t="shared" si="7"/>
        <v>5.6479999999999997</v>
      </c>
      <c r="U27" s="193">
        <v>5.3</v>
      </c>
      <c r="V27" s="193">
        <f t="shared" si="0"/>
        <v>5.3</v>
      </c>
      <c r="W27" s="194" t="s">
        <v>142</v>
      </c>
      <c r="X27" s="197">
        <v>0</v>
      </c>
      <c r="Y27" s="197">
        <v>1043</v>
      </c>
      <c r="Z27" s="197">
        <v>1196</v>
      </c>
      <c r="AA27" s="197">
        <v>1185</v>
      </c>
      <c r="AB27" s="197">
        <v>1198</v>
      </c>
      <c r="AC27" s="52" t="s">
        <v>90</v>
      </c>
      <c r="AD27" s="52" t="s">
        <v>90</v>
      </c>
      <c r="AE27" s="52" t="s">
        <v>90</v>
      </c>
      <c r="AF27" s="196" t="s">
        <v>90</v>
      </c>
      <c r="AG27" s="196">
        <v>33883356</v>
      </c>
      <c r="AH27" s="53">
        <f t="shared" si="9"/>
        <v>1296</v>
      </c>
      <c r="AI27" s="54">
        <f t="shared" si="8"/>
        <v>229.4617563739377</v>
      </c>
      <c r="AJ27" s="166">
        <v>0</v>
      </c>
      <c r="AK27" s="166">
        <v>1</v>
      </c>
      <c r="AL27" s="166">
        <v>1</v>
      </c>
      <c r="AM27" s="166">
        <v>1</v>
      </c>
      <c r="AN27" s="166">
        <v>1</v>
      </c>
      <c r="AO27" s="166">
        <v>0</v>
      </c>
      <c r="AP27" s="197">
        <v>7495243</v>
      </c>
      <c r="AQ27" s="197">
        <f t="shared" si="1"/>
        <v>0</v>
      </c>
      <c r="AR27" s="55"/>
      <c r="AS27" s="56" t="s">
        <v>113</v>
      </c>
      <c r="AV27" s="62" t="s">
        <v>115</v>
      </c>
      <c r="AW27" s="62">
        <v>1</v>
      </c>
      <c r="AY27" s="170"/>
    </row>
    <row r="28" spans="1:51" x14ac:dyDescent="0.25">
      <c r="B28" s="43">
        <v>2.7083333333333299</v>
      </c>
      <c r="C28" s="43">
        <v>0.750000000000002</v>
      </c>
      <c r="D28" s="191">
        <v>3</v>
      </c>
      <c r="E28" s="44">
        <f t="shared" si="2"/>
        <v>2.1126760563380285</v>
      </c>
      <c r="F28" s="168">
        <v>78</v>
      </c>
      <c r="G28" s="44">
        <f t="shared" si="3"/>
        <v>54.929577464788736</v>
      </c>
      <c r="H28" s="45" t="s">
        <v>88</v>
      </c>
      <c r="I28" s="45">
        <f t="shared" si="4"/>
        <v>51.408450704225352</v>
      </c>
      <c r="J28" s="46">
        <f t="shared" si="13"/>
        <v>52.816901408450704</v>
      </c>
      <c r="K28" s="45">
        <f t="shared" si="12"/>
        <v>57.04225352112676</v>
      </c>
      <c r="L28" s="47">
        <v>18</v>
      </c>
      <c r="M28" s="48" t="s">
        <v>100</v>
      </c>
      <c r="N28" s="48">
        <v>16.7</v>
      </c>
      <c r="O28" s="192">
        <v>110</v>
      </c>
      <c r="P28" s="192">
        <v>132</v>
      </c>
      <c r="Q28" s="192">
        <v>21272943</v>
      </c>
      <c r="R28" s="50">
        <f t="shared" si="5"/>
        <v>5599</v>
      </c>
      <c r="S28" s="51">
        <f t="shared" si="6"/>
        <v>134.376</v>
      </c>
      <c r="T28" s="51">
        <f t="shared" si="7"/>
        <v>5.5990000000000002</v>
      </c>
      <c r="U28" s="193">
        <v>5.0999999999999996</v>
      </c>
      <c r="V28" s="193">
        <f t="shared" si="0"/>
        <v>5.0999999999999996</v>
      </c>
      <c r="W28" s="194" t="s">
        <v>142</v>
      </c>
      <c r="X28" s="197">
        <v>0</v>
      </c>
      <c r="Y28" s="197">
        <v>1006</v>
      </c>
      <c r="Z28" s="197">
        <v>1196</v>
      </c>
      <c r="AA28" s="197">
        <v>1185</v>
      </c>
      <c r="AB28" s="197">
        <v>1198</v>
      </c>
      <c r="AC28" s="52" t="s">
        <v>90</v>
      </c>
      <c r="AD28" s="52" t="s">
        <v>90</v>
      </c>
      <c r="AE28" s="52" t="s">
        <v>90</v>
      </c>
      <c r="AF28" s="196" t="s">
        <v>90</v>
      </c>
      <c r="AG28" s="196">
        <v>33884668</v>
      </c>
      <c r="AH28" s="53">
        <f t="shared" si="9"/>
        <v>1312</v>
      </c>
      <c r="AI28" s="54">
        <f t="shared" si="8"/>
        <v>234.32755849258794</v>
      </c>
      <c r="AJ28" s="166">
        <v>0</v>
      </c>
      <c r="AK28" s="166">
        <v>1</v>
      </c>
      <c r="AL28" s="166">
        <v>1</v>
      </c>
      <c r="AM28" s="166">
        <v>1</v>
      </c>
      <c r="AN28" s="166">
        <v>1</v>
      </c>
      <c r="AO28" s="166">
        <v>0</v>
      </c>
      <c r="AP28" s="197">
        <v>7495243</v>
      </c>
      <c r="AQ28" s="197">
        <f t="shared" si="1"/>
        <v>0</v>
      </c>
      <c r="AR28" s="57"/>
      <c r="AS28" s="56" t="s">
        <v>113</v>
      </c>
      <c r="AV28" s="62" t="s">
        <v>116</v>
      </c>
      <c r="AW28" s="62">
        <v>101.325</v>
      </c>
      <c r="AY28" s="170"/>
    </row>
    <row r="29" spans="1:51" x14ac:dyDescent="0.25">
      <c r="B29" s="43">
        <v>2.75</v>
      </c>
      <c r="C29" s="43">
        <v>0.79166666666666896</v>
      </c>
      <c r="D29" s="191">
        <v>10</v>
      </c>
      <c r="E29" s="44">
        <f t="shared" si="2"/>
        <v>7.042253521126761</v>
      </c>
      <c r="F29" s="168">
        <v>78</v>
      </c>
      <c r="G29" s="44">
        <f t="shared" si="3"/>
        <v>54.929577464788736</v>
      </c>
      <c r="H29" s="45" t="s">
        <v>88</v>
      </c>
      <c r="I29" s="45">
        <f t="shared" si="4"/>
        <v>51.408450704225352</v>
      </c>
      <c r="J29" s="46">
        <f t="shared" si="13"/>
        <v>52.816901408450704</v>
      </c>
      <c r="K29" s="45">
        <f t="shared" si="12"/>
        <v>57.04225352112676</v>
      </c>
      <c r="L29" s="47">
        <v>18</v>
      </c>
      <c r="M29" s="48" t="s">
        <v>100</v>
      </c>
      <c r="N29" s="48">
        <v>16.600000000000001</v>
      </c>
      <c r="O29" s="192">
        <v>113</v>
      </c>
      <c r="P29" s="192">
        <v>127</v>
      </c>
      <c r="Q29" s="192">
        <v>21278427</v>
      </c>
      <c r="R29" s="50">
        <f t="shared" si="5"/>
        <v>5484</v>
      </c>
      <c r="S29" s="51">
        <f t="shared" si="6"/>
        <v>131.61600000000001</v>
      </c>
      <c r="T29" s="51">
        <f t="shared" si="7"/>
        <v>5.484</v>
      </c>
      <c r="U29" s="193">
        <v>4.2</v>
      </c>
      <c r="V29" s="193">
        <f t="shared" si="0"/>
        <v>4.2</v>
      </c>
      <c r="W29" s="194" t="s">
        <v>143</v>
      </c>
      <c r="X29" s="197">
        <v>0</v>
      </c>
      <c r="Y29" s="197">
        <v>1176</v>
      </c>
      <c r="Z29" s="197">
        <v>1196</v>
      </c>
      <c r="AA29" s="197">
        <v>0</v>
      </c>
      <c r="AB29" s="197">
        <v>1198</v>
      </c>
      <c r="AC29" s="52" t="s">
        <v>90</v>
      </c>
      <c r="AD29" s="52" t="s">
        <v>90</v>
      </c>
      <c r="AE29" s="52" t="s">
        <v>90</v>
      </c>
      <c r="AF29" s="196" t="s">
        <v>90</v>
      </c>
      <c r="AG29" s="196">
        <v>33885804</v>
      </c>
      <c r="AH29" s="53">
        <f t="shared" si="9"/>
        <v>1136</v>
      </c>
      <c r="AI29" s="54">
        <f t="shared" si="8"/>
        <v>207.14806710430344</v>
      </c>
      <c r="AJ29" s="166">
        <v>0</v>
      </c>
      <c r="AK29" s="166">
        <v>1</v>
      </c>
      <c r="AL29" s="166">
        <v>1</v>
      </c>
      <c r="AM29" s="166">
        <v>1</v>
      </c>
      <c r="AN29" s="166">
        <v>1</v>
      </c>
      <c r="AO29" s="166">
        <v>0</v>
      </c>
      <c r="AP29" s="197">
        <v>7495243</v>
      </c>
      <c r="AQ29" s="197">
        <f t="shared" si="1"/>
        <v>0</v>
      </c>
      <c r="AR29" s="55"/>
      <c r="AS29" s="56" t="s">
        <v>113</v>
      </c>
      <c r="AY29" s="170"/>
    </row>
    <row r="30" spans="1:51" x14ac:dyDescent="0.25">
      <c r="B30" s="43">
        <v>2.7916666666666701</v>
      </c>
      <c r="C30" s="43">
        <v>0.83333333333333703</v>
      </c>
      <c r="D30" s="191">
        <v>10</v>
      </c>
      <c r="E30" s="44">
        <f t="shared" si="2"/>
        <v>7.042253521126761</v>
      </c>
      <c r="F30" s="168">
        <v>78</v>
      </c>
      <c r="G30" s="44">
        <f t="shared" si="3"/>
        <v>54.929577464788736</v>
      </c>
      <c r="H30" s="45" t="s">
        <v>88</v>
      </c>
      <c r="I30" s="45">
        <f t="shared" si="4"/>
        <v>51.408450704225352</v>
      </c>
      <c r="J30" s="46">
        <f t="shared" si="13"/>
        <v>52.816901408450704</v>
      </c>
      <c r="K30" s="45">
        <f t="shared" si="12"/>
        <v>57.04225352112676</v>
      </c>
      <c r="L30" s="47">
        <v>18</v>
      </c>
      <c r="M30" s="48" t="s">
        <v>100</v>
      </c>
      <c r="N30" s="48">
        <v>16.600000000000001</v>
      </c>
      <c r="O30" s="192">
        <v>114</v>
      </c>
      <c r="P30" s="192">
        <v>127</v>
      </c>
      <c r="Q30" s="192">
        <v>21283805</v>
      </c>
      <c r="R30" s="50">
        <f t="shared" si="5"/>
        <v>5378</v>
      </c>
      <c r="S30" s="51">
        <f t="shared" si="6"/>
        <v>129.072</v>
      </c>
      <c r="T30" s="51">
        <f t="shared" si="7"/>
        <v>5.3780000000000001</v>
      </c>
      <c r="U30" s="193">
        <v>3.3</v>
      </c>
      <c r="V30" s="193">
        <f t="shared" si="0"/>
        <v>3.3</v>
      </c>
      <c r="W30" s="194" t="s">
        <v>143</v>
      </c>
      <c r="X30" s="197">
        <v>0</v>
      </c>
      <c r="Y30" s="197">
        <v>1104</v>
      </c>
      <c r="Z30" s="197">
        <v>1196</v>
      </c>
      <c r="AA30" s="197">
        <v>0</v>
      </c>
      <c r="AB30" s="197">
        <v>1198</v>
      </c>
      <c r="AC30" s="52" t="s">
        <v>90</v>
      </c>
      <c r="AD30" s="52" t="s">
        <v>90</v>
      </c>
      <c r="AE30" s="52" t="s">
        <v>90</v>
      </c>
      <c r="AF30" s="196" t="s">
        <v>90</v>
      </c>
      <c r="AG30" s="196">
        <v>33886888</v>
      </c>
      <c r="AH30" s="53">
        <f t="shared" si="9"/>
        <v>1084</v>
      </c>
      <c r="AI30" s="54">
        <f t="shared" si="8"/>
        <v>201.56191892896987</v>
      </c>
      <c r="AJ30" s="166">
        <v>0</v>
      </c>
      <c r="AK30" s="166">
        <v>1</v>
      </c>
      <c r="AL30" s="166">
        <v>1</v>
      </c>
      <c r="AM30" s="166">
        <v>0</v>
      </c>
      <c r="AN30" s="166">
        <v>1</v>
      </c>
      <c r="AO30" s="166">
        <v>0</v>
      </c>
      <c r="AP30" s="197">
        <v>7495243</v>
      </c>
      <c r="AQ30" s="197">
        <f t="shared" si="1"/>
        <v>0</v>
      </c>
      <c r="AR30" s="55"/>
      <c r="AS30" s="56" t="s">
        <v>113</v>
      </c>
      <c r="AV30" s="225" t="s">
        <v>117</v>
      </c>
      <c r="AW30" s="225"/>
      <c r="AY30" s="170"/>
    </row>
    <row r="31" spans="1:51" x14ac:dyDescent="0.25">
      <c r="B31" s="43">
        <v>2.8333333333333299</v>
      </c>
      <c r="C31" s="43">
        <v>0.875000000000004</v>
      </c>
      <c r="D31" s="191">
        <v>10</v>
      </c>
      <c r="E31" s="44">
        <f t="shared" si="2"/>
        <v>7.042253521126761</v>
      </c>
      <c r="F31" s="168">
        <v>76</v>
      </c>
      <c r="G31" s="44">
        <f t="shared" si="3"/>
        <v>53.521126760563384</v>
      </c>
      <c r="H31" s="45" t="s">
        <v>88</v>
      </c>
      <c r="I31" s="45">
        <f t="shared" si="4"/>
        <v>50</v>
      </c>
      <c r="J31" s="46">
        <f t="shared" si="13"/>
        <v>51.408450704225352</v>
      </c>
      <c r="K31" s="45">
        <f t="shared" si="12"/>
        <v>55.633802816901408</v>
      </c>
      <c r="L31" s="47">
        <v>18</v>
      </c>
      <c r="M31" s="48" t="s">
        <v>100</v>
      </c>
      <c r="N31" s="48">
        <v>16.100000000000001</v>
      </c>
      <c r="O31" s="192">
        <v>119</v>
      </c>
      <c r="P31" s="192">
        <v>126</v>
      </c>
      <c r="Q31" s="192">
        <v>21289127</v>
      </c>
      <c r="R31" s="50">
        <f t="shared" si="5"/>
        <v>5322</v>
      </c>
      <c r="S31" s="51">
        <f t="shared" si="6"/>
        <v>127.72799999999999</v>
      </c>
      <c r="T31" s="51">
        <f t="shared" si="7"/>
        <v>5.3220000000000001</v>
      </c>
      <c r="U31" s="193">
        <v>2.6</v>
      </c>
      <c r="V31" s="193">
        <f t="shared" si="0"/>
        <v>2.6</v>
      </c>
      <c r="W31" s="194" t="s">
        <v>143</v>
      </c>
      <c r="X31" s="197">
        <v>0</v>
      </c>
      <c r="Y31" s="197">
        <v>1061</v>
      </c>
      <c r="Z31" s="197">
        <v>1196</v>
      </c>
      <c r="AA31" s="197">
        <v>0</v>
      </c>
      <c r="AB31" s="197">
        <v>1198</v>
      </c>
      <c r="AC31" s="52" t="s">
        <v>90</v>
      </c>
      <c r="AD31" s="52" t="s">
        <v>90</v>
      </c>
      <c r="AE31" s="52" t="s">
        <v>90</v>
      </c>
      <c r="AF31" s="196" t="s">
        <v>90</v>
      </c>
      <c r="AG31" s="196">
        <v>33887956</v>
      </c>
      <c r="AH31" s="53">
        <f t="shared" si="9"/>
        <v>1068</v>
      </c>
      <c r="AI31" s="54">
        <f t="shared" si="8"/>
        <v>200.67643742953777</v>
      </c>
      <c r="AJ31" s="166">
        <v>0</v>
      </c>
      <c r="AK31" s="166">
        <v>1</v>
      </c>
      <c r="AL31" s="166">
        <v>1</v>
      </c>
      <c r="AM31" s="166">
        <v>0</v>
      </c>
      <c r="AN31" s="166">
        <v>1</v>
      </c>
      <c r="AO31" s="166">
        <v>0</v>
      </c>
      <c r="AP31" s="197">
        <v>7495243</v>
      </c>
      <c r="AQ31" s="197">
        <f t="shared" si="1"/>
        <v>0</v>
      </c>
      <c r="AR31" s="55"/>
      <c r="AS31" s="56" t="s">
        <v>113</v>
      </c>
      <c r="AV31" s="63" t="s">
        <v>29</v>
      </c>
      <c r="AW31" s="63" t="s">
        <v>74</v>
      </c>
      <c r="AY31" s="170"/>
    </row>
    <row r="32" spans="1:51" x14ac:dyDescent="0.25">
      <c r="B32" s="43">
        <v>2.875</v>
      </c>
      <c r="C32" s="43">
        <v>0.91666666666667096</v>
      </c>
      <c r="D32" s="191">
        <v>12</v>
      </c>
      <c r="E32" s="44">
        <f t="shared" si="2"/>
        <v>8.4507042253521139</v>
      </c>
      <c r="F32" s="168">
        <v>76</v>
      </c>
      <c r="G32" s="44">
        <f t="shared" si="3"/>
        <v>53.521126760563384</v>
      </c>
      <c r="H32" s="45" t="s">
        <v>88</v>
      </c>
      <c r="I32" s="45">
        <f t="shared" si="4"/>
        <v>50</v>
      </c>
      <c r="J32" s="46">
        <f t="shared" si="13"/>
        <v>51.408450704225352</v>
      </c>
      <c r="K32" s="45">
        <f t="shared" si="12"/>
        <v>55.633802816901408</v>
      </c>
      <c r="L32" s="47">
        <v>14</v>
      </c>
      <c r="M32" s="48" t="s">
        <v>118</v>
      </c>
      <c r="N32" s="48">
        <v>12.6</v>
      </c>
      <c r="O32" s="192">
        <v>119</v>
      </c>
      <c r="P32" s="192">
        <v>113</v>
      </c>
      <c r="Q32" s="192">
        <v>21294198</v>
      </c>
      <c r="R32" s="50">
        <f>Q32-Q31</f>
        <v>5071</v>
      </c>
      <c r="S32" s="51">
        <f t="shared" si="6"/>
        <v>121.70399999999999</v>
      </c>
      <c r="T32" s="51">
        <f t="shared" si="7"/>
        <v>5.0709999999999997</v>
      </c>
      <c r="U32" s="193">
        <v>2.2999999999999998</v>
      </c>
      <c r="V32" s="193">
        <f t="shared" si="0"/>
        <v>2.2999999999999998</v>
      </c>
      <c r="W32" s="194" t="s">
        <v>143</v>
      </c>
      <c r="X32" s="197">
        <v>0</v>
      </c>
      <c r="Y32" s="197">
        <v>996</v>
      </c>
      <c r="Z32" s="197">
        <v>1196</v>
      </c>
      <c r="AA32" s="197">
        <v>0</v>
      </c>
      <c r="AB32" s="197">
        <v>1198</v>
      </c>
      <c r="AC32" s="52" t="s">
        <v>90</v>
      </c>
      <c r="AD32" s="52" t="s">
        <v>90</v>
      </c>
      <c r="AE32" s="52" t="s">
        <v>90</v>
      </c>
      <c r="AF32" s="196" t="s">
        <v>90</v>
      </c>
      <c r="AG32" s="196">
        <v>33888980</v>
      </c>
      <c r="AH32" s="53">
        <f t="shared" si="9"/>
        <v>1024</v>
      </c>
      <c r="AI32" s="54">
        <f t="shared" si="8"/>
        <v>201.93255768093078</v>
      </c>
      <c r="AJ32" s="166">
        <v>0</v>
      </c>
      <c r="AK32" s="166">
        <v>1</v>
      </c>
      <c r="AL32" s="166">
        <v>1</v>
      </c>
      <c r="AM32" s="166">
        <v>0</v>
      </c>
      <c r="AN32" s="166">
        <v>1</v>
      </c>
      <c r="AO32" s="166">
        <v>0</v>
      </c>
      <c r="AP32" s="197">
        <v>7495243</v>
      </c>
      <c r="AQ32" s="197">
        <f t="shared" si="1"/>
        <v>0</v>
      </c>
      <c r="AR32" s="57"/>
      <c r="AS32" s="56" t="s">
        <v>113</v>
      </c>
      <c r="AV32" s="64">
        <v>1</v>
      </c>
      <c r="AW32" s="64">
        <f>IFERROR(AV32*VLOOKUP(AV31,AV24:AW28,2,FALSE)/VLOOKUP(AW31,AV24:AW28,2,FALSE),"Enter Unit and Value")</f>
        <v>1.4189189189189189</v>
      </c>
      <c r="AY32" s="170"/>
    </row>
    <row r="33" spans="2:51" x14ac:dyDescent="0.25">
      <c r="B33" s="43">
        <v>2.9166666666666701</v>
      </c>
      <c r="C33" s="43">
        <v>0.95833333333333803</v>
      </c>
      <c r="D33" s="191">
        <v>9</v>
      </c>
      <c r="E33" s="44">
        <f t="shared" si="2"/>
        <v>6.3380281690140849</v>
      </c>
      <c r="F33" s="168">
        <v>66</v>
      </c>
      <c r="G33" s="44">
        <f t="shared" si="3"/>
        <v>46.478873239436624</v>
      </c>
      <c r="H33" s="45" t="s">
        <v>88</v>
      </c>
      <c r="I33" s="45">
        <f>J33-(2/1.42)</f>
        <v>41.549295774647888</v>
      </c>
      <c r="J33" s="46">
        <f t="shared" ref="J33:J34" si="14">(F33-5)/1.42</f>
        <v>42.95774647887324</v>
      </c>
      <c r="K33" s="45">
        <f t="shared" si="12"/>
        <v>47.183098591549296</v>
      </c>
      <c r="L33" s="47">
        <v>14</v>
      </c>
      <c r="M33" s="48" t="s">
        <v>118</v>
      </c>
      <c r="N33" s="48">
        <v>11.9</v>
      </c>
      <c r="O33" s="192">
        <v>119</v>
      </c>
      <c r="P33" s="192">
        <v>100</v>
      </c>
      <c r="Q33" s="192">
        <v>21298449</v>
      </c>
      <c r="R33" s="50">
        <f t="shared" si="5"/>
        <v>4251</v>
      </c>
      <c r="S33" s="51">
        <f t="shared" si="6"/>
        <v>102.024</v>
      </c>
      <c r="T33" s="51">
        <f t="shared" si="7"/>
        <v>4.2510000000000003</v>
      </c>
      <c r="U33" s="193">
        <v>2.9</v>
      </c>
      <c r="V33" s="193">
        <f t="shared" si="0"/>
        <v>2.9</v>
      </c>
      <c r="W33" s="194" t="s">
        <v>129</v>
      </c>
      <c r="X33" s="197">
        <v>0</v>
      </c>
      <c r="Y33" s="197">
        <v>0</v>
      </c>
      <c r="Z33" s="197">
        <v>1083</v>
      </c>
      <c r="AA33" s="197">
        <v>0</v>
      </c>
      <c r="AB33" s="197">
        <v>1109</v>
      </c>
      <c r="AC33" s="52" t="s">
        <v>90</v>
      </c>
      <c r="AD33" s="52" t="s">
        <v>90</v>
      </c>
      <c r="AE33" s="52" t="s">
        <v>90</v>
      </c>
      <c r="AF33" s="196" t="s">
        <v>90</v>
      </c>
      <c r="AG33" s="196">
        <v>33889724</v>
      </c>
      <c r="AH33" s="53">
        <f t="shared" si="9"/>
        <v>744</v>
      </c>
      <c r="AI33" s="54">
        <f t="shared" si="8"/>
        <v>175.01764290755116</v>
      </c>
      <c r="AJ33" s="166">
        <v>0</v>
      </c>
      <c r="AK33" s="166">
        <v>0</v>
      </c>
      <c r="AL33" s="166">
        <v>1</v>
      </c>
      <c r="AM33" s="166">
        <v>0</v>
      </c>
      <c r="AN33" s="166">
        <v>1</v>
      </c>
      <c r="AO33" s="166">
        <v>0.25</v>
      </c>
      <c r="AP33" s="197">
        <v>7495949</v>
      </c>
      <c r="AQ33" s="197">
        <f t="shared" si="1"/>
        <v>706</v>
      </c>
      <c r="AR33" s="55"/>
      <c r="AS33" s="56" t="s">
        <v>113</v>
      </c>
      <c r="AY33" s="170"/>
    </row>
    <row r="34" spans="2:51" x14ac:dyDescent="0.25">
      <c r="B34" s="43">
        <v>2.9583333333333299</v>
      </c>
      <c r="C34" s="43">
        <v>1</v>
      </c>
      <c r="D34" s="191">
        <v>12</v>
      </c>
      <c r="E34" s="44">
        <f t="shared" si="2"/>
        <v>8.4507042253521139</v>
      </c>
      <c r="F34" s="168">
        <v>66</v>
      </c>
      <c r="G34" s="44">
        <f t="shared" si="3"/>
        <v>46.478873239436624</v>
      </c>
      <c r="H34" s="45" t="s">
        <v>88</v>
      </c>
      <c r="I34" s="45">
        <f t="shared" si="4"/>
        <v>41.549295774647888</v>
      </c>
      <c r="J34" s="46">
        <f t="shared" si="14"/>
        <v>42.95774647887324</v>
      </c>
      <c r="K34" s="45">
        <f t="shared" si="12"/>
        <v>47.183098591549296</v>
      </c>
      <c r="L34" s="47">
        <v>14</v>
      </c>
      <c r="M34" s="48" t="s">
        <v>118</v>
      </c>
      <c r="N34" s="65">
        <v>11.5</v>
      </c>
      <c r="O34" s="192">
        <v>120</v>
      </c>
      <c r="P34" s="192">
        <v>90</v>
      </c>
      <c r="Q34" s="192">
        <v>21302379</v>
      </c>
      <c r="R34" s="50">
        <f t="shared" si="5"/>
        <v>3930</v>
      </c>
      <c r="S34" s="51">
        <f t="shared" si="6"/>
        <v>94.32</v>
      </c>
      <c r="T34" s="51">
        <f t="shared" si="7"/>
        <v>3.93</v>
      </c>
      <c r="U34" s="193">
        <v>3.7</v>
      </c>
      <c r="V34" s="193">
        <f t="shared" si="0"/>
        <v>3.7</v>
      </c>
      <c r="W34" s="194" t="s">
        <v>129</v>
      </c>
      <c r="X34" s="197">
        <v>0</v>
      </c>
      <c r="Y34" s="197">
        <v>0</v>
      </c>
      <c r="Z34" s="197">
        <v>1005</v>
      </c>
      <c r="AA34" s="197">
        <v>0</v>
      </c>
      <c r="AB34" s="197">
        <v>1109</v>
      </c>
      <c r="AC34" s="52" t="s">
        <v>90</v>
      </c>
      <c r="AD34" s="52" t="s">
        <v>90</v>
      </c>
      <c r="AE34" s="52" t="s">
        <v>90</v>
      </c>
      <c r="AF34" s="196" t="s">
        <v>90</v>
      </c>
      <c r="AG34" s="196">
        <v>33890388</v>
      </c>
      <c r="AH34" s="53">
        <f t="shared" si="9"/>
        <v>664</v>
      </c>
      <c r="AI34" s="54">
        <f t="shared" si="8"/>
        <v>168.95674300254453</v>
      </c>
      <c r="AJ34" s="166">
        <v>0</v>
      </c>
      <c r="AK34" s="166">
        <v>0</v>
      </c>
      <c r="AL34" s="166">
        <v>1</v>
      </c>
      <c r="AM34" s="166">
        <v>0</v>
      </c>
      <c r="AN34" s="166">
        <v>1</v>
      </c>
      <c r="AO34" s="166">
        <v>0.25</v>
      </c>
      <c r="AP34" s="197">
        <v>7496750</v>
      </c>
      <c r="AQ34" s="197">
        <f t="shared" si="1"/>
        <v>801</v>
      </c>
      <c r="AR34" s="55"/>
      <c r="AS34" s="56" t="s">
        <v>113</v>
      </c>
      <c r="AV34" s="60" t="s">
        <v>119</v>
      </c>
      <c r="AW34" s="66" t="s">
        <v>30</v>
      </c>
      <c r="AY34" s="170"/>
    </row>
    <row r="35" spans="2:51" x14ac:dyDescent="0.25">
      <c r="B35" s="152"/>
      <c r="C35" s="153"/>
      <c r="D35" s="152"/>
      <c r="E35" s="155"/>
      <c r="F35" s="155"/>
      <c r="G35" s="156"/>
      <c r="H35" s="154"/>
      <c r="I35" s="155"/>
      <c r="J35" s="155"/>
      <c r="K35" s="156"/>
      <c r="L35" s="226" t="s">
        <v>120</v>
      </c>
      <c r="M35" s="227"/>
      <c r="N35" s="228"/>
      <c r="O35" s="67"/>
      <c r="P35" s="67">
        <f>AVERAGE(P11:P34)</f>
        <v>120.75</v>
      </c>
      <c r="Q35" s="68">
        <f>Q34-Q10</f>
        <v>122260</v>
      </c>
      <c r="R35" s="69">
        <f>SUM(R11:R34)</f>
        <v>122260</v>
      </c>
      <c r="S35" s="70">
        <f>AVERAGE(S11:S34)</f>
        <v>122.26000000000003</v>
      </c>
      <c r="T35" s="70">
        <f>SUM(T11:T34)</f>
        <v>122.26000000000002</v>
      </c>
      <c r="U35" s="154"/>
      <c r="V35" s="154"/>
      <c r="W35" s="61"/>
      <c r="X35" s="146"/>
      <c r="Y35" s="147"/>
      <c r="Z35" s="147"/>
      <c r="AA35" s="147"/>
      <c r="AB35" s="148"/>
      <c r="AC35" s="146"/>
      <c r="AD35" s="147"/>
      <c r="AE35" s="148"/>
      <c r="AF35" s="149"/>
      <c r="AG35" s="71">
        <f>AG34-AG10</f>
        <v>25040</v>
      </c>
      <c r="AH35" s="72">
        <f>SUM(AH11:AH34)</f>
        <v>25040</v>
      </c>
      <c r="AI35" s="73">
        <f>$AH$35/$T35</f>
        <v>204.80942254212331</v>
      </c>
      <c r="AJ35" s="149"/>
      <c r="AK35" s="150"/>
      <c r="AL35" s="150"/>
      <c r="AM35" s="150"/>
      <c r="AN35" s="151"/>
      <c r="AO35" s="74"/>
      <c r="AP35" s="75">
        <f>AP34-AP10</f>
        <v>6220</v>
      </c>
      <c r="AQ35" s="76">
        <f>SUM(AQ11:AQ34)</f>
        <v>6220</v>
      </c>
      <c r="AR35" s="77" t="e">
        <f>AVERAGE(AR11:AR34)</f>
        <v>#DIV/0!</v>
      </c>
      <c r="AS35" s="74"/>
      <c r="AV35" s="78" t="s">
        <v>30</v>
      </c>
      <c r="AW35" s="78">
        <v>1</v>
      </c>
      <c r="AY35" s="170"/>
    </row>
    <row r="36" spans="2:51" x14ac:dyDescent="0.25">
      <c r="B36" s="79"/>
      <c r="C36" s="79"/>
      <c r="D36" s="79"/>
      <c r="E36" s="80"/>
      <c r="F36" s="80"/>
      <c r="G36" s="80"/>
      <c r="H36" s="80"/>
      <c r="I36" s="81"/>
      <c r="J36" s="81"/>
      <c r="K36" s="81"/>
      <c r="L36" s="167"/>
      <c r="M36" s="167"/>
      <c r="N36" s="167"/>
      <c r="O36" s="167"/>
      <c r="P36" s="167"/>
      <c r="Q36" s="167"/>
      <c r="R36" s="167"/>
      <c r="S36" s="167"/>
      <c r="T36" s="167"/>
      <c r="U36" s="82"/>
      <c r="V36" s="82"/>
      <c r="W36" s="167"/>
      <c r="X36" s="167"/>
      <c r="Y36" s="167"/>
      <c r="Z36" s="171"/>
      <c r="AA36" s="167"/>
      <c r="AB36" s="167"/>
      <c r="AC36" s="167"/>
      <c r="AD36" s="167"/>
      <c r="AE36" s="167"/>
      <c r="AH36" s="83"/>
      <c r="AM36" s="167"/>
      <c r="AN36" s="167"/>
      <c r="AO36" s="167"/>
      <c r="AP36" s="167"/>
      <c r="AQ36" s="167"/>
      <c r="AR36" s="167"/>
      <c r="AV36" s="78" t="s">
        <v>121</v>
      </c>
      <c r="AW36" s="78">
        <v>41.67</v>
      </c>
      <c r="AY36" s="170"/>
    </row>
    <row r="37" spans="2:51" x14ac:dyDescent="0.25">
      <c r="B37" s="93" t="s">
        <v>122</v>
      </c>
      <c r="C37" s="93"/>
      <c r="D37" s="93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71"/>
      <c r="X37" s="171"/>
      <c r="Y37" s="171"/>
      <c r="Z37" s="171"/>
      <c r="AA37" s="171"/>
      <c r="AB37" s="171"/>
      <c r="AC37" s="171"/>
      <c r="AD37" s="171"/>
      <c r="AE37" s="171"/>
      <c r="AM37" s="23"/>
      <c r="AN37" s="167"/>
      <c r="AO37" s="167"/>
      <c r="AP37" s="167"/>
      <c r="AQ37" s="167"/>
      <c r="AR37" s="171"/>
      <c r="AV37" s="78" t="s">
        <v>123</v>
      </c>
      <c r="AW37" s="78">
        <v>11.574999999999999</v>
      </c>
      <c r="AY37" s="170"/>
    </row>
    <row r="38" spans="2:51" x14ac:dyDescent="0.25">
      <c r="B38" s="94" t="s">
        <v>139</v>
      </c>
      <c r="C38" s="93"/>
      <c r="D38" s="9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171"/>
      <c r="X38" s="171"/>
      <c r="Y38" s="171"/>
      <c r="Z38" s="171"/>
      <c r="AA38" s="171"/>
      <c r="AB38" s="171"/>
      <c r="AC38" s="171"/>
      <c r="AD38" s="171"/>
      <c r="AE38" s="171"/>
      <c r="AM38" s="23"/>
      <c r="AN38" s="167"/>
      <c r="AO38" s="167"/>
      <c r="AP38" s="167"/>
      <c r="AQ38" s="167"/>
      <c r="AR38" s="171"/>
      <c r="AV38" s="78"/>
      <c r="AW38" s="78"/>
      <c r="AY38" s="170"/>
    </row>
    <row r="39" spans="2:51" x14ac:dyDescent="0.25">
      <c r="B39" s="90" t="s">
        <v>128</v>
      </c>
      <c r="C39" s="176"/>
      <c r="D39" s="176"/>
      <c r="E39" s="176"/>
      <c r="F39" s="176"/>
      <c r="G39" s="176"/>
      <c r="H39" s="176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92"/>
      <c r="T39" s="92"/>
      <c r="U39" s="92"/>
      <c r="V39" s="92"/>
      <c r="W39" s="171"/>
      <c r="X39" s="171"/>
      <c r="Y39" s="171"/>
      <c r="Z39" s="171"/>
      <c r="AA39" s="171"/>
      <c r="AB39" s="171"/>
      <c r="AC39" s="171"/>
      <c r="AD39" s="171"/>
      <c r="AE39" s="171"/>
      <c r="AM39" s="23"/>
      <c r="AN39" s="167"/>
      <c r="AO39" s="167"/>
      <c r="AP39" s="167"/>
      <c r="AQ39" s="167"/>
      <c r="AR39" s="171"/>
      <c r="AV39" s="78"/>
      <c r="AW39" s="78"/>
      <c r="AY39" s="170"/>
    </row>
    <row r="40" spans="2:51" x14ac:dyDescent="0.25">
      <c r="B40" s="182" t="s">
        <v>134</v>
      </c>
      <c r="C40" s="176"/>
      <c r="D40" s="176"/>
      <c r="E40" s="176"/>
      <c r="F40" s="176"/>
      <c r="G40" s="176"/>
      <c r="H40" s="176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92"/>
      <c r="T40" s="92"/>
      <c r="U40" s="92"/>
      <c r="V40" s="92"/>
      <c r="W40" s="171"/>
      <c r="X40" s="171"/>
      <c r="Y40" s="171"/>
      <c r="Z40" s="171"/>
      <c r="AA40" s="171"/>
      <c r="AB40" s="171"/>
      <c r="AC40" s="171"/>
      <c r="AD40" s="171"/>
      <c r="AE40" s="171"/>
      <c r="AM40" s="23"/>
      <c r="AN40" s="167"/>
      <c r="AO40" s="167"/>
      <c r="AP40" s="167"/>
      <c r="AQ40" s="167"/>
      <c r="AR40" s="171"/>
      <c r="AV40" s="78"/>
      <c r="AW40" s="78"/>
      <c r="AY40" s="170"/>
    </row>
    <row r="41" spans="2:51" x14ac:dyDescent="0.25">
      <c r="B41" s="88" t="s">
        <v>140</v>
      </c>
      <c r="C41" s="176"/>
      <c r="D41" s="176"/>
      <c r="E41" s="176"/>
      <c r="F41" s="176"/>
      <c r="G41" s="176"/>
      <c r="H41" s="176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92"/>
      <c r="T41" s="92"/>
      <c r="U41" s="92"/>
      <c r="V41" s="92"/>
      <c r="W41" s="171"/>
      <c r="X41" s="171"/>
      <c r="Y41" s="171"/>
      <c r="Z41" s="171"/>
      <c r="AA41" s="171"/>
      <c r="AB41" s="171"/>
      <c r="AC41" s="171"/>
      <c r="AD41" s="171"/>
      <c r="AE41" s="171"/>
      <c r="AM41" s="23"/>
      <c r="AN41" s="167"/>
      <c r="AO41" s="167"/>
      <c r="AP41" s="167"/>
      <c r="AQ41" s="167"/>
      <c r="AR41" s="171"/>
      <c r="AV41" s="78"/>
      <c r="AW41" s="78"/>
      <c r="AY41" s="170"/>
    </row>
    <row r="42" spans="2:51" x14ac:dyDescent="0.25">
      <c r="B42" s="89" t="s">
        <v>220</v>
      </c>
      <c r="C42" s="176"/>
      <c r="D42" s="176"/>
      <c r="E42" s="176"/>
      <c r="F42" s="176"/>
      <c r="G42" s="176"/>
      <c r="H42" s="176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9"/>
      <c r="T42" s="179"/>
      <c r="U42" s="179"/>
      <c r="V42" s="179"/>
      <c r="W42" s="171"/>
      <c r="X42" s="171"/>
      <c r="Y42" s="171"/>
      <c r="Z42" s="171"/>
      <c r="AA42" s="171"/>
      <c r="AB42" s="171"/>
      <c r="AC42" s="171"/>
      <c r="AD42" s="171"/>
      <c r="AE42" s="171"/>
      <c r="AM42" s="172"/>
      <c r="AN42" s="172"/>
      <c r="AO42" s="172"/>
      <c r="AP42" s="172"/>
      <c r="AQ42" s="172"/>
      <c r="AR42" s="172"/>
      <c r="AS42" s="173"/>
      <c r="AV42" s="170"/>
      <c r="AW42" s="163"/>
      <c r="AX42" s="163"/>
      <c r="AY42" s="163"/>
    </row>
    <row r="43" spans="2:51" x14ac:dyDescent="0.25">
      <c r="B43" s="182" t="s">
        <v>124</v>
      </c>
      <c r="C43" s="176"/>
      <c r="D43" s="176"/>
      <c r="E43" s="181"/>
      <c r="F43" s="181"/>
      <c r="G43" s="181"/>
      <c r="H43" s="176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9"/>
      <c r="T43" s="179"/>
      <c r="U43" s="179"/>
      <c r="V43" s="179"/>
      <c r="W43" s="171"/>
      <c r="X43" s="171"/>
      <c r="Y43" s="171"/>
      <c r="Z43" s="171"/>
      <c r="AA43" s="171"/>
      <c r="AB43" s="171"/>
      <c r="AC43" s="171"/>
      <c r="AD43" s="171"/>
      <c r="AE43" s="171"/>
      <c r="AM43" s="172"/>
      <c r="AN43" s="172"/>
      <c r="AO43" s="172"/>
      <c r="AP43" s="172"/>
      <c r="AQ43" s="172"/>
      <c r="AR43" s="172"/>
      <c r="AS43" s="173"/>
      <c r="AV43" s="170"/>
      <c r="AW43" s="163"/>
      <c r="AX43" s="163"/>
      <c r="AY43" s="163"/>
    </row>
    <row r="44" spans="2:51" x14ac:dyDescent="0.25">
      <c r="B44" s="182"/>
      <c r="C44" s="176"/>
      <c r="D44" s="176"/>
      <c r="E44" s="181"/>
      <c r="F44" s="181"/>
      <c r="G44" s="181"/>
      <c r="H44" s="17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80"/>
      <c r="T44" s="179"/>
      <c r="U44" s="179"/>
      <c r="V44" s="179"/>
      <c r="W44" s="171"/>
      <c r="X44" s="171"/>
      <c r="Y44" s="171"/>
      <c r="Z44" s="171"/>
      <c r="AA44" s="171"/>
      <c r="AB44" s="171"/>
      <c r="AC44" s="171"/>
      <c r="AD44" s="171"/>
      <c r="AE44" s="171"/>
      <c r="AM44" s="172"/>
      <c r="AN44" s="172"/>
      <c r="AO44" s="172"/>
      <c r="AP44" s="172"/>
      <c r="AQ44" s="172"/>
      <c r="AR44" s="172"/>
      <c r="AS44" s="173"/>
      <c r="AV44" s="170"/>
      <c r="AW44" s="163"/>
      <c r="AX44" s="163"/>
      <c r="AY44" s="163"/>
    </row>
    <row r="45" spans="2:51" x14ac:dyDescent="0.25">
      <c r="B45" s="182" t="s">
        <v>125</v>
      </c>
      <c r="C45" s="176"/>
      <c r="D45" s="176"/>
      <c r="E45" s="181"/>
      <c r="F45" s="181"/>
      <c r="G45" s="181"/>
      <c r="H45" s="176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80"/>
      <c r="T45" s="179"/>
      <c r="U45" s="179"/>
      <c r="V45" s="179"/>
      <c r="W45" s="171"/>
      <c r="X45" s="171"/>
      <c r="Y45" s="171"/>
      <c r="Z45" s="171"/>
      <c r="AA45" s="171"/>
      <c r="AB45" s="171"/>
      <c r="AC45" s="171"/>
      <c r="AD45" s="171"/>
      <c r="AE45" s="171"/>
      <c r="AM45" s="172"/>
      <c r="AN45" s="172"/>
      <c r="AO45" s="172"/>
      <c r="AP45" s="172"/>
      <c r="AQ45" s="172"/>
      <c r="AR45" s="172"/>
      <c r="AS45" s="173"/>
      <c r="AV45" s="170"/>
      <c r="AW45" s="163"/>
      <c r="AX45" s="163"/>
      <c r="AY45" s="163"/>
    </row>
    <row r="46" spans="2:51" x14ac:dyDescent="0.25">
      <c r="B46" s="178" t="s">
        <v>186</v>
      </c>
      <c r="C46" s="176"/>
      <c r="D46" s="176"/>
      <c r="E46" s="181"/>
      <c r="F46" s="181"/>
      <c r="G46" s="181"/>
      <c r="H46" s="176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80"/>
      <c r="T46" s="179"/>
      <c r="U46" s="179"/>
      <c r="V46" s="179"/>
      <c r="W46" s="171"/>
      <c r="X46" s="171"/>
      <c r="Y46" s="171"/>
      <c r="Z46" s="171"/>
      <c r="AA46" s="171"/>
      <c r="AB46" s="171"/>
      <c r="AC46" s="171"/>
      <c r="AD46" s="171"/>
      <c r="AE46" s="171"/>
      <c r="AM46" s="172"/>
      <c r="AN46" s="172"/>
      <c r="AO46" s="172"/>
      <c r="AP46" s="172"/>
      <c r="AQ46" s="172"/>
      <c r="AR46" s="172"/>
      <c r="AS46" s="173"/>
      <c r="AV46" s="170"/>
      <c r="AW46" s="163"/>
      <c r="AX46" s="163"/>
      <c r="AY46" s="163"/>
    </row>
    <row r="47" spans="2:51" x14ac:dyDescent="0.25">
      <c r="B47" s="178" t="s">
        <v>198</v>
      </c>
      <c r="C47" s="176"/>
      <c r="D47" s="176"/>
      <c r="E47" s="176"/>
      <c r="F47" s="176"/>
      <c r="G47" s="176"/>
      <c r="H47" s="176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9"/>
      <c r="U47" s="179"/>
      <c r="V47" s="179"/>
      <c r="W47" s="171"/>
      <c r="X47" s="171"/>
      <c r="Y47" s="171"/>
      <c r="Z47" s="171"/>
      <c r="AA47" s="171"/>
      <c r="AB47" s="171"/>
      <c r="AC47" s="171"/>
      <c r="AD47" s="171"/>
      <c r="AE47" s="171"/>
      <c r="AM47" s="172"/>
      <c r="AN47" s="172"/>
      <c r="AO47" s="172"/>
      <c r="AP47" s="172"/>
      <c r="AQ47" s="172"/>
      <c r="AR47" s="172"/>
      <c r="AS47" s="173"/>
      <c r="AV47" s="170"/>
      <c r="AW47" s="163"/>
      <c r="AX47" s="163"/>
      <c r="AY47" s="163"/>
    </row>
    <row r="48" spans="2:51" x14ac:dyDescent="0.25">
      <c r="B48" s="174" t="s">
        <v>173</v>
      </c>
      <c r="C48" s="176"/>
      <c r="D48" s="176"/>
      <c r="E48" s="176"/>
      <c r="F48" s="176"/>
      <c r="G48" s="176"/>
      <c r="H48" s="176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80"/>
      <c r="T48" s="179"/>
      <c r="U48" s="179"/>
      <c r="V48" s="179"/>
      <c r="W48" s="171"/>
      <c r="X48" s="171"/>
      <c r="Y48" s="171"/>
      <c r="Z48" s="171"/>
      <c r="AA48" s="171"/>
      <c r="AB48" s="171"/>
      <c r="AC48" s="171"/>
      <c r="AD48" s="171"/>
      <c r="AE48" s="171"/>
      <c r="AM48" s="172"/>
      <c r="AN48" s="172"/>
      <c r="AO48" s="172"/>
      <c r="AP48" s="172"/>
      <c r="AQ48" s="172"/>
      <c r="AR48" s="172"/>
      <c r="AS48" s="173"/>
      <c r="AV48" s="170"/>
      <c r="AW48" s="163"/>
      <c r="AX48" s="163"/>
      <c r="AY48" s="163"/>
    </row>
    <row r="49" spans="2:51" x14ac:dyDescent="0.25">
      <c r="B49" s="182" t="s">
        <v>199</v>
      </c>
      <c r="C49" s="176"/>
      <c r="D49" s="176"/>
      <c r="E49" s="176"/>
      <c r="F49" s="176"/>
      <c r="G49" s="176"/>
      <c r="H49" s="176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80"/>
      <c r="T49" s="179"/>
      <c r="U49" s="179"/>
      <c r="V49" s="179"/>
      <c r="W49" s="171"/>
      <c r="X49" s="171"/>
      <c r="Y49" s="171"/>
      <c r="Z49" s="171"/>
      <c r="AA49" s="171"/>
      <c r="AB49" s="171"/>
      <c r="AC49" s="171"/>
      <c r="AD49" s="171"/>
      <c r="AE49" s="171"/>
      <c r="AM49" s="172"/>
      <c r="AN49" s="172"/>
      <c r="AO49" s="172"/>
      <c r="AP49" s="172"/>
      <c r="AQ49" s="172"/>
      <c r="AR49" s="172"/>
      <c r="AS49" s="173"/>
      <c r="AV49" s="170"/>
      <c r="AW49" s="163"/>
      <c r="AX49" s="163"/>
      <c r="AY49" s="163"/>
    </row>
    <row r="50" spans="2:51" x14ac:dyDescent="0.25">
      <c r="B50" s="182" t="s">
        <v>131</v>
      </c>
      <c r="C50" s="176"/>
      <c r="D50" s="176"/>
      <c r="E50" s="176"/>
      <c r="F50" s="176"/>
      <c r="G50" s="176"/>
      <c r="H50" s="176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80"/>
      <c r="T50" s="179"/>
      <c r="U50" s="179"/>
      <c r="V50" s="179"/>
      <c r="W50" s="171"/>
      <c r="X50" s="171"/>
      <c r="Y50" s="171"/>
      <c r="Z50" s="171"/>
      <c r="AA50" s="171"/>
      <c r="AB50" s="171"/>
      <c r="AC50" s="171"/>
      <c r="AD50" s="171"/>
      <c r="AE50" s="171"/>
      <c r="AM50" s="172"/>
      <c r="AN50" s="172"/>
      <c r="AO50" s="172"/>
      <c r="AP50" s="172"/>
      <c r="AQ50" s="172"/>
      <c r="AR50" s="172"/>
      <c r="AS50" s="173"/>
      <c r="AV50" s="170"/>
      <c r="AW50" s="163"/>
      <c r="AX50" s="163"/>
      <c r="AY50" s="163"/>
    </row>
    <row r="51" spans="2:51" x14ac:dyDescent="0.25">
      <c r="B51" s="174" t="s">
        <v>160</v>
      </c>
      <c r="C51" s="104"/>
      <c r="D51" s="104"/>
      <c r="E51" s="104"/>
      <c r="F51" s="104"/>
      <c r="G51" s="104"/>
      <c r="H51" s="104"/>
      <c r="I51" s="184"/>
      <c r="J51" s="177"/>
      <c r="K51" s="177"/>
      <c r="L51" s="177"/>
      <c r="M51" s="177"/>
      <c r="N51" s="177"/>
      <c r="O51" s="177"/>
      <c r="P51" s="177"/>
      <c r="Q51" s="177"/>
      <c r="R51" s="177"/>
      <c r="S51" s="180"/>
      <c r="T51" s="179"/>
      <c r="U51" s="179"/>
      <c r="V51" s="179"/>
      <c r="W51" s="171"/>
      <c r="X51" s="171"/>
      <c r="Y51" s="171"/>
      <c r="Z51" s="171"/>
      <c r="AA51" s="171"/>
      <c r="AB51" s="171"/>
      <c r="AC51" s="171"/>
      <c r="AD51" s="171"/>
      <c r="AE51" s="171"/>
      <c r="AM51" s="172"/>
      <c r="AN51" s="172"/>
      <c r="AO51" s="172"/>
      <c r="AP51" s="172"/>
      <c r="AQ51" s="172"/>
      <c r="AR51" s="172"/>
      <c r="AS51" s="173"/>
      <c r="AV51" s="170"/>
      <c r="AW51" s="163"/>
      <c r="AX51" s="163"/>
      <c r="AY51" s="163"/>
    </row>
    <row r="52" spans="2:51" x14ac:dyDescent="0.25">
      <c r="B52" s="174" t="s">
        <v>201</v>
      </c>
      <c r="C52" s="104"/>
      <c r="D52" s="104"/>
      <c r="E52" s="104"/>
      <c r="F52" s="104"/>
      <c r="G52" s="104"/>
      <c r="H52" s="104"/>
      <c r="I52" s="184"/>
      <c r="J52" s="177"/>
      <c r="K52" s="177"/>
      <c r="L52" s="177"/>
      <c r="M52" s="177"/>
      <c r="N52" s="177"/>
      <c r="O52" s="177"/>
      <c r="P52" s="177"/>
      <c r="Q52" s="177"/>
      <c r="R52" s="177"/>
      <c r="S52" s="180"/>
      <c r="T52" s="179"/>
      <c r="U52" s="179"/>
      <c r="V52" s="179"/>
      <c r="W52" s="171"/>
      <c r="X52" s="171"/>
      <c r="Y52" s="171"/>
      <c r="Z52" s="171"/>
      <c r="AA52" s="171"/>
      <c r="AB52" s="171"/>
      <c r="AC52" s="171"/>
      <c r="AD52" s="171"/>
      <c r="AE52" s="171"/>
      <c r="AM52" s="172"/>
      <c r="AN52" s="172"/>
      <c r="AO52" s="172"/>
      <c r="AP52" s="172"/>
      <c r="AQ52" s="172"/>
      <c r="AR52" s="172"/>
      <c r="AS52" s="173"/>
      <c r="AV52" s="170"/>
      <c r="AW52" s="163"/>
      <c r="AX52" s="163"/>
      <c r="AY52" s="163"/>
    </row>
    <row r="53" spans="2:51" x14ac:dyDescent="0.25">
      <c r="B53" s="182" t="s">
        <v>132</v>
      </c>
      <c r="C53" s="176"/>
      <c r="D53" s="176"/>
      <c r="E53" s="176"/>
      <c r="F53" s="176"/>
      <c r="G53" s="176"/>
      <c r="H53" s="176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80"/>
      <c r="T53" s="179"/>
      <c r="U53" s="179"/>
      <c r="V53" s="179"/>
      <c r="W53" s="171"/>
      <c r="X53" s="171"/>
      <c r="Y53" s="171"/>
      <c r="Z53" s="171"/>
      <c r="AA53" s="171"/>
      <c r="AB53" s="171"/>
      <c r="AC53" s="171"/>
      <c r="AD53" s="171"/>
      <c r="AE53" s="171"/>
      <c r="AM53" s="172"/>
      <c r="AN53" s="172"/>
      <c r="AO53" s="172"/>
      <c r="AP53" s="172"/>
      <c r="AQ53" s="172"/>
      <c r="AR53" s="172"/>
      <c r="AS53" s="173"/>
      <c r="AV53" s="170"/>
      <c r="AW53" s="163"/>
      <c r="AX53" s="163"/>
      <c r="AY53" s="163"/>
    </row>
    <row r="54" spans="2:51" x14ac:dyDescent="0.25">
      <c r="B54" s="174" t="s">
        <v>188</v>
      </c>
      <c r="C54" s="176"/>
      <c r="D54" s="176"/>
      <c r="E54" s="176"/>
      <c r="F54" s="176"/>
      <c r="G54" s="176"/>
      <c r="H54" s="176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80"/>
      <c r="T54" s="179"/>
      <c r="U54" s="179"/>
      <c r="V54" s="179"/>
      <c r="W54" s="171"/>
      <c r="X54" s="171"/>
      <c r="Y54" s="171"/>
      <c r="Z54" s="171"/>
      <c r="AA54" s="171"/>
      <c r="AB54" s="171"/>
      <c r="AC54" s="171"/>
      <c r="AD54" s="171"/>
      <c r="AE54" s="171"/>
      <c r="AM54" s="172"/>
      <c r="AN54" s="172"/>
      <c r="AO54" s="172"/>
      <c r="AP54" s="172"/>
      <c r="AQ54" s="172"/>
      <c r="AR54" s="172"/>
      <c r="AS54" s="173"/>
      <c r="AV54" s="170"/>
      <c r="AW54" s="163"/>
      <c r="AX54" s="163"/>
      <c r="AY54" s="163"/>
    </row>
    <row r="55" spans="2:51" x14ac:dyDescent="0.25">
      <c r="B55" s="182" t="s">
        <v>133</v>
      </c>
      <c r="C55" s="176"/>
      <c r="D55" s="176"/>
      <c r="E55" s="176"/>
      <c r="F55" s="176"/>
      <c r="G55" s="176"/>
      <c r="H55" s="176"/>
      <c r="I55" s="176"/>
      <c r="J55" s="177"/>
      <c r="K55" s="177"/>
      <c r="L55" s="177"/>
      <c r="M55" s="177"/>
      <c r="N55" s="177"/>
      <c r="O55" s="177"/>
      <c r="P55" s="177"/>
      <c r="Q55" s="177"/>
      <c r="R55" s="177"/>
      <c r="S55" s="180"/>
      <c r="T55" s="179"/>
      <c r="U55" s="179"/>
      <c r="V55" s="179"/>
      <c r="W55" s="171"/>
      <c r="X55" s="171"/>
      <c r="Y55" s="171"/>
      <c r="Z55" s="171"/>
      <c r="AA55" s="171"/>
      <c r="AB55" s="171"/>
      <c r="AC55" s="171"/>
      <c r="AD55" s="171"/>
      <c r="AE55" s="171"/>
      <c r="AM55" s="172"/>
      <c r="AN55" s="172"/>
      <c r="AO55" s="172"/>
      <c r="AP55" s="172"/>
      <c r="AQ55" s="172"/>
      <c r="AR55" s="172"/>
      <c r="AS55" s="173"/>
      <c r="AV55" s="170"/>
      <c r="AW55" s="163"/>
      <c r="AX55" s="163"/>
      <c r="AY55" s="163"/>
    </row>
    <row r="56" spans="2:51" x14ac:dyDescent="0.25">
      <c r="B56" s="178" t="s">
        <v>149</v>
      </c>
      <c r="C56" s="176"/>
      <c r="D56" s="176"/>
      <c r="E56" s="176"/>
      <c r="F56" s="176"/>
      <c r="G56" s="176"/>
      <c r="H56" s="176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80"/>
      <c r="T56" s="179"/>
      <c r="U56" s="179"/>
      <c r="V56" s="179"/>
      <c r="W56" s="171"/>
      <c r="X56" s="171"/>
      <c r="Y56" s="171"/>
      <c r="Z56" s="171"/>
      <c r="AA56" s="171"/>
      <c r="AB56" s="171"/>
      <c r="AC56" s="171"/>
      <c r="AD56" s="171"/>
      <c r="AE56" s="171"/>
      <c r="AM56" s="172"/>
      <c r="AN56" s="172"/>
      <c r="AO56" s="172"/>
      <c r="AP56" s="172"/>
      <c r="AQ56" s="172"/>
      <c r="AR56" s="172"/>
      <c r="AS56" s="173"/>
      <c r="AV56" s="170"/>
      <c r="AW56" s="163"/>
      <c r="AX56" s="163"/>
      <c r="AY56" s="163"/>
    </row>
    <row r="57" spans="2:51" x14ac:dyDescent="0.25">
      <c r="B57" s="174" t="s">
        <v>206</v>
      </c>
      <c r="C57" s="104"/>
      <c r="D57" s="104"/>
      <c r="E57" s="104"/>
      <c r="F57" s="104"/>
      <c r="G57" s="104"/>
      <c r="H57" s="104"/>
      <c r="I57" s="184"/>
      <c r="J57" s="177"/>
      <c r="K57" s="177"/>
      <c r="L57" s="177"/>
      <c r="M57" s="177"/>
      <c r="N57" s="177"/>
      <c r="O57" s="177"/>
      <c r="P57" s="177"/>
      <c r="Q57" s="177"/>
      <c r="R57" s="177"/>
      <c r="S57" s="180"/>
      <c r="T57" s="180"/>
      <c r="U57" s="180"/>
      <c r="V57" s="180"/>
      <c r="W57" s="171"/>
      <c r="X57" s="171"/>
      <c r="Y57" s="171"/>
      <c r="Z57" s="171"/>
      <c r="AA57" s="171"/>
      <c r="AB57" s="171"/>
      <c r="AC57" s="171"/>
      <c r="AD57" s="171"/>
      <c r="AE57" s="171"/>
      <c r="AM57" s="172"/>
      <c r="AN57" s="172"/>
      <c r="AO57" s="172"/>
      <c r="AP57" s="172"/>
      <c r="AQ57" s="172"/>
      <c r="AR57" s="172"/>
      <c r="AS57" s="173"/>
      <c r="AV57" s="170"/>
      <c r="AW57" s="163"/>
      <c r="AX57" s="163"/>
      <c r="AY57" s="163"/>
    </row>
    <row r="58" spans="2:51" x14ac:dyDescent="0.25">
      <c r="B58" s="182" t="s">
        <v>144</v>
      </c>
      <c r="C58" s="176"/>
      <c r="D58" s="176"/>
      <c r="E58" s="176"/>
      <c r="F58" s="176"/>
      <c r="G58" s="176"/>
      <c r="H58" s="176"/>
      <c r="I58" s="176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80"/>
      <c r="U58" s="180"/>
      <c r="V58" s="180"/>
      <c r="W58" s="171"/>
      <c r="X58" s="171"/>
      <c r="Y58" s="171"/>
      <c r="Z58" s="171"/>
      <c r="AA58" s="171"/>
      <c r="AB58" s="171"/>
      <c r="AC58" s="171"/>
      <c r="AD58" s="171"/>
      <c r="AE58" s="171"/>
      <c r="AM58" s="172"/>
      <c r="AN58" s="172"/>
      <c r="AO58" s="172"/>
      <c r="AP58" s="172"/>
      <c r="AQ58" s="172"/>
      <c r="AR58" s="172"/>
      <c r="AS58" s="173"/>
      <c r="AV58" s="170"/>
      <c r="AW58" s="163"/>
      <c r="AX58" s="163"/>
      <c r="AY58" s="163"/>
    </row>
    <row r="59" spans="2:51" x14ac:dyDescent="0.25">
      <c r="B59" s="97" t="s">
        <v>126</v>
      </c>
      <c r="C59" s="176"/>
      <c r="D59" s="176"/>
      <c r="E59" s="176"/>
      <c r="F59" s="176"/>
      <c r="G59" s="176"/>
      <c r="H59" s="176"/>
      <c r="I59" s="176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80"/>
      <c r="U59" s="85"/>
      <c r="V59" s="85"/>
      <c r="W59" s="171"/>
      <c r="X59" s="171"/>
      <c r="Y59" s="171"/>
      <c r="Z59" s="171"/>
      <c r="AA59" s="171"/>
      <c r="AB59" s="171"/>
      <c r="AC59" s="171"/>
      <c r="AD59" s="171"/>
      <c r="AE59" s="171"/>
      <c r="AM59" s="172"/>
      <c r="AN59" s="172"/>
      <c r="AO59" s="172"/>
      <c r="AP59" s="172"/>
      <c r="AQ59" s="172"/>
      <c r="AR59" s="172"/>
      <c r="AS59" s="173"/>
      <c r="AV59" s="170"/>
      <c r="AW59" s="163"/>
      <c r="AX59" s="163"/>
      <c r="AY59" s="163"/>
    </row>
    <row r="60" spans="2:51" x14ac:dyDescent="0.25">
      <c r="B60" s="119" t="s">
        <v>219</v>
      </c>
      <c r="C60" s="182"/>
      <c r="D60" s="176"/>
      <c r="E60" s="104"/>
      <c r="F60" s="176"/>
      <c r="G60" s="176"/>
      <c r="H60" s="176"/>
      <c r="I60" s="176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80"/>
      <c r="U60" s="85"/>
      <c r="V60" s="85"/>
      <c r="W60" s="171"/>
      <c r="X60" s="171"/>
      <c r="Y60" s="171"/>
      <c r="Z60" s="171"/>
      <c r="AA60" s="171"/>
      <c r="AB60" s="171"/>
      <c r="AC60" s="171"/>
      <c r="AD60" s="171"/>
      <c r="AE60" s="171"/>
      <c r="AM60" s="172"/>
      <c r="AN60" s="172"/>
      <c r="AO60" s="172"/>
      <c r="AP60" s="172"/>
      <c r="AQ60" s="172"/>
      <c r="AR60" s="172"/>
      <c r="AS60" s="173"/>
      <c r="AV60" s="170"/>
      <c r="AW60" s="163"/>
      <c r="AX60" s="163"/>
      <c r="AY60" s="163"/>
    </row>
    <row r="61" spans="2:51" x14ac:dyDescent="0.25">
      <c r="B61" s="119" t="s">
        <v>127</v>
      </c>
      <c r="C61" s="178"/>
      <c r="D61" s="176"/>
      <c r="E61" s="104"/>
      <c r="F61" s="176"/>
      <c r="G61" s="176"/>
      <c r="H61" s="176"/>
      <c r="I61" s="176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80"/>
      <c r="U61" s="85"/>
      <c r="V61" s="85"/>
      <c r="W61" s="171"/>
      <c r="X61" s="171"/>
      <c r="Y61" s="171"/>
      <c r="Z61" s="171"/>
      <c r="AA61" s="171"/>
      <c r="AB61" s="171"/>
      <c r="AC61" s="171"/>
      <c r="AD61" s="171"/>
      <c r="AE61" s="171"/>
      <c r="AM61" s="172"/>
      <c r="AN61" s="172"/>
      <c r="AO61" s="172"/>
      <c r="AP61" s="172"/>
      <c r="AQ61" s="172"/>
      <c r="AR61" s="172"/>
      <c r="AS61" s="173"/>
      <c r="AV61" s="170"/>
      <c r="AW61" s="163"/>
      <c r="AX61" s="163"/>
      <c r="AY61" s="163"/>
    </row>
    <row r="62" spans="2:51" x14ac:dyDescent="0.25">
      <c r="B62" s="119"/>
      <c r="C62" s="178"/>
      <c r="D62" s="176"/>
      <c r="E62" s="176"/>
      <c r="F62" s="176"/>
      <c r="G62" s="176"/>
      <c r="H62" s="176"/>
      <c r="I62" s="176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80"/>
      <c r="U62" s="85"/>
      <c r="V62" s="85"/>
      <c r="W62" s="171"/>
      <c r="X62" s="171"/>
      <c r="Y62" s="171"/>
      <c r="Z62" s="171"/>
      <c r="AA62" s="171"/>
      <c r="AB62" s="171"/>
      <c r="AC62" s="171"/>
      <c r="AD62" s="171"/>
      <c r="AE62" s="171"/>
      <c r="AM62" s="172"/>
      <c r="AN62" s="172"/>
      <c r="AO62" s="172"/>
      <c r="AP62" s="172"/>
      <c r="AQ62" s="172"/>
      <c r="AR62" s="172"/>
      <c r="AS62" s="173"/>
      <c r="AV62" s="170"/>
      <c r="AW62" s="163"/>
      <c r="AX62" s="163"/>
      <c r="AY62" s="163"/>
    </row>
    <row r="63" spans="2:51" x14ac:dyDescent="0.25">
      <c r="B63" s="119"/>
      <c r="C63" s="178"/>
      <c r="D63" s="176"/>
      <c r="E63" s="104"/>
      <c r="F63" s="176"/>
      <c r="G63" s="176"/>
      <c r="H63" s="176"/>
      <c r="I63" s="176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80"/>
      <c r="U63" s="85"/>
      <c r="V63" s="85"/>
      <c r="W63" s="171"/>
      <c r="X63" s="171"/>
      <c r="Y63" s="171"/>
      <c r="Z63" s="98"/>
      <c r="AA63" s="171"/>
      <c r="AB63" s="171"/>
      <c r="AC63" s="171"/>
      <c r="AD63" s="171"/>
      <c r="AE63" s="171"/>
      <c r="AM63" s="172"/>
      <c r="AN63" s="172"/>
      <c r="AO63" s="172"/>
      <c r="AP63" s="172"/>
      <c r="AQ63" s="172"/>
      <c r="AR63" s="172"/>
      <c r="AS63" s="173"/>
      <c r="AV63" s="170"/>
      <c r="AW63" s="163"/>
      <c r="AX63" s="163"/>
      <c r="AY63" s="163"/>
    </row>
    <row r="64" spans="2:51" x14ac:dyDescent="0.25">
      <c r="B64" s="119"/>
      <c r="C64" s="178"/>
      <c r="D64" s="176"/>
      <c r="E64" s="176"/>
      <c r="F64" s="176"/>
      <c r="G64" s="176"/>
      <c r="H64" s="176"/>
      <c r="I64" s="104"/>
      <c r="J64" s="177"/>
      <c r="K64" s="177"/>
      <c r="L64" s="177"/>
      <c r="M64" s="177"/>
      <c r="N64" s="177"/>
      <c r="O64" s="177"/>
      <c r="P64" s="177"/>
      <c r="Q64" s="177"/>
      <c r="R64" s="177"/>
      <c r="S64" s="98"/>
      <c r="T64" s="98"/>
      <c r="U64" s="98"/>
      <c r="V64" s="98"/>
      <c r="W64" s="98"/>
      <c r="X64" s="98"/>
      <c r="Y64" s="98"/>
      <c r="Z64" s="86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170"/>
      <c r="AW64" s="163"/>
      <c r="AX64" s="163"/>
      <c r="AY64" s="163"/>
    </row>
    <row r="65" spans="1:51" x14ac:dyDescent="0.25">
      <c r="B65" s="119"/>
      <c r="C65" s="174"/>
      <c r="D65" s="176"/>
      <c r="E65" s="176"/>
      <c r="F65" s="176"/>
      <c r="G65" s="176"/>
      <c r="H65" s="176"/>
      <c r="I65" s="104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86"/>
      <c r="X65" s="86"/>
      <c r="Y65" s="86"/>
      <c r="Z65" s="171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170"/>
      <c r="AW65" s="163"/>
      <c r="AX65" s="163"/>
      <c r="AY65" s="163"/>
    </row>
    <row r="66" spans="1:51" x14ac:dyDescent="0.25">
      <c r="B66" s="119"/>
      <c r="C66" s="174"/>
      <c r="D66" s="104"/>
      <c r="E66" s="176"/>
      <c r="F66" s="176"/>
      <c r="G66" s="176"/>
      <c r="H66" s="176"/>
      <c r="I66" s="176"/>
      <c r="J66" s="98"/>
      <c r="K66" s="98"/>
      <c r="L66" s="98"/>
      <c r="M66" s="98"/>
      <c r="N66" s="98"/>
      <c r="O66" s="98"/>
      <c r="P66" s="98"/>
      <c r="Q66" s="98"/>
      <c r="R66" s="98"/>
      <c r="S66" s="177"/>
      <c r="T66" s="180"/>
      <c r="U66" s="85"/>
      <c r="V66" s="85"/>
      <c r="W66" s="171"/>
      <c r="X66" s="171"/>
      <c r="Y66" s="171"/>
      <c r="Z66" s="171"/>
      <c r="AA66" s="171"/>
      <c r="AB66" s="171"/>
      <c r="AC66" s="171"/>
      <c r="AD66" s="171"/>
      <c r="AE66" s="171"/>
      <c r="AM66" s="172"/>
      <c r="AN66" s="172"/>
      <c r="AO66" s="172"/>
      <c r="AP66" s="172"/>
      <c r="AQ66" s="172"/>
      <c r="AR66" s="172"/>
      <c r="AS66" s="173"/>
      <c r="AV66" s="170"/>
      <c r="AW66" s="163"/>
      <c r="AX66" s="163"/>
      <c r="AY66" s="163"/>
    </row>
    <row r="67" spans="1:51" x14ac:dyDescent="0.25">
      <c r="B67" s="119"/>
      <c r="C67" s="182"/>
      <c r="D67" s="104"/>
      <c r="E67" s="176"/>
      <c r="F67" s="176"/>
      <c r="G67" s="176"/>
      <c r="H67" s="176"/>
      <c r="I67" s="176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80"/>
      <c r="U67" s="85"/>
      <c r="V67" s="85"/>
      <c r="W67" s="171"/>
      <c r="X67" s="171"/>
      <c r="Y67" s="171"/>
      <c r="Z67" s="171"/>
      <c r="AA67" s="171"/>
      <c r="AB67" s="171"/>
      <c r="AC67" s="171"/>
      <c r="AD67" s="171"/>
      <c r="AE67" s="171"/>
      <c r="AM67" s="172"/>
      <c r="AN67" s="172"/>
      <c r="AO67" s="172"/>
      <c r="AP67" s="172"/>
      <c r="AQ67" s="172"/>
      <c r="AR67" s="172"/>
      <c r="AS67" s="173"/>
      <c r="AV67" s="170"/>
      <c r="AW67" s="163"/>
      <c r="AX67" s="163"/>
      <c r="AY67" s="163"/>
    </row>
    <row r="68" spans="1:51" x14ac:dyDescent="0.25">
      <c r="B68" s="119"/>
      <c r="C68" s="182"/>
      <c r="D68" s="176"/>
      <c r="E68" s="104"/>
      <c r="F68" s="176"/>
      <c r="G68" s="104"/>
      <c r="H68" s="104"/>
      <c r="I68" s="176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80"/>
      <c r="U68" s="85"/>
      <c r="V68" s="85"/>
      <c r="W68" s="171"/>
      <c r="X68" s="171"/>
      <c r="Y68" s="171"/>
      <c r="Z68" s="171"/>
      <c r="AA68" s="171"/>
      <c r="AB68" s="171"/>
      <c r="AC68" s="171"/>
      <c r="AD68" s="171"/>
      <c r="AE68" s="171"/>
      <c r="AM68" s="172"/>
      <c r="AN68" s="172"/>
      <c r="AO68" s="172"/>
      <c r="AP68" s="172"/>
      <c r="AQ68" s="172"/>
      <c r="AR68" s="172"/>
      <c r="AS68" s="173"/>
      <c r="AV68" s="170"/>
      <c r="AW68" s="163"/>
      <c r="AX68" s="163"/>
      <c r="AY68" s="163"/>
    </row>
    <row r="69" spans="1:51" x14ac:dyDescent="0.25">
      <c r="B69" s="119"/>
      <c r="C69" s="178"/>
      <c r="D69" s="176"/>
      <c r="E69" s="104"/>
      <c r="F69" s="104"/>
      <c r="G69" s="104"/>
      <c r="H69" s="104"/>
      <c r="I69" s="176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80"/>
      <c r="U69" s="85"/>
      <c r="V69" s="85"/>
      <c r="W69" s="171"/>
      <c r="X69" s="171"/>
      <c r="Y69" s="171"/>
      <c r="Z69" s="171"/>
      <c r="AA69" s="171"/>
      <c r="AB69" s="171"/>
      <c r="AC69" s="171"/>
      <c r="AD69" s="171"/>
      <c r="AE69" s="171"/>
      <c r="AM69" s="172"/>
      <c r="AN69" s="172"/>
      <c r="AO69" s="172"/>
      <c r="AP69" s="172"/>
      <c r="AQ69" s="172"/>
      <c r="AR69" s="172"/>
      <c r="AS69" s="173"/>
      <c r="AV69" s="170"/>
      <c r="AW69" s="163"/>
      <c r="AX69" s="163"/>
      <c r="AY69" s="163"/>
    </row>
    <row r="70" spans="1:51" x14ac:dyDescent="0.25">
      <c r="B70" s="119"/>
      <c r="C70" s="178"/>
      <c r="D70" s="176"/>
      <c r="E70" s="176"/>
      <c r="F70" s="104"/>
      <c r="G70" s="176"/>
      <c r="H70" s="176"/>
      <c r="I70" s="98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80"/>
      <c r="U70" s="85"/>
      <c r="V70" s="85"/>
      <c r="W70" s="171"/>
      <c r="X70" s="171"/>
      <c r="Y70" s="171"/>
      <c r="Z70" s="171"/>
      <c r="AA70" s="171"/>
      <c r="AB70" s="171"/>
      <c r="AC70" s="171"/>
      <c r="AD70" s="171"/>
      <c r="AE70" s="171"/>
      <c r="AM70" s="172"/>
      <c r="AN70" s="172"/>
      <c r="AO70" s="172"/>
      <c r="AP70" s="172"/>
      <c r="AQ70" s="172"/>
      <c r="AR70" s="172"/>
      <c r="AS70" s="173"/>
      <c r="AV70" s="170"/>
      <c r="AW70" s="163"/>
      <c r="AX70" s="163"/>
      <c r="AY70" s="163"/>
    </row>
    <row r="71" spans="1:51" x14ac:dyDescent="0.25">
      <c r="B71" s="1"/>
      <c r="C71" s="98"/>
      <c r="D71" s="176"/>
      <c r="E71" s="176"/>
      <c r="F71" s="176"/>
      <c r="G71" s="176"/>
      <c r="H71" s="176"/>
      <c r="I71" s="98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80"/>
      <c r="U71" s="85"/>
      <c r="V71" s="85"/>
      <c r="W71" s="171"/>
      <c r="X71" s="171"/>
      <c r="Y71" s="171"/>
      <c r="Z71" s="171"/>
      <c r="AA71" s="171"/>
      <c r="AB71" s="171"/>
      <c r="AC71" s="171"/>
      <c r="AD71" s="171"/>
      <c r="AE71" s="171"/>
      <c r="AM71" s="172"/>
      <c r="AN71" s="172"/>
      <c r="AO71" s="172"/>
      <c r="AP71" s="172"/>
      <c r="AQ71" s="172"/>
      <c r="AR71" s="172"/>
      <c r="AS71" s="173"/>
      <c r="AU71" s="163"/>
      <c r="AV71" s="170"/>
      <c r="AW71" s="163"/>
      <c r="AX71" s="163"/>
      <c r="AY71" s="163"/>
    </row>
    <row r="72" spans="1:51" x14ac:dyDescent="0.25">
      <c r="B72" s="1"/>
      <c r="C72" s="182"/>
      <c r="D72" s="98"/>
      <c r="E72" s="176"/>
      <c r="F72" s="176"/>
      <c r="G72" s="176"/>
      <c r="H72" s="176"/>
      <c r="I72" s="176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80"/>
      <c r="U72" s="85"/>
      <c r="V72" s="85"/>
      <c r="W72" s="171"/>
      <c r="X72" s="171"/>
      <c r="Y72" s="171"/>
      <c r="Z72" s="171"/>
      <c r="AA72" s="171"/>
      <c r="AB72" s="171"/>
      <c r="AC72" s="171"/>
      <c r="AD72" s="171"/>
      <c r="AE72" s="171"/>
      <c r="AM72" s="172"/>
      <c r="AN72" s="172"/>
      <c r="AO72" s="172"/>
      <c r="AP72" s="172"/>
      <c r="AQ72" s="172"/>
      <c r="AR72" s="172"/>
      <c r="AS72" s="173"/>
      <c r="AU72" s="163"/>
      <c r="AV72" s="170"/>
      <c r="AW72" s="163"/>
      <c r="AX72" s="163"/>
      <c r="AY72" s="163"/>
    </row>
    <row r="73" spans="1:51" x14ac:dyDescent="0.25">
      <c r="A73" s="171"/>
      <c r="B73" s="84"/>
      <c r="C73" s="178"/>
      <c r="D73" s="98"/>
      <c r="E73" s="176"/>
      <c r="F73" s="176"/>
      <c r="G73" s="176"/>
      <c r="H73" s="176"/>
      <c r="I73" s="172"/>
      <c r="J73" s="172"/>
      <c r="K73" s="172"/>
      <c r="L73" s="172"/>
      <c r="M73" s="172"/>
      <c r="N73" s="172"/>
      <c r="O73" s="173"/>
      <c r="P73" s="167"/>
      <c r="R73" s="170"/>
      <c r="AS73" s="163"/>
      <c r="AT73" s="163"/>
      <c r="AU73" s="163"/>
      <c r="AV73" s="163"/>
      <c r="AW73" s="163"/>
      <c r="AX73" s="163"/>
      <c r="AY73" s="163"/>
    </row>
    <row r="74" spans="1:51" x14ac:dyDescent="0.25">
      <c r="A74" s="171"/>
      <c r="B74" s="84"/>
      <c r="C74" s="182"/>
      <c r="D74" s="176"/>
      <c r="E74" s="98"/>
      <c r="F74" s="176"/>
      <c r="G74" s="98"/>
      <c r="H74" s="98"/>
      <c r="I74" s="172"/>
      <c r="J74" s="172"/>
      <c r="K74" s="172"/>
      <c r="L74" s="172"/>
      <c r="M74" s="172"/>
      <c r="N74" s="172"/>
      <c r="O74" s="173"/>
      <c r="P74" s="167"/>
      <c r="R74" s="167"/>
      <c r="AS74" s="163"/>
      <c r="AT74" s="163"/>
      <c r="AU74" s="163"/>
      <c r="AV74" s="163"/>
      <c r="AW74" s="163"/>
      <c r="AX74" s="163"/>
      <c r="AY74" s="163"/>
    </row>
    <row r="75" spans="1:51" x14ac:dyDescent="0.25">
      <c r="A75" s="171"/>
      <c r="B75" s="84"/>
      <c r="C75" s="96"/>
      <c r="D75" s="176"/>
      <c r="E75" s="98"/>
      <c r="F75" s="98"/>
      <c r="G75" s="98"/>
      <c r="H75" s="98"/>
      <c r="I75" s="172"/>
      <c r="J75" s="172"/>
      <c r="K75" s="172"/>
      <c r="L75" s="172"/>
      <c r="M75" s="172"/>
      <c r="N75" s="172"/>
      <c r="O75" s="173"/>
      <c r="P75" s="167"/>
      <c r="R75" s="167"/>
      <c r="AS75" s="163"/>
      <c r="AT75" s="163"/>
      <c r="AU75" s="163"/>
      <c r="AV75" s="163"/>
      <c r="AW75" s="163"/>
      <c r="AX75" s="163"/>
      <c r="AY75" s="163"/>
    </row>
    <row r="76" spans="1:51" x14ac:dyDescent="0.25">
      <c r="A76" s="171"/>
      <c r="B76" s="84"/>
      <c r="I76" s="172"/>
      <c r="J76" s="172"/>
      <c r="K76" s="172"/>
      <c r="L76" s="172"/>
      <c r="M76" s="172"/>
      <c r="N76" s="172"/>
      <c r="O76" s="173"/>
      <c r="P76" s="167"/>
      <c r="R76" s="167"/>
      <c r="AS76" s="163"/>
      <c r="AT76" s="163"/>
      <c r="AU76" s="163"/>
      <c r="AV76" s="163"/>
      <c r="AW76" s="163"/>
      <c r="AX76" s="163"/>
      <c r="AY76" s="163"/>
    </row>
    <row r="77" spans="1:51" x14ac:dyDescent="0.25">
      <c r="A77" s="171"/>
      <c r="B77" s="98"/>
      <c r="I77" s="172"/>
      <c r="J77" s="172"/>
      <c r="K77" s="172"/>
      <c r="L77" s="172"/>
      <c r="M77" s="172"/>
      <c r="N77" s="172"/>
      <c r="O77" s="173"/>
      <c r="P77" s="167"/>
      <c r="R77" s="167"/>
      <c r="AS77" s="163"/>
      <c r="AT77" s="163"/>
      <c r="AU77" s="163"/>
      <c r="AV77" s="163"/>
      <c r="AW77" s="163"/>
      <c r="AX77" s="163"/>
      <c r="AY77" s="163"/>
    </row>
    <row r="78" spans="1:51" x14ac:dyDescent="0.25">
      <c r="A78" s="171"/>
      <c r="B78" s="98"/>
      <c r="I78" s="172"/>
      <c r="J78" s="172"/>
      <c r="K78" s="172"/>
      <c r="L78" s="172"/>
      <c r="M78" s="172"/>
      <c r="N78" s="172"/>
      <c r="O78" s="173"/>
      <c r="P78" s="167"/>
      <c r="R78" s="167"/>
      <c r="AS78" s="163"/>
      <c r="AT78" s="163"/>
      <c r="AU78" s="163"/>
      <c r="AV78" s="163"/>
      <c r="AW78" s="163"/>
      <c r="AX78" s="163"/>
      <c r="AY78" s="163"/>
    </row>
    <row r="79" spans="1:51" x14ac:dyDescent="0.25">
      <c r="A79" s="171"/>
      <c r="B79" s="84"/>
      <c r="I79" s="172"/>
      <c r="J79" s="172"/>
      <c r="K79" s="172"/>
      <c r="L79" s="172"/>
      <c r="M79" s="172"/>
      <c r="N79" s="172"/>
      <c r="O79" s="173"/>
      <c r="P79" s="167"/>
      <c r="R79" s="86"/>
      <c r="AS79" s="163"/>
      <c r="AT79" s="163"/>
      <c r="AU79" s="163"/>
      <c r="AV79" s="163"/>
      <c r="AW79" s="163"/>
      <c r="AX79" s="163"/>
      <c r="AY79" s="163"/>
    </row>
    <row r="80" spans="1:51" x14ac:dyDescent="0.25">
      <c r="A80" s="171"/>
      <c r="I80" s="172"/>
      <c r="J80" s="172"/>
      <c r="K80" s="172"/>
      <c r="L80" s="172"/>
      <c r="M80" s="172"/>
      <c r="N80" s="172"/>
      <c r="O80" s="173"/>
      <c r="R80" s="167"/>
      <c r="AS80" s="163"/>
      <c r="AT80" s="163"/>
      <c r="AU80" s="163"/>
      <c r="AV80" s="163"/>
      <c r="AW80" s="163"/>
      <c r="AX80" s="163"/>
      <c r="AY80" s="163"/>
    </row>
    <row r="81" spans="15:51" x14ac:dyDescent="0.25">
      <c r="O81" s="173"/>
      <c r="R81" s="167"/>
      <c r="AS81" s="163"/>
      <c r="AT81" s="163"/>
      <c r="AU81" s="163"/>
      <c r="AV81" s="163"/>
      <c r="AW81" s="163"/>
      <c r="AX81" s="163"/>
      <c r="AY81" s="163"/>
    </row>
    <row r="82" spans="15:51" x14ac:dyDescent="0.25">
      <c r="O82" s="173"/>
      <c r="R82" s="167"/>
      <c r="AS82" s="163"/>
      <c r="AT82" s="163"/>
      <c r="AU82" s="163"/>
      <c r="AV82" s="163"/>
      <c r="AW82" s="163"/>
      <c r="AX82" s="163"/>
      <c r="AY82" s="163"/>
    </row>
    <row r="83" spans="15:51" x14ac:dyDescent="0.25">
      <c r="O83" s="173"/>
      <c r="R83" s="167"/>
      <c r="AS83" s="163"/>
      <c r="AT83" s="163"/>
      <c r="AU83" s="163"/>
      <c r="AV83" s="163"/>
      <c r="AW83" s="163"/>
      <c r="AX83" s="163"/>
      <c r="AY83" s="163"/>
    </row>
    <row r="84" spans="15:51" x14ac:dyDescent="0.25">
      <c r="O84" s="173"/>
      <c r="R84" s="167"/>
      <c r="AS84" s="163"/>
      <c r="AT84" s="163"/>
      <c r="AU84" s="163"/>
      <c r="AV84" s="163"/>
      <c r="AW84" s="163"/>
      <c r="AX84" s="163"/>
      <c r="AY84" s="163"/>
    </row>
    <row r="85" spans="15:51" x14ac:dyDescent="0.25">
      <c r="O85" s="173"/>
      <c r="AS85" s="163"/>
      <c r="AT85" s="163"/>
      <c r="AU85" s="163"/>
      <c r="AV85" s="163"/>
      <c r="AW85" s="163"/>
      <c r="AX85" s="163"/>
      <c r="AY85" s="163"/>
    </row>
    <row r="86" spans="15:51" x14ac:dyDescent="0.25">
      <c r="O86" s="173"/>
      <c r="AS86" s="163"/>
      <c r="AT86" s="163"/>
      <c r="AU86" s="163"/>
      <c r="AV86" s="163"/>
      <c r="AW86" s="163"/>
      <c r="AX86" s="163"/>
      <c r="AY86" s="163"/>
    </row>
    <row r="87" spans="15:51" x14ac:dyDescent="0.25">
      <c r="O87" s="173"/>
      <c r="AS87" s="163"/>
      <c r="AT87" s="163"/>
      <c r="AU87" s="163"/>
      <c r="AV87" s="163"/>
      <c r="AW87" s="163"/>
      <c r="AX87" s="163"/>
      <c r="AY87" s="163"/>
    </row>
    <row r="88" spans="15:51" x14ac:dyDescent="0.25">
      <c r="O88" s="173"/>
      <c r="AS88" s="163"/>
      <c r="AT88" s="163"/>
      <c r="AU88" s="163"/>
      <c r="AV88" s="163"/>
      <c r="AW88" s="163"/>
      <c r="AX88" s="163"/>
      <c r="AY88" s="163"/>
    </row>
    <row r="89" spans="15:51" x14ac:dyDescent="0.25">
      <c r="O89" s="173"/>
      <c r="AS89" s="163"/>
      <c r="AT89" s="163"/>
      <c r="AU89" s="163"/>
      <c r="AV89" s="163"/>
      <c r="AW89" s="163"/>
      <c r="AX89" s="163"/>
      <c r="AY89" s="163"/>
    </row>
    <row r="90" spans="15:51" x14ac:dyDescent="0.25">
      <c r="O90" s="173"/>
      <c r="AS90" s="163"/>
      <c r="AT90" s="163"/>
      <c r="AU90" s="163"/>
      <c r="AV90" s="163"/>
      <c r="AW90" s="163"/>
      <c r="AX90" s="163"/>
      <c r="AY90" s="163"/>
    </row>
    <row r="91" spans="15:51" x14ac:dyDescent="0.25">
      <c r="O91" s="173"/>
      <c r="Q91" s="167"/>
      <c r="AS91" s="163"/>
      <c r="AT91" s="163"/>
      <c r="AU91" s="163"/>
      <c r="AV91" s="163"/>
      <c r="AW91" s="163"/>
      <c r="AX91" s="163"/>
      <c r="AY91" s="163"/>
    </row>
    <row r="92" spans="15:51" x14ac:dyDescent="0.25">
      <c r="O92" s="15"/>
      <c r="P92" s="167"/>
      <c r="Q92" s="167"/>
      <c r="AS92" s="163"/>
      <c r="AT92" s="163"/>
      <c r="AU92" s="163"/>
      <c r="AV92" s="163"/>
      <c r="AW92" s="163"/>
      <c r="AX92" s="163"/>
      <c r="AY92" s="163"/>
    </row>
    <row r="93" spans="15:51" x14ac:dyDescent="0.25">
      <c r="O93" s="15"/>
      <c r="P93" s="167"/>
      <c r="Q93" s="167"/>
      <c r="AS93" s="163"/>
      <c r="AT93" s="163"/>
      <c r="AU93" s="163"/>
      <c r="AV93" s="163"/>
      <c r="AW93" s="163"/>
      <c r="AX93" s="163"/>
      <c r="AY93" s="163"/>
    </row>
    <row r="94" spans="15:51" x14ac:dyDescent="0.25">
      <c r="O94" s="15"/>
      <c r="P94" s="167"/>
      <c r="Q94" s="167"/>
      <c r="AS94" s="163"/>
      <c r="AT94" s="163"/>
      <c r="AU94" s="163"/>
      <c r="AV94" s="163"/>
      <c r="AW94" s="163"/>
      <c r="AX94" s="163"/>
      <c r="AY94" s="163"/>
    </row>
    <row r="95" spans="15:51" x14ac:dyDescent="0.25">
      <c r="O95" s="15"/>
      <c r="P95" s="167"/>
      <c r="Q95" s="167"/>
      <c r="AS95" s="163"/>
      <c r="AT95" s="163"/>
      <c r="AU95" s="163"/>
      <c r="AV95" s="163"/>
      <c r="AW95" s="163"/>
      <c r="AX95" s="163"/>
      <c r="AY95" s="163"/>
    </row>
    <row r="96" spans="15:51" x14ac:dyDescent="0.25">
      <c r="O96" s="15"/>
      <c r="P96" s="167"/>
      <c r="Q96" s="167"/>
      <c r="AS96" s="163"/>
      <c r="AT96" s="163"/>
      <c r="AU96" s="163"/>
      <c r="AV96" s="163"/>
      <c r="AW96" s="163"/>
      <c r="AX96" s="163"/>
      <c r="AY96" s="163"/>
    </row>
    <row r="97" spans="15:51" x14ac:dyDescent="0.25">
      <c r="O97" s="15"/>
      <c r="P97" s="167"/>
      <c r="Q97" s="167"/>
      <c r="AS97" s="163"/>
      <c r="AT97" s="163"/>
      <c r="AU97" s="163"/>
      <c r="AV97" s="163"/>
      <c r="AW97" s="163"/>
      <c r="AX97" s="163"/>
      <c r="AY97" s="163"/>
    </row>
    <row r="98" spans="15:51" x14ac:dyDescent="0.25">
      <c r="O98" s="15"/>
      <c r="P98" s="167"/>
      <c r="Q98" s="167"/>
      <c r="AS98" s="163"/>
      <c r="AT98" s="163"/>
      <c r="AU98" s="163"/>
      <c r="AV98" s="163"/>
      <c r="AW98" s="163"/>
      <c r="AX98" s="163"/>
      <c r="AY98" s="163"/>
    </row>
    <row r="99" spans="15:51" x14ac:dyDescent="0.25">
      <c r="O99" s="15"/>
      <c r="P99" s="167"/>
      <c r="Q99" s="167"/>
      <c r="AS99" s="163"/>
      <c r="AT99" s="163"/>
      <c r="AU99" s="163"/>
      <c r="AV99" s="163"/>
      <c r="AW99" s="163"/>
      <c r="AX99" s="163"/>
      <c r="AY99" s="163"/>
    </row>
    <row r="100" spans="15:51" x14ac:dyDescent="0.25">
      <c r="O100" s="15"/>
      <c r="P100" s="167"/>
      <c r="Q100" s="167"/>
      <c r="AS100" s="163"/>
      <c r="AT100" s="163"/>
      <c r="AU100" s="163"/>
      <c r="AV100" s="163"/>
      <c r="AW100" s="163"/>
      <c r="AX100" s="163"/>
      <c r="AY100" s="163"/>
    </row>
    <row r="101" spans="15:51" x14ac:dyDescent="0.25">
      <c r="O101" s="15"/>
      <c r="P101" s="167"/>
      <c r="Q101" s="167"/>
      <c r="R101" s="167"/>
      <c r="S101" s="167"/>
      <c r="AS101" s="163"/>
      <c r="AT101" s="163"/>
      <c r="AU101" s="163"/>
      <c r="AV101" s="163"/>
      <c r="AW101" s="163"/>
      <c r="AX101" s="163"/>
      <c r="AY101" s="163"/>
    </row>
    <row r="102" spans="15:51" x14ac:dyDescent="0.25">
      <c r="O102" s="15"/>
      <c r="P102" s="167"/>
      <c r="Q102" s="167"/>
      <c r="R102" s="167"/>
      <c r="S102" s="167"/>
      <c r="T102" s="167"/>
      <c r="AS102" s="163"/>
      <c r="AT102" s="163"/>
      <c r="AU102" s="163"/>
      <c r="AV102" s="163"/>
      <c r="AW102" s="163"/>
      <c r="AX102" s="163"/>
      <c r="AY102" s="163"/>
    </row>
    <row r="103" spans="15:51" x14ac:dyDescent="0.25">
      <c r="O103" s="15"/>
      <c r="P103" s="167"/>
      <c r="Q103" s="167"/>
      <c r="R103" s="167"/>
      <c r="S103" s="167"/>
      <c r="T103" s="167"/>
      <c r="AS103" s="163"/>
      <c r="AT103" s="163"/>
      <c r="AU103" s="163"/>
      <c r="AV103" s="163"/>
      <c r="AW103" s="163"/>
      <c r="AX103" s="163"/>
      <c r="AY103" s="163"/>
    </row>
    <row r="104" spans="15:51" x14ac:dyDescent="0.25">
      <c r="O104" s="15"/>
      <c r="P104" s="167"/>
      <c r="T104" s="167"/>
      <c r="AS104" s="163"/>
      <c r="AT104" s="163"/>
      <c r="AU104" s="163"/>
      <c r="AV104" s="163"/>
      <c r="AW104" s="163"/>
      <c r="AX104" s="163"/>
      <c r="AY104" s="163"/>
    </row>
    <row r="105" spans="15:51" x14ac:dyDescent="0.25">
      <c r="O105" s="167"/>
      <c r="Q105" s="167"/>
      <c r="R105" s="167"/>
      <c r="S105" s="167"/>
      <c r="AS105" s="163"/>
      <c r="AT105" s="163"/>
      <c r="AU105" s="163"/>
      <c r="AV105" s="163"/>
      <c r="AW105" s="163"/>
      <c r="AX105" s="163"/>
      <c r="AY105" s="163"/>
    </row>
    <row r="106" spans="15:51" x14ac:dyDescent="0.25">
      <c r="O106" s="15"/>
      <c r="P106" s="167"/>
      <c r="Q106" s="167"/>
      <c r="R106" s="167"/>
      <c r="S106" s="167"/>
      <c r="T106" s="167"/>
      <c r="AS106" s="163"/>
      <c r="AT106" s="163"/>
      <c r="AU106" s="163"/>
      <c r="AV106" s="163"/>
      <c r="AW106" s="163"/>
      <c r="AX106" s="163"/>
      <c r="AY106" s="163"/>
    </row>
    <row r="107" spans="15:51" x14ac:dyDescent="0.25">
      <c r="O107" s="15"/>
      <c r="P107" s="167"/>
      <c r="Q107" s="167"/>
      <c r="R107" s="167"/>
      <c r="S107" s="167"/>
      <c r="T107" s="167"/>
      <c r="U107" s="167"/>
      <c r="AS107" s="163"/>
      <c r="AT107" s="163"/>
      <c r="AU107" s="163"/>
      <c r="AV107" s="163"/>
      <c r="AW107" s="163"/>
      <c r="AX107" s="163"/>
      <c r="AY107" s="163"/>
    </row>
    <row r="108" spans="15:51" x14ac:dyDescent="0.25">
      <c r="O108" s="15"/>
      <c r="P108" s="167"/>
      <c r="T108" s="167"/>
      <c r="U108" s="167"/>
      <c r="AS108" s="163"/>
      <c r="AT108" s="163"/>
      <c r="AU108" s="163"/>
      <c r="AV108" s="163"/>
      <c r="AW108" s="163"/>
      <c r="AX108" s="163"/>
      <c r="AY108" s="163"/>
    </row>
    <row r="120" spans="45:51" x14ac:dyDescent="0.25">
      <c r="AS120" s="163"/>
      <c r="AT120" s="163"/>
      <c r="AU120" s="163"/>
      <c r="AV120" s="163"/>
      <c r="AW120" s="163"/>
      <c r="AX120" s="163"/>
      <c r="AY120" s="163"/>
    </row>
  </sheetData>
  <protectedRanges>
    <protectedRange sqref="N64:R64 B79 S66:T72 B71:B76 S62:T63 N67:R72 T43:T46 T56:T61" name="Range2_12_5_1_1"/>
    <protectedRange sqref="N10 L10 L6 D6 D8 AD8 AF8 O8:U8 AJ8:AR8 AF10 AR11:AR34 L24:N31 G23:G34 N12:N23 N32:N34 E23:E34 E11:G22 N11:AG11 O12:AG34" name="Range1_16_3_1_1"/>
    <protectedRange sqref="I69 J67:M72 J64:M64 I72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3:H73 F74 E73" name="Range2_2_2_9_2_1_1"/>
    <protectedRange sqref="D71 D74:D75" name="Range2_1_1_1_1_1_9_2_1_1"/>
    <protectedRange sqref="Q10" name="Range1_17_1_1_1"/>
    <protectedRange sqref="AG10" name="Range1_18_1_1_1"/>
    <protectedRange sqref="C72 C74" name="Range2_4_1_1_1"/>
    <protectedRange sqref="AS16:AS34" name="Range1_1_1_1"/>
    <protectedRange sqref="P3:U5" name="Range1_16_1_1_1_1"/>
    <protectedRange sqref="C75 C73 C70" name="Range2_1_3_1_1"/>
    <protectedRange sqref="H11:H34" name="Range1_1_1_1_1_1_1"/>
    <protectedRange sqref="B77:B78 J65:R66 D72:D73 I70:I71 Z63:Z64 S64:Y65 AA64:AU65 E74:E75 G74:H75 F75" name="Range2_2_1_10_1_1_1_2"/>
    <protectedRange sqref="C71" name="Range2_2_1_10_2_1_1_1"/>
    <protectedRange sqref="N62:R63 G70:H70 D68 F71 E70" name="Range2_12_1_6_1_1"/>
    <protectedRange sqref="D63:D64 I66:I68 I62:M63 G71:H72 G64:H66 E71:E72 F72:F73 F65:F67 E64:E66" name="Range2_2_12_1_7_1_1"/>
    <protectedRange sqref="D69:D70" name="Range2_1_1_1_1_11_1_2_1_1"/>
    <protectedRange sqref="E67 G67:H67 F68" name="Range2_2_2_9_1_1_1_1"/>
    <protectedRange sqref="D65" name="Range2_1_1_1_1_1_9_1_1_1_1"/>
    <protectedRange sqref="C69 C64" name="Range2_1_1_2_1_1"/>
    <protectedRange sqref="C68" name="Range2_1_2_2_1_1"/>
    <protectedRange sqref="C67" name="Range2_3_2_1_1"/>
    <protectedRange sqref="F63:F64 E63 G63:H63" name="Range2_2_12_1_1_1_1_1"/>
    <protectedRange sqref="C63" name="Range2_1_4_2_1_1_1"/>
    <protectedRange sqref="C65:C66" name="Range2_5_1_1_1"/>
    <protectedRange sqref="E68:E69 F69:F70 G68:H69 I64:I65" name="Range2_2_1_1_1_1"/>
    <protectedRange sqref="D66:D67" name="Range2_1_1_1_1_1_1_1_1"/>
    <protectedRange sqref="AS11:AS15" name="Range1_4_1_1_1_1"/>
    <protectedRange sqref="J11:J15 J26:J34" name="Range1_1_2_1_10_1_1_1_1"/>
    <protectedRange sqref="R79" name="Range2_2_1_10_1_1_1_1_1"/>
    <protectedRange sqref="T42" name="Range2_12_5_1_1_4"/>
    <protectedRange sqref="B42:B44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4" name="Range2_2_12_1_3_1_1_1_1_1_4_1_1"/>
    <protectedRange sqref="E43:F44" name="Range2_2_12_1_7_1_1_3_1_1"/>
    <protectedRange sqref="I42:J42" name="Range2_2_12_1_4_2_1_1_1_2_1_1"/>
    <protectedRange sqref="S43:S46" name="Range2_12_5_1_1_2_3_1"/>
    <protectedRange sqref="Q43:R44" name="Range2_12_1_6_1_1_1_1_2_1"/>
    <protectedRange sqref="N43:P44" name="Range2_12_1_2_3_1_1_1_1_2_1"/>
    <protectedRange sqref="I43:M44" name="Range2_2_12_1_4_3_1_1_1_1_2_1"/>
    <protectedRange sqref="D43:D44" name="Range2_2_12_1_3_1_2_1_1_1_2_1_2_1"/>
    <protectedRange sqref="T51:T55" name="Range2_12_5_1_1_3"/>
    <protectedRange sqref="T49:T50" name="Range2_12_5_1_1_2_2"/>
    <protectedRange sqref="S49:S50" name="Range2_12_4_1_1_1_4_2_2_2"/>
    <protectedRange sqref="T48" name="Range2_12_5_1_1_2_1_1"/>
    <protectedRange sqref="T47" name="Range2_12_5_1_1_6_1_1_1_1_1_1_1"/>
    <protectedRange sqref="S47" name="Range2_12_5_1_1_5_3_1_1_1_1_1_1_1"/>
    <protectedRange sqref="S48" name="Range2_12_4_1_1_1_4_2_2_1_1"/>
    <protectedRange sqref="B68:B70" name="Range2_12_5_1_1_2"/>
    <protectedRange sqref="B67" name="Range2_12_5_1_1_2_1_4_1_1_1_2_1_1_1_1_1_1_1"/>
    <protectedRange sqref="F62:H62" name="Range2_2_12_1_1_1_1_1_1"/>
    <protectedRange sqref="D62:E62" name="Range2_2_12_1_7_1_1_2_1"/>
    <protectedRange sqref="C62" name="Range2_1_1_2_1_1_1"/>
    <protectedRange sqref="B65:B66" name="Range2_12_5_1_1_2_1"/>
    <protectedRange sqref="B64" name="Range2_12_5_1_1_2_1_2_1"/>
    <protectedRange sqref="B63" name="Range2_12_5_1_1_2_1_2_2"/>
    <protectedRange sqref="B62" name="Range2_12_5_1_1_2_1_4_1_1_1_2_1_1_1_1_1_1_1_1_1_2"/>
    <protectedRange sqref="G45:H46" name="Range2_2_12_1_3_1_1_1_1_1_4_1_1_1"/>
    <protectedRange sqref="E45:F46" name="Range2_2_12_1_7_1_1_3_1_1_1"/>
    <protectedRange sqref="Q45:R46" name="Range2_12_1_6_1_1_1_1_2_1_1"/>
    <protectedRange sqref="N45:P46" name="Range2_12_1_2_3_1_1_1_1_2_1_1"/>
    <protectedRange sqref="I45:M46" name="Range2_2_12_1_4_3_1_1_1_1_2_1_1"/>
    <protectedRange sqref="D45:D46" name="Range2_2_12_1_3_1_2_1_1_1_2_1_2_1_1"/>
    <protectedRange sqref="Q49:R50" name="Range2_12_1_6_1_1_1_2_3_2_1_1_3_1"/>
    <protectedRange sqref="N49:P50" name="Range2_12_1_2_3_1_1_1_2_3_2_1_1_3_1"/>
    <protectedRange sqref="K49:M50" name="Range2_2_12_1_4_3_1_1_1_3_3_2_1_1_3_1"/>
    <protectedRange sqref="J49:J50" name="Range2_2_12_1_4_3_1_1_1_3_2_1_2_2_1"/>
    <protectedRange sqref="E48:H49" name="Range2_2_12_1_3_1_2_1_1_1_1_2_1_1_1_1_1_1_1"/>
    <protectedRange sqref="D48:D49" name="Range2_2_12_1_3_1_2_1_1_1_2_1_2_3_1_1_1_1_2"/>
    <protectedRange sqref="Q47:R47" name="Range2_12_1_6_1_1_1_2_3_2_1_1_2_1_1_1_1_1_1"/>
    <protectedRange sqref="N47:P47" name="Range2_12_1_2_3_1_1_1_2_3_2_1_1_2_1_1_1_1_1_1"/>
    <protectedRange sqref="J47:M47" name="Range2_2_12_1_4_3_1_1_1_3_3_2_1_1_2_1_1_1_1_1_1"/>
    <protectedRange sqref="I47" name="Range2_2_12_1_4_3_1_1_1_2_1_2_2_1_2_1_1_1_1_1_1"/>
    <protectedRange sqref="G50:H50 D50:E50" name="Range2_2_12_1_3_1_2_1_1_1_2_1_3_2_1_2_1_1_1_1_1_1"/>
    <protectedRange sqref="F50" name="Range2_2_12_1_3_1_2_1_1_1_1_1_2_2_1_2_1_1_1_1_1_1"/>
    <protectedRange sqref="Q48:R48" name="Range2_12_1_6_1_1_1_2_3_2_1_1_1_1_1"/>
    <protectedRange sqref="N48:P48" name="Range2_12_1_2_3_1_1_1_2_3_2_1_1_1_1_1"/>
    <protectedRange sqref="K48:M48" name="Range2_2_12_1_4_3_1_1_1_3_3_2_1_1_1_1_1"/>
    <protectedRange sqref="J48" name="Range2_2_12_1_4_3_1_1_1_3_2_1_2_1_1_1"/>
    <protectedRange sqref="D47:E47" name="Range2_2_12_1_3_1_2_1_1_1_2_1_2_3_2_1_1_1"/>
    <protectedRange sqref="I48" name="Range2_2_12_1_4_2_1_1_1_4_1_2_1_1_1_2_1_1_1"/>
    <protectedRange sqref="F47:H47" name="Range2_2_12_1_3_1_1_1_1_1_4_1_2_1_2_1_2_1_1_1"/>
    <protectedRange sqref="I49:I50" name="Range2_2_12_1_4_2_1_1_1_4_1_2_1_1_1_2_2_1_1"/>
    <protectedRange sqref="B45:B46" name="Range2_12_5_1_1_1_2_2_1_1_1_1_1_1_1_1_1_1"/>
    <protectedRange sqref="B47" name="Range2_12_5_1_1_1_3_1_1_1_1_1_1_1_1_1_1_1"/>
    <protectedRange sqref="S60:S61" name="Range2_12_5_1_1_5"/>
    <protectedRange sqref="N60:R61" name="Range2_12_1_6_1_1_1"/>
    <protectedRange sqref="J60:M61" name="Range2_2_12_1_7_1_1_2"/>
    <protectedRange sqref="S58:S59" name="Range2_12_2_1_1_1_2_1_1_1"/>
    <protectedRange sqref="Q59:R59" name="Range2_12_1_4_1_1_1_1_1_1_1_1_1_1_1_1_1_1_1"/>
    <protectedRange sqref="N59:P59" name="Range2_12_1_2_1_1_1_1_1_1_1_1_1_1_1_1_1_1_1_1"/>
    <protectedRange sqref="J59:M59" name="Range2_2_12_1_4_1_1_1_1_1_1_1_1_1_1_1_1_1_1_1_1"/>
    <protectedRange sqref="Q58:R58" name="Range2_12_1_6_1_1_1_2_3_1_1_3_1_1_1_1_1_1_1"/>
    <protectedRange sqref="N58:P58" name="Range2_12_1_2_3_1_1_1_2_3_1_1_3_1_1_1_1_1_1_1"/>
    <protectedRange sqref="J58:M58" name="Range2_2_12_1_4_3_1_1_1_3_3_1_1_3_1_1_1_1_1_1_1"/>
    <protectedRange sqref="S51:S57" name="Range2_12_4_1_1_1_4_2_2_2_1"/>
    <protectedRange sqref="Q51:R57" name="Range2_12_1_6_1_1_1_2_3_2_1_1_3_2"/>
    <protectedRange sqref="N51:P57" name="Range2_12_1_2_3_1_1_1_2_3_2_1_1_3_2"/>
    <protectedRange sqref="K51:M57" name="Range2_2_12_1_4_3_1_1_1_3_3_2_1_1_3_2"/>
    <protectedRange sqref="J51:J57" name="Range2_2_12_1_4_3_1_1_1_3_2_1_2_2_2"/>
    <protectedRange sqref="G51:H52" name="Range2_2_12_1_3_1_2_1_1_1_2_1_1_1_1_1_1_2_1_1_1"/>
    <protectedRange sqref="D51:E52" name="Range2_2_12_1_3_1_2_1_1_1_2_1_1_1_1_3_1_1_1_1_1"/>
    <protectedRange sqref="F51:F52" name="Range2_2_12_1_3_1_2_1_1_1_3_1_1_1_1_1_3_1_1_1_1_1"/>
    <protectedRange sqref="I51:I52" name="Range2_2_12_1_4_3_1_1_1_2_1_2_1_1_3_1_1_1_1_1_1_1"/>
    <protectedRange sqref="I55" name="Range2_2_12_1_7_1_1_2_2_2"/>
    <protectedRange sqref="I53:I54" name="Range2_2_12_1_4_3_1_1_1_3_3_1_1_3_1_1_1_1_1_1_2_2"/>
    <protectedRange sqref="E53:H54" name="Range2_2_12_1_3_1_2_1_1_1_1_2_1_1_1_1_1_1_2_2"/>
    <protectedRange sqref="D53:D54" name="Range2_2_12_1_3_1_2_1_1_1_2_1_2_3_1_1_1_1_1_2"/>
    <protectedRange sqref="G55:H55" name="Range2_2_12_1_3_1_2_1_1_1_2_1_1_1_1_1_1_2_1_1_1_1_1_1"/>
    <protectedRange sqref="D55:E55" name="Range2_2_12_1_3_1_2_1_1_1_2_1_1_1_1_3_1_1_1_1_1_2_1_2"/>
    <protectedRange sqref="F55" name="Range2_2_12_1_3_1_2_1_1_1_3_1_1_1_1_1_3_1_1_1_1_1_1_1_2"/>
    <protectedRange sqref="I58:I61" name="Range2_2_12_1_7_1_1_2_2_1_1"/>
    <protectedRange sqref="I56:I57" name="Range2_2_12_1_4_3_1_1_1_3_3_1_1_3_1_1_1_1_1_1_2_1_1"/>
    <protectedRange sqref="E56:H57" name="Range2_2_12_1_3_1_2_1_1_1_1_2_1_1_1_1_1_1_2_1_1"/>
    <protectedRange sqref="D56:D57" name="Range2_2_12_1_3_1_2_1_1_1_2_1_2_3_1_1_1_1_1_1_1"/>
    <protectedRange sqref="G61:H61" name="Range2_2_12_1_3_1_2_1_1_1_2_1_1_1_1_1_1_2_1_1_1_1_1_1_1_1_1"/>
    <protectedRange sqref="F61 G60:H60" name="Range2_2_12_1_3_3_1_1_1_2_1_1_1_1_1_1_1_1_1_1_1_1_1_1_1_1"/>
    <protectedRange sqref="G58:H58" name="Range2_2_12_1_3_1_2_1_1_1_2_1_1_1_1_1_1_2_1_1_1_1_1_2_1"/>
    <protectedRange sqref="D58:E58" name="Range2_2_12_1_3_1_2_1_1_1_2_1_1_1_1_3_1_1_1_1_1_2_1_1_1"/>
    <protectedRange sqref="F58 F60" name="Range2_2_12_1_3_1_2_1_1_1_3_1_1_1_1_1_3_1_1_1_1_1_1_1_1_1"/>
    <protectedRange sqref="F59:H59" name="Range2_2_12_1_3_1_2_1_1_1_1_2_1_1_1_1_1_1_1_1_1_1_1"/>
    <protectedRange sqref="D61" name="Range2_2_12_1_7_1_1_2_1_1_1_1_1"/>
    <protectedRange sqref="E61" name="Range2_2_12_1_1_1_1_1_1_1_1_1_1_1"/>
    <protectedRange sqref="C61" name="Range2_1_4_2_1_1_1_1_1_1_1_1"/>
    <protectedRange sqref="D60:E60" name="Range2_2_12_1_3_1_2_1_1_1_3_1_1_1_1_1_1_1_2_1_1_1_1_1_1_1"/>
    <protectedRange sqref="D59:E59" name="Range2_2_12_1_3_1_2_1_1_1_2_1_1_1_1_3_1_1_1_1_1_1_1_1_1_1"/>
    <protectedRange sqref="B60" name="Range2_12_5_1_1_2_1_4_1_1_1_2_1_1_1_1_1_1_1_1_1_2_1_1_1_1"/>
    <protectedRange sqref="B61" name="Range2_12_5_1_1_2_1_2_2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482" priority="5" operator="containsText" text="N/A">
      <formula>NOT(ISERROR(SEARCH("N/A",X11)))</formula>
    </cfRule>
    <cfRule type="cellIs" dxfId="481" priority="23" operator="equal">
      <formula>0</formula>
    </cfRule>
  </conditionalFormatting>
  <conditionalFormatting sqref="X11:AE34">
    <cfRule type="cellIs" dxfId="480" priority="22" operator="greaterThanOrEqual">
      <formula>1185</formula>
    </cfRule>
  </conditionalFormatting>
  <conditionalFormatting sqref="X11:AE34">
    <cfRule type="cellIs" dxfId="479" priority="21" operator="between">
      <formula>0.1</formula>
      <formula>1184</formula>
    </cfRule>
  </conditionalFormatting>
  <conditionalFormatting sqref="X8 AJ11:AO11 AJ15:AL15 AJ12:AN14 AK33:AK34 AJ16:AJ34 AO12:AO32 AL16:AL34 AM15:AN34">
    <cfRule type="cellIs" dxfId="478" priority="20" operator="equal">
      <formula>0</formula>
    </cfRule>
  </conditionalFormatting>
  <conditionalFormatting sqref="X8 AJ11:AO11 AJ15:AL15 AJ12:AN14 AK33:AK34 AJ16:AJ34 AO12:AO32 AL16:AL34 AM15:AN34">
    <cfRule type="cellIs" dxfId="477" priority="19" operator="greaterThan">
      <formula>1179</formula>
    </cfRule>
  </conditionalFormatting>
  <conditionalFormatting sqref="X8 AJ11:AO11 AJ15:AL15 AJ12:AN14 AK33:AK34 AJ16:AJ34 AO12:AO32 AL16:AL34 AM15:AN34">
    <cfRule type="cellIs" dxfId="476" priority="18" operator="greaterThan">
      <formula>99</formula>
    </cfRule>
  </conditionalFormatting>
  <conditionalFormatting sqref="X8 AJ11:AO11 AJ15:AL15 AJ12:AN14 AK33:AK34 AJ16:AJ34 AO12:AO32 AL16:AL34 AM15:AN34">
    <cfRule type="cellIs" dxfId="475" priority="17" operator="greaterThan">
      <formula>0.99</formula>
    </cfRule>
  </conditionalFormatting>
  <conditionalFormatting sqref="AB8">
    <cfRule type="cellIs" dxfId="474" priority="16" operator="equal">
      <formula>0</formula>
    </cfRule>
  </conditionalFormatting>
  <conditionalFormatting sqref="AB8">
    <cfRule type="cellIs" dxfId="473" priority="15" operator="greaterThan">
      <formula>1179</formula>
    </cfRule>
  </conditionalFormatting>
  <conditionalFormatting sqref="AB8">
    <cfRule type="cellIs" dxfId="472" priority="14" operator="greaterThan">
      <formula>99</formula>
    </cfRule>
  </conditionalFormatting>
  <conditionalFormatting sqref="AB8">
    <cfRule type="cellIs" dxfId="471" priority="13" operator="greaterThan">
      <formula>0.99</formula>
    </cfRule>
  </conditionalFormatting>
  <conditionalFormatting sqref="AQ11:AQ34 AO33:AO34 AK16:AK32">
    <cfRule type="cellIs" dxfId="470" priority="12" operator="equal">
      <formula>0</formula>
    </cfRule>
  </conditionalFormatting>
  <conditionalFormatting sqref="AQ11:AQ34 AO33:AO34 AK16:AK32">
    <cfRule type="cellIs" dxfId="469" priority="11" operator="greaterThan">
      <formula>1179</formula>
    </cfRule>
  </conditionalFormatting>
  <conditionalFormatting sqref="AQ11:AQ34 AO33:AO34 AK16:AK32">
    <cfRule type="cellIs" dxfId="468" priority="10" operator="greaterThan">
      <formula>99</formula>
    </cfRule>
  </conditionalFormatting>
  <conditionalFormatting sqref="AQ11:AQ34 AO33:AO34 AK16:AK32">
    <cfRule type="cellIs" dxfId="467" priority="9" operator="greaterThan">
      <formula>0.99</formula>
    </cfRule>
  </conditionalFormatting>
  <conditionalFormatting sqref="AI11:AI34">
    <cfRule type="cellIs" dxfId="466" priority="8" operator="greaterThan">
      <formula>$AI$8</formula>
    </cfRule>
  </conditionalFormatting>
  <conditionalFormatting sqref="AH11:AH34">
    <cfRule type="cellIs" dxfId="465" priority="6" operator="greaterThan">
      <formula>$AH$8</formula>
    </cfRule>
    <cfRule type="cellIs" dxfId="464" priority="7" operator="greaterThan">
      <formula>$AH$8</formula>
    </cfRule>
  </conditionalFormatting>
  <conditionalFormatting sqref="AP11:AP34">
    <cfRule type="cellIs" dxfId="463" priority="4" operator="equal">
      <formula>0</formula>
    </cfRule>
  </conditionalFormatting>
  <conditionalFormatting sqref="AP11:AP34">
    <cfRule type="cellIs" dxfId="462" priority="3" operator="greaterThan">
      <formula>1179</formula>
    </cfRule>
  </conditionalFormatting>
  <conditionalFormatting sqref="AP11:AP34">
    <cfRule type="cellIs" dxfId="461" priority="2" operator="greaterThan">
      <formula>99</formula>
    </cfRule>
  </conditionalFormatting>
  <conditionalFormatting sqref="AP11:AP34">
    <cfRule type="cellIs" dxfId="460" priority="1" operator="greaterThan">
      <formula>0.99</formula>
    </cfRule>
  </conditionalFormatting>
  <dataValidations count="4"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3"/>
  <sheetViews>
    <sheetView showGridLines="0" topLeftCell="A7" workbookViewId="0">
      <selection activeCell="H18" sqref="H18"/>
    </sheetView>
  </sheetViews>
  <sheetFormatPr defaultRowHeight="15" x14ac:dyDescent="0.25"/>
  <cols>
    <col min="1" max="1" width="5.7109375" style="163" customWidth="1"/>
    <col min="2" max="2" width="10.28515625" style="163" customWidth="1"/>
    <col min="3" max="3" width="14" style="163" customWidth="1"/>
    <col min="4" max="7" width="9.140625" style="163"/>
    <col min="8" max="8" width="20.42578125" style="163" customWidth="1"/>
    <col min="9" max="10" width="9.140625" style="163"/>
    <col min="11" max="11" width="9" style="163" customWidth="1"/>
    <col min="12" max="14" width="9.140625" style="163" hidden="1" customWidth="1"/>
    <col min="15" max="16" width="9.28515625" style="163" bestFit="1" customWidth="1"/>
    <col min="17" max="17" width="9" style="163" customWidth="1"/>
    <col min="18" max="18" width="9.140625" style="163" customWidth="1"/>
    <col min="19" max="19" width="11.5703125" style="163" bestFit="1" customWidth="1"/>
    <col min="20" max="20" width="10.5703125" style="163" bestFit="1" customWidth="1"/>
    <col min="21" max="22" width="9.28515625" style="163" bestFit="1" customWidth="1"/>
    <col min="23" max="23" width="9.140625" style="163"/>
    <col min="24" max="28" width="9.28515625" style="163" bestFit="1" customWidth="1"/>
    <col min="29" max="32" width="9.140625" style="163"/>
    <col min="33" max="33" width="10.5703125" style="163" bestFit="1" customWidth="1"/>
    <col min="34" max="35" width="9.28515625" style="163" bestFit="1" customWidth="1"/>
    <col min="36" max="44" width="9.140625" style="163"/>
    <col min="45" max="45" width="83.85546875" style="15" customWidth="1"/>
    <col min="46" max="47" width="9.140625" style="167"/>
    <col min="48" max="48" width="29.7109375" style="167" customWidth="1"/>
    <col min="49" max="49" width="22" style="167" customWidth="1"/>
    <col min="50" max="50" width="9.140625" style="167"/>
    <col min="51" max="51" width="38.5703125" style="167" bestFit="1" customWidth="1"/>
    <col min="52" max="16384" width="9.140625" style="163"/>
  </cols>
  <sheetData>
    <row r="2" spans="2:51" ht="21" x14ac:dyDescent="0.25">
      <c r="B2" s="5"/>
      <c r="C2" s="167"/>
      <c r="D2" s="167"/>
      <c r="E2" s="6"/>
      <c r="F2" s="6"/>
      <c r="G2" s="167"/>
      <c r="H2" s="7"/>
      <c r="I2" s="7"/>
      <c r="J2" s="167"/>
      <c r="K2" s="7"/>
      <c r="L2" s="7"/>
      <c r="M2" s="167"/>
      <c r="N2" s="167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7"/>
      <c r="AN2" s="167"/>
      <c r="AO2" s="167"/>
      <c r="AP2" s="167"/>
      <c r="AQ2" s="167"/>
      <c r="AR2" s="167"/>
    </row>
    <row r="3" spans="2:51" ht="21" x14ac:dyDescent="0.25">
      <c r="B3" s="16" t="s">
        <v>1</v>
      </c>
      <c r="C3" s="16"/>
      <c r="D3" s="16"/>
      <c r="E3" s="167"/>
      <c r="F3" s="7"/>
      <c r="G3" s="7"/>
      <c r="H3" s="167"/>
      <c r="I3" s="167"/>
      <c r="J3" s="167"/>
      <c r="K3" s="17"/>
      <c r="L3" s="18"/>
      <c r="M3" s="167"/>
      <c r="N3" s="167"/>
      <c r="O3" s="19" t="s">
        <v>2</v>
      </c>
      <c r="P3" s="263" t="s">
        <v>130</v>
      </c>
      <c r="Q3" s="264"/>
      <c r="R3" s="264"/>
      <c r="S3" s="264"/>
      <c r="T3" s="264"/>
      <c r="U3" s="265"/>
      <c r="V3" s="20"/>
      <c r="W3" s="20"/>
      <c r="X3" s="20"/>
      <c r="Y3" s="20"/>
      <c r="Z3" s="20"/>
      <c r="AH3" s="167"/>
      <c r="AI3" s="167"/>
      <c r="AJ3" s="167"/>
      <c r="AK3" s="167"/>
      <c r="AL3" s="15"/>
      <c r="AM3" s="167"/>
      <c r="AN3" s="167"/>
      <c r="AO3" s="167"/>
      <c r="AP3" s="167"/>
      <c r="AQ3" s="167"/>
      <c r="AR3" s="167"/>
      <c r="AS3" s="167"/>
    </row>
    <row r="4" spans="2:51" x14ac:dyDescent="0.25">
      <c r="B4" s="21" t="s">
        <v>3</v>
      </c>
      <c r="C4" s="21"/>
      <c r="D4" s="21"/>
      <c r="E4" s="167"/>
      <c r="F4" s="22"/>
      <c r="G4" s="167"/>
      <c r="H4" s="167"/>
      <c r="I4" s="167"/>
      <c r="J4" s="167"/>
      <c r="K4" s="167"/>
      <c r="L4" s="167"/>
      <c r="M4" s="167"/>
      <c r="N4" s="167"/>
      <c r="O4" s="19" t="s">
        <v>4</v>
      </c>
      <c r="P4" s="263" t="s">
        <v>137</v>
      </c>
      <c r="Q4" s="264"/>
      <c r="R4" s="264"/>
      <c r="S4" s="264"/>
      <c r="T4" s="264"/>
      <c r="U4" s="265"/>
      <c r="V4" s="20"/>
      <c r="W4" s="20"/>
      <c r="X4" s="20"/>
      <c r="Y4" s="20"/>
      <c r="Z4" s="20"/>
      <c r="AH4" s="167"/>
      <c r="AI4" s="167"/>
      <c r="AJ4" s="167"/>
      <c r="AK4" s="167"/>
      <c r="AL4" s="15"/>
      <c r="AM4" s="167"/>
      <c r="AN4" s="167"/>
      <c r="AO4" s="167"/>
      <c r="AP4" s="167"/>
      <c r="AQ4" s="167"/>
      <c r="AR4" s="167"/>
      <c r="AS4" s="167"/>
    </row>
    <row r="5" spans="2:51" x14ac:dyDescent="0.25">
      <c r="B5" s="167"/>
      <c r="C5" s="167"/>
      <c r="D5" s="167"/>
      <c r="E5" s="23"/>
      <c r="F5" s="23"/>
      <c r="G5" s="167"/>
      <c r="H5" s="167"/>
      <c r="I5" s="167"/>
      <c r="J5" s="167"/>
      <c r="K5" s="167"/>
      <c r="L5" s="167"/>
      <c r="M5" s="167"/>
      <c r="N5" s="167"/>
      <c r="O5" s="19" t="s">
        <v>5</v>
      </c>
      <c r="P5" s="263" t="s">
        <v>200</v>
      </c>
      <c r="Q5" s="264"/>
      <c r="R5" s="264"/>
      <c r="S5" s="264"/>
      <c r="T5" s="264"/>
      <c r="U5" s="265"/>
      <c r="V5" s="20"/>
      <c r="W5" s="20"/>
      <c r="X5" s="20"/>
      <c r="Y5" s="20"/>
      <c r="Z5" s="20"/>
      <c r="AH5" s="167"/>
      <c r="AI5" s="167"/>
      <c r="AJ5" s="167"/>
      <c r="AK5" s="167"/>
      <c r="AL5" s="15"/>
      <c r="AM5" s="167"/>
      <c r="AN5" s="167"/>
      <c r="AO5" s="167"/>
      <c r="AP5" s="167"/>
      <c r="AQ5" s="167"/>
      <c r="AR5" s="167"/>
      <c r="AS5" s="167"/>
    </row>
    <row r="6" spans="2:51" x14ac:dyDescent="0.25">
      <c r="B6" s="263" t="s">
        <v>6</v>
      </c>
      <c r="C6" s="265"/>
      <c r="D6" s="266" t="s">
        <v>7</v>
      </c>
      <c r="E6" s="267"/>
      <c r="F6" s="267"/>
      <c r="G6" s="267"/>
      <c r="H6" s="268"/>
      <c r="I6" s="167"/>
      <c r="J6" s="167"/>
      <c r="K6" s="206"/>
      <c r="L6" s="269">
        <v>41686</v>
      </c>
      <c r="M6" s="270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36" x14ac:dyDescent="0.25">
      <c r="B7" s="252" t="s">
        <v>8</v>
      </c>
      <c r="C7" s="253"/>
      <c r="D7" s="252" t="s">
        <v>9</v>
      </c>
      <c r="E7" s="254"/>
      <c r="F7" s="254"/>
      <c r="G7" s="253"/>
      <c r="H7" s="210" t="s">
        <v>10</v>
      </c>
      <c r="I7" s="209" t="s">
        <v>11</v>
      </c>
      <c r="J7" s="209" t="s">
        <v>12</v>
      </c>
      <c r="K7" s="209" t="s">
        <v>13</v>
      </c>
      <c r="L7" s="15"/>
      <c r="M7" s="15"/>
      <c r="N7" s="15"/>
      <c r="O7" s="210" t="s">
        <v>14</v>
      </c>
      <c r="P7" s="252" t="s">
        <v>15</v>
      </c>
      <c r="Q7" s="254"/>
      <c r="R7" s="254"/>
      <c r="S7" s="254"/>
      <c r="T7" s="253"/>
      <c r="U7" s="251" t="s">
        <v>16</v>
      </c>
      <c r="V7" s="251"/>
      <c r="W7" s="209" t="s">
        <v>17</v>
      </c>
      <c r="X7" s="252" t="s">
        <v>18</v>
      </c>
      <c r="Y7" s="253"/>
      <c r="Z7" s="252" t="s">
        <v>19</v>
      </c>
      <c r="AA7" s="253"/>
      <c r="AB7" s="252" t="s">
        <v>20</v>
      </c>
      <c r="AC7" s="253"/>
      <c r="AD7" s="252" t="s">
        <v>21</v>
      </c>
      <c r="AE7" s="253"/>
      <c r="AF7" s="209" t="s">
        <v>22</v>
      </c>
      <c r="AG7" s="209" t="s">
        <v>23</v>
      </c>
      <c r="AH7" s="209" t="s">
        <v>24</v>
      </c>
      <c r="AI7" s="209" t="s">
        <v>25</v>
      </c>
      <c r="AJ7" s="252" t="s">
        <v>26</v>
      </c>
      <c r="AK7" s="254"/>
      <c r="AL7" s="254"/>
      <c r="AM7" s="254"/>
      <c r="AN7" s="253"/>
      <c r="AO7" s="252" t="s">
        <v>27</v>
      </c>
      <c r="AP7" s="254"/>
      <c r="AQ7" s="253"/>
      <c r="AR7" s="209" t="s">
        <v>28</v>
      </c>
      <c r="AS7" s="30"/>
      <c r="AT7" s="15"/>
      <c r="AU7" s="15"/>
      <c r="AV7" s="15"/>
      <c r="AW7" s="15"/>
      <c r="AX7" s="15"/>
      <c r="AY7" s="15"/>
    </row>
    <row r="8" spans="2:51" x14ac:dyDescent="0.25">
      <c r="B8" s="255">
        <v>42017</v>
      </c>
      <c r="C8" s="256"/>
      <c r="D8" s="257" t="s">
        <v>29</v>
      </c>
      <c r="E8" s="258"/>
      <c r="F8" s="258"/>
      <c r="G8" s="259"/>
      <c r="H8" s="31"/>
      <c r="I8" s="257" t="s">
        <v>29</v>
      </c>
      <c r="J8" s="258"/>
      <c r="K8" s="259"/>
      <c r="L8" s="32"/>
      <c r="M8" s="32"/>
      <c r="N8" s="32"/>
      <c r="O8" s="31" t="s">
        <v>30</v>
      </c>
      <c r="P8" s="31" t="s">
        <v>30</v>
      </c>
      <c r="Q8" s="31" t="s">
        <v>31</v>
      </c>
      <c r="R8" s="31" t="s">
        <v>31</v>
      </c>
      <c r="S8" s="31" t="s">
        <v>30</v>
      </c>
      <c r="T8" s="31" t="s">
        <v>32</v>
      </c>
      <c r="U8" s="260" t="s">
        <v>33</v>
      </c>
      <c r="V8" s="260"/>
      <c r="W8" s="33" t="s">
        <v>34</v>
      </c>
      <c r="X8" s="243">
        <v>0</v>
      </c>
      <c r="Y8" s="244"/>
      <c r="Z8" s="261" t="s">
        <v>35</v>
      </c>
      <c r="AA8" s="262"/>
      <c r="AB8" s="243">
        <v>1185</v>
      </c>
      <c r="AC8" s="244"/>
      <c r="AD8" s="245">
        <v>800</v>
      </c>
      <c r="AE8" s="246"/>
      <c r="AF8" s="31"/>
      <c r="AG8" s="33">
        <f>AG34-AG10</f>
        <v>25136</v>
      </c>
      <c r="AH8" s="34"/>
      <c r="AI8" s="34"/>
      <c r="AJ8" s="31" t="s">
        <v>36</v>
      </c>
      <c r="AK8" s="31" t="s">
        <v>36</v>
      </c>
      <c r="AL8" s="31" t="s">
        <v>36</v>
      </c>
      <c r="AM8" s="31" t="s">
        <v>36</v>
      </c>
      <c r="AN8" s="31" t="s">
        <v>36</v>
      </c>
      <c r="AO8" s="31" t="s">
        <v>36</v>
      </c>
      <c r="AP8" s="31" t="s">
        <v>31</v>
      </c>
      <c r="AQ8" s="31" t="s">
        <v>31</v>
      </c>
      <c r="AR8" s="31" t="s">
        <v>37</v>
      </c>
      <c r="AS8" s="30"/>
      <c r="AV8" s="35" t="s">
        <v>38</v>
      </c>
    </row>
    <row r="9" spans="2:51" ht="60" x14ac:dyDescent="0.25">
      <c r="B9" s="235" t="s">
        <v>39</v>
      </c>
      <c r="C9" s="235"/>
      <c r="D9" s="247" t="s">
        <v>40</v>
      </c>
      <c r="E9" s="248"/>
      <c r="F9" s="249" t="s">
        <v>41</v>
      </c>
      <c r="G9" s="248"/>
      <c r="H9" s="250" t="s">
        <v>42</v>
      </c>
      <c r="I9" s="235" t="s">
        <v>43</v>
      </c>
      <c r="J9" s="235"/>
      <c r="K9" s="235"/>
      <c r="L9" s="209" t="s">
        <v>44</v>
      </c>
      <c r="M9" s="251" t="s">
        <v>45</v>
      </c>
      <c r="N9" s="36" t="s">
        <v>46</v>
      </c>
      <c r="O9" s="241" t="s">
        <v>47</v>
      </c>
      <c r="P9" s="241" t="s">
        <v>48</v>
      </c>
      <c r="Q9" s="37" t="s">
        <v>49</v>
      </c>
      <c r="R9" s="229" t="s">
        <v>50</v>
      </c>
      <c r="S9" s="230"/>
      <c r="T9" s="231"/>
      <c r="U9" s="207" t="s">
        <v>51</v>
      </c>
      <c r="V9" s="207" t="s">
        <v>52</v>
      </c>
      <c r="W9" s="235" t="s">
        <v>53</v>
      </c>
      <c r="X9" s="236" t="s">
        <v>54</v>
      </c>
      <c r="Y9" s="237"/>
      <c r="Z9" s="237"/>
      <c r="AA9" s="237"/>
      <c r="AB9" s="237"/>
      <c r="AC9" s="237"/>
      <c r="AD9" s="237"/>
      <c r="AE9" s="238"/>
      <c r="AF9" s="205" t="s">
        <v>55</v>
      </c>
      <c r="AG9" s="205" t="s">
        <v>56</v>
      </c>
      <c r="AH9" s="224" t="s">
        <v>57</v>
      </c>
      <c r="AI9" s="239" t="s">
        <v>58</v>
      </c>
      <c r="AJ9" s="207" t="s">
        <v>59</v>
      </c>
      <c r="AK9" s="207" t="s">
        <v>60</v>
      </c>
      <c r="AL9" s="207" t="s">
        <v>61</v>
      </c>
      <c r="AM9" s="207" t="s">
        <v>62</v>
      </c>
      <c r="AN9" s="207" t="s">
        <v>63</v>
      </c>
      <c r="AO9" s="207" t="s">
        <v>64</v>
      </c>
      <c r="AP9" s="207" t="s">
        <v>65</v>
      </c>
      <c r="AQ9" s="241" t="s">
        <v>66</v>
      </c>
      <c r="AR9" s="207" t="s">
        <v>67</v>
      </c>
      <c r="AS9" s="224" t="s">
        <v>68</v>
      </c>
      <c r="AV9" s="38" t="s">
        <v>69</v>
      </c>
      <c r="AW9" s="38" t="s">
        <v>70</v>
      </c>
      <c r="AY9" s="39" t="s">
        <v>71</v>
      </c>
    </row>
    <row r="10" spans="2:51" x14ac:dyDescent="0.25">
      <c r="B10" s="207" t="s">
        <v>72</v>
      </c>
      <c r="C10" s="207" t="s">
        <v>73</v>
      </c>
      <c r="D10" s="207" t="s">
        <v>74</v>
      </c>
      <c r="E10" s="207" t="s">
        <v>75</v>
      </c>
      <c r="F10" s="207" t="s">
        <v>74</v>
      </c>
      <c r="G10" s="207" t="s">
        <v>75</v>
      </c>
      <c r="H10" s="250"/>
      <c r="I10" s="207" t="s">
        <v>75</v>
      </c>
      <c r="J10" s="207" t="s">
        <v>75</v>
      </c>
      <c r="K10" s="207" t="s">
        <v>75</v>
      </c>
      <c r="L10" s="31" t="s">
        <v>29</v>
      </c>
      <c r="M10" s="251"/>
      <c r="N10" s="31" t="s">
        <v>29</v>
      </c>
      <c r="O10" s="242"/>
      <c r="P10" s="242"/>
      <c r="Q10" s="4">
        <f>'JAN 12'!Q34</f>
        <v>21302379</v>
      </c>
      <c r="R10" s="232"/>
      <c r="S10" s="233"/>
      <c r="T10" s="234"/>
      <c r="U10" s="207" t="s">
        <v>75</v>
      </c>
      <c r="V10" s="207" t="s">
        <v>75</v>
      </c>
      <c r="W10" s="235"/>
      <c r="X10" s="40" t="s">
        <v>76</v>
      </c>
      <c r="Y10" s="40" t="s">
        <v>77</v>
      </c>
      <c r="Z10" s="40" t="s">
        <v>78</v>
      </c>
      <c r="AA10" s="40" t="s">
        <v>79</v>
      </c>
      <c r="AB10" s="40" t="s">
        <v>80</v>
      </c>
      <c r="AC10" s="40" t="s">
        <v>81</v>
      </c>
      <c r="AD10" s="40" t="s">
        <v>82</v>
      </c>
      <c r="AE10" s="40" t="s">
        <v>83</v>
      </c>
      <c r="AF10" s="41"/>
      <c r="AG10" s="192">
        <f>'JAN 12'!AG34</f>
        <v>33890388</v>
      </c>
      <c r="AH10" s="224"/>
      <c r="AI10" s="240"/>
      <c r="AJ10" s="207" t="s">
        <v>84</v>
      </c>
      <c r="AK10" s="207" t="s">
        <v>84</v>
      </c>
      <c r="AL10" s="207" t="s">
        <v>84</v>
      </c>
      <c r="AM10" s="207" t="s">
        <v>84</v>
      </c>
      <c r="AN10" s="207" t="s">
        <v>84</v>
      </c>
      <c r="AO10" s="207" t="s">
        <v>84</v>
      </c>
      <c r="AP10" s="3">
        <f>'JAN 12'!AP34</f>
        <v>7496750</v>
      </c>
      <c r="AQ10" s="242"/>
      <c r="AR10" s="208" t="s">
        <v>85</v>
      </c>
      <c r="AS10" s="224"/>
      <c r="AV10" s="42" t="s">
        <v>86</v>
      </c>
      <c r="AW10" s="42" t="s">
        <v>87</v>
      </c>
      <c r="AY10" s="87" t="s">
        <v>130</v>
      </c>
    </row>
    <row r="11" spans="2:51" x14ac:dyDescent="0.25">
      <c r="B11" s="43">
        <v>2</v>
      </c>
      <c r="C11" s="43">
        <v>4.1666666666666664E-2</v>
      </c>
      <c r="D11" s="191">
        <v>12</v>
      </c>
      <c r="E11" s="44">
        <f>D11/1.42</f>
        <v>8.4507042253521139</v>
      </c>
      <c r="F11" s="168">
        <v>66</v>
      </c>
      <c r="G11" s="44">
        <f>F11/1.42</f>
        <v>46.478873239436624</v>
      </c>
      <c r="H11" s="45" t="s">
        <v>88</v>
      </c>
      <c r="I11" s="45">
        <f>J11-(2/1.42)</f>
        <v>41.549295774647888</v>
      </c>
      <c r="J11" s="46">
        <f>(F11-5)/1.42</f>
        <v>42.95774647887324</v>
      </c>
      <c r="K11" s="45">
        <f>J11+(6/1.42)</f>
        <v>47.183098591549296</v>
      </c>
      <c r="L11" s="47">
        <v>14</v>
      </c>
      <c r="M11" s="48" t="s">
        <v>89</v>
      </c>
      <c r="N11" s="48">
        <v>11.4</v>
      </c>
      <c r="O11" s="192">
        <v>116</v>
      </c>
      <c r="P11" s="192">
        <v>86</v>
      </c>
      <c r="Q11" s="192">
        <v>21306068</v>
      </c>
      <c r="R11" s="50">
        <f>Q11-Q10</f>
        <v>3689</v>
      </c>
      <c r="S11" s="51">
        <f>R11*24/1000</f>
        <v>88.536000000000001</v>
      </c>
      <c r="T11" s="51">
        <f>R11/1000</f>
        <v>3.6890000000000001</v>
      </c>
      <c r="U11" s="193">
        <v>4.9000000000000004</v>
      </c>
      <c r="V11" s="193">
        <f t="shared" ref="V11:V34" si="0">U11</f>
        <v>4.9000000000000004</v>
      </c>
      <c r="W11" s="194" t="s">
        <v>129</v>
      </c>
      <c r="X11" s="197">
        <v>0</v>
      </c>
      <c r="Y11" s="197">
        <v>0</v>
      </c>
      <c r="Z11" s="197">
        <v>980</v>
      </c>
      <c r="AA11" s="197">
        <v>0</v>
      </c>
      <c r="AB11" s="197">
        <v>1109</v>
      </c>
      <c r="AC11" s="52" t="s">
        <v>90</v>
      </c>
      <c r="AD11" s="52" t="s">
        <v>90</v>
      </c>
      <c r="AE11" s="52" t="s">
        <v>90</v>
      </c>
      <c r="AF11" s="196" t="s">
        <v>90</v>
      </c>
      <c r="AG11" s="196">
        <v>33891012</v>
      </c>
      <c r="AH11" s="53">
        <f>IF(ISBLANK(AG11),"-",AG11-AG10)</f>
        <v>624</v>
      </c>
      <c r="AI11" s="54">
        <f>AH11/T11</f>
        <v>169.15153158037407</v>
      </c>
      <c r="AJ11" s="166">
        <v>0</v>
      </c>
      <c r="AK11" s="166">
        <v>0</v>
      </c>
      <c r="AL11" s="166">
        <v>1</v>
      </c>
      <c r="AM11" s="166">
        <v>0</v>
      </c>
      <c r="AN11" s="166">
        <v>1</v>
      </c>
      <c r="AO11" s="166">
        <v>0.33</v>
      </c>
      <c r="AP11" s="197">
        <v>7497805</v>
      </c>
      <c r="AQ11" s="197">
        <f t="shared" ref="AQ11:AQ34" si="1">AP11-AP10</f>
        <v>1055</v>
      </c>
      <c r="AR11" s="55"/>
      <c r="AS11" s="56" t="s">
        <v>113</v>
      </c>
      <c r="AV11" s="42" t="s">
        <v>88</v>
      </c>
      <c r="AW11" s="42" t="s">
        <v>91</v>
      </c>
      <c r="AY11" s="87" t="s">
        <v>136</v>
      </c>
    </row>
    <row r="12" spans="2:51" x14ac:dyDescent="0.25">
      <c r="B12" s="43">
        <v>2.0416666666666701</v>
      </c>
      <c r="C12" s="43">
        <v>8.3333333333333329E-2</v>
      </c>
      <c r="D12" s="191">
        <v>15</v>
      </c>
      <c r="E12" s="44">
        <f t="shared" ref="E12:E34" si="2">D12/1.42</f>
        <v>10.563380281690142</v>
      </c>
      <c r="F12" s="168">
        <v>66</v>
      </c>
      <c r="G12" s="44">
        <f t="shared" ref="G12:G34" si="3">F12/1.42</f>
        <v>46.478873239436624</v>
      </c>
      <c r="H12" s="45" t="s">
        <v>88</v>
      </c>
      <c r="I12" s="45">
        <f t="shared" ref="I12:I34" si="4">J12-(2/1.42)</f>
        <v>41.549295774647888</v>
      </c>
      <c r="J12" s="46">
        <f>(F12-5)/1.42</f>
        <v>42.95774647887324</v>
      </c>
      <c r="K12" s="45">
        <f>J12+(6/1.42)</f>
        <v>47.183098591549296</v>
      </c>
      <c r="L12" s="47">
        <v>14</v>
      </c>
      <c r="M12" s="48" t="s">
        <v>89</v>
      </c>
      <c r="N12" s="48">
        <v>11.2</v>
      </c>
      <c r="O12" s="192">
        <v>116</v>
      </c>
      <c r="P12" s="192">
        <v>85</v>
      </c>
      <c r="Q12" s="192">
        <v>21309705</v>
      </c>
      <c r="R12" s="50">
        <f t="shared" ref="R12:R34" si="5">Q12-Q11</f>
        <v>3637</v>
      </c>
      <c r="S12" s="51">
        <f t="shared" ref="S12:S34" si="6">R12*24/1000</f>
        <v>87.287999999999997</v>
      </c>
      <c r="T12" s="51">
        <f t="shared" ref="T12:T34" si="7">R12/1000</f>
        <v>3.637</v>
      </c>
      <c r="U12" s="193">
        <v>6.1</v>
      </c>
      <c r="V12" s="193">
        <f t="shared" si="0"/>
        <v>6.1</v>
      </c>
      <c r="W12" s="194" t="s">
        <v>129</v>
      </c>
      <c r="X12" s="197">
        <v>0</v>
      </c>
      <c r="Y12" s="197">
        <v>0</v>
      </c>
      <c r="Z12" s="197">
        <v>998</v>
      </c>
      <c r="AA12" s="197">
        <v>0</v>
      </c>
      <c r="AB12" s="197">
        <v>1028</v>
      </c>
      <c r="AC12" s="52" t="s">
        <v>90</v>
      </c>
      <c r="AD12" s="52" t="s">
        <v>90</v>
      </c>
      <c r="AE12" s="52" t="s">
        <v>90</v>
      </c>
      <c r="AF12" s="196" t="s">
        <v>90</v>
      </c>
      <c r="AG12" s="196">
        <v>33891600</v>
      </c>
      <c r="AH12" s="53">
        <f>IF(ISBLANK(AG12),"-",AG12-AG11)</f>
        <v>588</v>
      </c>
      <c r="AI12" s="54">
        <f t="shared" ref="AI12:AI34" si="8">AH12/T12</f>
        <v>161.67170745119603</v>
      </c>
      <c r="AJ12" s="166">
        <v>0</v>
      </c>
      <c r="AK12" s="166">
        <v>0</v>
      </c>
      <c r="AL12" s="166">
        <v>1</v>
      </c>
      <c r="AM12" s="166">
        <v>0</v>
      </c>
      <c r="AN12" s="166">
        <v>1</v>
      </c>
      <c r="AO12" s="166">
        <v>0.33</v>
      </c>
      <c r="AP12" s="197">
        <v>7498939</v>
      </c>
      <c r="AQ12" s="197">
        <f t="shared" si="1"/>
        <v>1134</v>
      </c>
      <c r="AR12" s="57"/>
      <c r="AS12" s="56" t="s">
        <v>113</v>
      </c>
      <c r="AV12" s="42" t="s">
        <v>92</v>
      </c>
      <c r="AW12" s="42" t="s">
        <v>93</v>
      </c>
      <c r="AY12" s="87" t="s">
        <v>137</v>
      </c>
    </row>
    <row r="13" spans="2:51" x14ac:dyDescent="0.25">
      <c r="B13" s="43">
        <v>2.0833333333333299</v>
      </c>
      <c r="C13" s="43">
        <v>0.125</v>
      </c>
      <c r="D13" s="191">
        <v>17</v>
      </c>
      <c r="E13" s="44">
        <f t="shared" si="2"/>
        <v>11.971830985915494</v>
      </c>
      <c r="F13" s="168">
        <v>66</v>
      </c>
      <c r="G13" s="44">
        <f t="shared" si="3"/>
        <v>46.478873239436624</v>
      </c>
      <c r="H13" s="45" t="s">
        <v>88</v>
      </c>
      <c r="I13" s="45">
        <f t="shared" si="4"/>
        <v>41.549295774647888</v>
      </c>
      <c r="J13" s="46">
        <f>(F13-5)/1.42</f>
        <v>42.95774647887324</v>
      </c>
      <c r="K13" s="45">
        <f>J13+(6/1.42)</f>
        <v>47.183098591549296</v>
      </c>
      <c r="L13" s="47">
        <v>14</v>
      </c>
      <c r="M13" s="48" t="s">
        <v>89</v>
      </c>
      <c r="N13" s="48">
        <v>11.2</v>
      </c>
      <c r="O13" s="192">
        <v>114</v>
      </c>
      <c r="P13" s="192">
        <v>87</v>
      </c>
      <c r="Q13" s="192">
        <v>21313253</v>
      </c>
      <c r="R13" s="50">
        <f t="shared" si="5"/>
        <v>3548</v>
      </c>
      <c r="S13" s="51">
        <f t="shared" si="6"/>
        <v>85.152000000000001</v>
      </c>
      <c r="T13" s="51">
        <f t="shared" si="7"/>
        <v>3.548</v>
      </c>
      <c r="U13" s="193">
        <v>7.3</v>
      </c>
      <c r="V13" s="193">
        <f t="shared" si="0"/>
        <v>7.3</v>
      </c>
      <c r="W13" s="194" t="s">
        <v>129</v>
      </c>
      <c r="X13" s="197">
        <v>0</v>
      </c>
      <c r="Y13" s="197">
        <v>0</v>
      </c>
      <c r="Z13" s="197">
        <v>963</v>
      </c>
      <c r="AA13" s="197">
        <v>0</v>
      </c>
      <c r="AB13" s="197">
        <v>973</v>
      </c>
      <c r="AC13" s="52" t="s">
        <v>90</v>
      </c>
      <c r="AD13" s="52" t="s">
        <v>90</v>
      </c>
      <c r="AE13" s="52" t="s">
        <v>90</v>
      </c>
      <c r="AF13" s="196" t="s">
        <v>90</v>
      </c>
      <c r="AG13" s="196">
        <v>33892144</v>
      </c>
      <c r="AH13" s="53">
        <f>IF(ISBLANK(AG13),"-",AG13-AG12)</f>
        <v>544</v>
      </c>
      <c r="AI13" s="54">
        <f t="shared" si="8"/>
        <v>153.32581736189402</v>
      </c>
      <c r="AJ13" s="166">
        <v>0</v>
      </c>
      <c r="AK13" s="166">
        <v>0</v>
      </c>
      <c r="AL13" s="166">
        <v>1</v>
      </c>
      <c r="AM13" s="166">
        <v>0</v>
      </c>
      <c r="AN13" s="166">
        <v>1</v>
      </c>
      <c r="AO13" s="166">
        <v>0.33</v>
      </c>
      <c r="AP13" s="197">
        <v>7500106</v>
      </c>
      <c r="AQ13" s="197">
        <f t="shared" si="1"/>
        <v>1167</v>
      </c>
      <c r="AR13" s="55"/>
      <c r="AS13" s="56" t="s">
        <v>113</v>
      </c>
      <c r="AV13" s="42" t="s">
        <v>94</v>
      </c>
      <c r="AW13" s="42" t="s">
        <v>95</v>
      </c>
      <c r="AY13" s="87" t="s">
        <v>147</v>
      </c>
    </row>
    <row r="14" spans="2:51" x14ac:dyDescent="0.25">
      <c r="B14" s="43">
        <v>2.125</v>
      </c>
      <c r="C14" s="43">
        <v>0.16666666666666699</v>
      </c>
      <c r="D14" s="191">
        <v>17</v>
      </c>
      <c r="E14" s="44">
        <f t="shared" si="2"/>
        <v>11.971830985915494</v>
      </c>
      <c r="F14" s="168">
        <v>66</v>
      </c>
      <c r="G14" s="44">
        <f t="shared" si="3"/>
        <v>46.478873239436624</v>
      </c>
      <c r="H14" s="45" t="s">
        <v>88</v>
      </c>
      <c r="I14" s="45">
        <f t="shared" si="4"/>
        <v>41.549295774647888</v>
      </c>
      <c r="J14" s="46">
        <f>(F14-5)/1.42</f>
        <v>42.95774647887324</v>
      </c>
      <c r="K14" s="45">
        <f>J14+(6/1.42)</f>
        <v>47.183098591549296</v>
      </c>
      <c r="L14" s="47">
        <v>14</v>
      </c>
      <c r="M14" s="48" t="s">
        <v>89</v>
      </c>
      <c r="N14" s="48">
        <v>12.8</v>
      </c>
      <c r="O14" s="192">
        <v>114</v>
      </c>
      <c r="P14" s="192">
        <v>87</v>
      </c>
      <c r="Q14" s="192">
        <v>21316863</v>
      </c>
      <c r="R14" s="50">
        <f t="shared" si="5"/>
        <v>3610</v>
      </c>
      <c r="S14" s="51">
        <f t="shared" si="6"/>
        <v>86.64</v>
      </c>
      <c r="T14" s="51">
        <f t="shared" si="7"/>
        <v>3.61</v>
      </c>
      <c r="U14" s="193">
        <v>8.5</v>
      </c>
      <c r="V14" s="193">
        <f t="shared" si="0"/>
        <v>8.5</v>
      </c>
      <c r="W14" s="194" t="s">
        <v>129</v>
      </c>
      <c r="X14" s="197">
        <v>0</v>
      </c>
      <c r="Y14" s="197">
        <v>0</v>
      </c>
      <c r="Z14" s="197">
        <v>996</v>
      </c>
      <c r="AA14" s="197">
        <v>0</v>
      </c>
      <c r="AB14" s="197">
        <v>997</v>
      </c>
      <c r="AC14" s="52" t="s">
        <v>90</v>
      </c>
      <c r="AD14" s="52" t="s">
        <v>90</v>
      </c>
      <c r="AE14" s="52" t="s">
        <v>90</v>
      </c>
      <c r="AF14" s="196" t="s">
        <v>90</v>
      </c>
      <c r="AG14" s="196">
        <v>33892676</v>
      </c>
      <c r="AH14" s="53">
        <f t="shared" ref="AH14:AH34" si="9">IF(ISBLANK(AG14),"-",AG14-AG13)</f>
        <v>532</v>
      </c>
      <c r="AI14" s="54">
        <f t="shared" si="8"/>
        <v>147.36842105263159</v>
      </c>
      <c r="AJ14" s="166">
        <v>0</v>
      </c>
      <c r="AK14" s="166">
        <v>0</v>
      </c>
      <c r="AL14" s="166">
        <v>1</v>
      </c>
      <c r="AM14" s="166">
        <v>0</v>
      </c>
      <c r="AN14" s="166">
        <v>1</v>
      </c>
      <c r="AO14" s="166">
        <v>0.33</v>
      </c>
      <c r="AP14" s="197">
        <v>7501222</v>
      </c>
      <c r="AQ14" s="197">
        <f t="shared" si="1"/>
        <v>1116</v>
      </c>
      <c r="AR14" s="55"/>
      <c r="AS14" s="56" t="s">
        <v>113</v>
      </c>
      <c r="AT14" s="58"/>
      <c r="AV14" s="42" t="s">
        <v>96</v>
      </c>
      <c r="AW14" s="42" t="s">
        <v>97</v>
      </c>
      <c r="AY14" s="87" t="s">
        <v>138</v>
      </c>
    </row>
    <row r="15" spans="2:51" x14ac:dyDescent="0.25">
      <c r="B15" s="43">
        <v>2.1666666666666701</v>
      </c>
      <c r="C15" s="43">
        <v>0.20833333333333301</v>
      </c>
      <c r="D15" s="191">
        <v>17</v>
      </c>
      <c r="E15" s="44">
        <f t="shared" si="2"/>
        <v>11.971830985915494</v>
      </c>
      <c r="F15" s="168">
        <v>66</v>
      </c>
      <c r="G15" s="44">
        <f t="shared" si="3"/>
        <v>46.478873239436624</v>
      </c>
      <c r="H15" s="45" t="s">
        <v>88</v>
      </c>
      <c r="I15" s="45">
        <f t="shared" si="4"/>
        <v>41.549295774647888</v>
      </c>
      <c r="J15" s="46">
        <f>(F15-5)/1.42</f>
        <v>42.95774647887324</v>
      </c>
      <c r="K15" s="45">
        <f>J15+(6/1.42)</f>
        <v>47.183098591549296</v>
      </c>
      <c r="L15" s="47">
        <v>18</v>
      </c>
      <c r="M15" s="48" t="s">
        <v>89</v>
      </c>
      <c r="N15" s="48">
        <v>13.1</v>
      </c>
      <c r="O15" s="192">
        <v>103</v>
      </c>
      <c r="P15" s="192">
        <v>102</v>
      </c>
      <c r="Q15" s="192">
        <v>21320703</v>
      </c>
      <c r="R15" s="50">
        <f t="shared" si="5"/>
        <v>3840</v>
      </c>
      <c r="S15" s="51">
        <f t="shared" si="6"/>
        <v>92.16</v>
      </c>
      <c r="T15" s="51">
        <f t="shared" si="7"/>
        <v>3.84</v>
      </c>
      <c r="U15" s="193">
        <v>9.5</v>
      </c>
      <c r="V15" s="193">
        <f t="shared" si="0"/>
        <v>9.5</v>
      </c>
      <c r="W15" s="194" t="s">
        <v>129</v>
      </c>
      <c r="X15" s="197">
        <v>0</v>
      </c>
      <c r="Y15" s="197">
        <v>0</v>
      </c>
      <c r="Z15" s="197">
        <v>1019</v>
      </c>
      <c r="AA15" s="197">
        <v>0</v>
      </c>
      <c r="AB15" s="197">
        <v>1001</v>
      </c>
      <c r="AC15" s="52" t="s">
        <v>90</v>
      </c>
      <c r="AD15" s="52" t="s">
        <v>90</v>
      </c>
      <c r="AE15" s="52" t="s">
        <v>90</v>
      </c>
      <c r="AF15" s="196" t="s">
        <v>90</v>
      </c>
      <c r="AG15" s="196">
        <v>33893244</v>
      </c>
      <c r="AH15" s="53">
        <f t="shared" si="9"/>
        <v>568</v>
      </c>
      <c r="AI15" s="54">
        <f t="shared" si="8"/>
        <v>147.91666666666669</v>
      </c>
      <c r="AJ15" s="166">
        <v>0</v>
      </c>
      <c r="AK15" s="166">
        <v>0</v>
      </c>
      <c r="AL15" s="166">
        <v>1</v>
      </c>
      <c r="AM15" s="166">
        <v>0</v>
      </c>
      <c r="AN15" s="166">
        <v>1</v>
      </c>
      <c r="AO15" s="166">
        <v>0.33</v>
      </c>
      <c r="AP15" s="197">
        <v>7502118</v>
      </c>
      <c r="AQ15" s="197">
        <f t="shared" si="1"/>
        <v>896</v>
      </c>
      <c r="AR15" s="55"/>
      <c r="AS15" s="56" t="s">
        <v>113</v>
      </c>
      <c r="AV15" s="42" t="s">
        <v>98</v>
      </c>
      <c r="AW15" s="42" t="s">
        <v>99</v>
      </c>
      <c r="AY15" s="87" t="s">
        <v>200</v>
      </c>
    </row>
    <row r="16" spans="2:51" x14ac:dyDescent="0.25">
      <c r="B16" s="43">
        <v>2.2083333333333299</v>
      </c>
      <c r="C16" s="43">
        <v>0.25</v>
      </c>
      <c r="D16" s="191">
        <v>13</v>
      </c>
      <c r="E16" s="44">
        <f t="shared" si="2"/>
        <v>9.1549295774647899</v>
      </c>
      <c r="F16" s="103">
        <v>68</v>
      </c>
      <c r="G16" s="44">
        <f t="shared" si="3"/>
        <v>47.887323943661976</v>
      </c>
      <c r="H16" s="45" t="s">
        <v>88</v>
      </c>
      <c r="I16" s="45">
        <f t="shared" si="4"/>
        <v>46.478873239436624</v>
      </c>
      <c r="J16" s="46">
        <f t="shared" ref="J16:J25" si="10">F16/1.42</f>
        <v>47.887323943661976</v>
      </c>
      <c r="K16" s="45">
        <f>J16+1.42</f>
        <v>49.307323943661977</v>
      </c>
      <c r="L16" s="47">
        <v>19</v>
      </c>
      <c r="M16" s="48" t="s">
        <v>100</v>
      </c>
      <c r="N16" s="48">
        <v>13.1</v>
      </c>
      <c r="O16" s="192">
        <v>117</v>
      </c>
      <c r="P16" s="192">
        <v>113</v>
      </c>
      <c r="Q16" s="192">
        <v>21325300</v>
      </c>
      <c r="R16" s="50">
        <f t="shared" si="5"/>
        <v>4597</v>
      </c>
      <c r="S16" s="51">
        <f t="shared" si="6"/>
        <v>110.328</v>
      </c>
      <c r="T16" s="51">
        <f t="shared" si="7"/>
        <v>4.5970000000000004</v>
      </c>
      <c r="U16" s="193">
        <v>9.5</v>
      </c>
      <c r="V16" s="193">
        <f t="shared" si="0"/>
        <v>9.5</v>
      </c>
      <c r="W16" s="194" t="s">
        <v>129</v>
      </c>
      <c r="X16" s="197">
        <v>0</v>
      </c>
      <c r="Y16" s="197">
        <v>0</v>
      </c>
      <c r="Z16" s="197">
        <v>1142</v>
      </c>
      <c r="AA16" s="197">
        <v>0</v>
      </c>
      <c r="AB16" s="197">
        <v>1124</v>
      </c>
      <c r="AC16" s="52" t="s">
        <v>90</v>
      </c>
      <c r="AD16" s="52" t="s">
        <v>90</v>
      </c>
      <c r="AE16" s="52" t="s">
        <v>90</v>
      </c>
      <c r="AF16" s="196" t="s">
        <v>90</v>
      </c>
      <c r="AG16" s="196">
        <v>33893968</v>
      </c>
      <c r="AH16" s="53">
        <f t="shared" si="9"/>
        <v>724</v>
      </c>
      <c r="AI16" s="54">
        <f t="shared" si="8"/>
        <v>157.49401783772024</v>
      </c>
      <c r="AJ16" s="166">
        <v>0</v>
      </c>
      <c r="AK16" s="166">
        <v>0</v>
      </c>
      <c r="AL16" s="166">
        <v>1</v>
      </c>
      <c r="AM16" s="166">
        <v>0</v>
      </c>
      <c r="AN16" s="166">
        <v>1</v>
      </c>
      <c r="AO16" s="166">
        <v>0</v>
      </c>
      <c r="AP16" s="197">
        <v>7502118</v>
      </c>
      <c r="AQ16" s="197">
        <f t="shared" si="1"/>
        <v>0</v>
      </c>
      <c r="AR16" s="57"/>
      <c r="AS16" s="56" t="s">
        <v>101</v>
      </c>
      <c r="AV16" s="42" t="s">
        <v>102</v>
      </c>
      <c r="AW16" s="42" t="s">
        <v>103</v>
      </c>
      <c r="AY16" s="87"/>
    </row>
    <row r="17" spans="1:51" x14ac:dyDescent="0.25">
      <c r="B17" s="43">
        <v>2.25</v>
      </c>
      <c r="C17" s="43">
        <v>0.29166666666666702</v>
      </c>
      <c r="D17" s="191">
        <v>9</v>
      </c>
      <c r="E17" s="44">
        <f t="shared" si="2"/>
        <v>6.3380281690140849</v>
      </c>
      <c r="F17" s="103">
        <v>83</v>
      </c>
      <c r="G17" s="44">
        <f t="shared" si="3"/>
        <v>58.450704225352112</v>
      </c>
      <c r="H17" s="45" t="s">
        <v>88</v>
      </c>
      <c r="I17" s="45">
        <f t="shared" si="4"/>
        <v>57.04225352112676</v>
      </c>
      <c r="J17" s="46">
        <f t="shared" si="10"/>
        <v>58.450704225352112</v>
      </c>
      <c r="K17" s="45">
        <f t="shared" ref="K17:K22" si="11">J17+1.42</f>
        <v>59.870704225352114</v>
      </c>
      <c r="L17" s="47">
        <v>19</v>
      </c>
      <c r="M17" s="48" t="s">
        <v>100</v>
      </c>
      <c r="N17" s="48">
        <v>16.7</v>
      </c>
      <c r="O17" s="192">
        <v>139</v>
      </c>
      <c r="P17" s="192">
        <v>148</v>
      </c>
      <c r="Q17" s="192">
        <v>21331126</v>
      </c>
      <c r="R17" s="50">
        <f t="shared" si="5"/>
        <v>5826</v>
      </c>
      <c r="S17" s="51">
        <f t="shared" si="6"/>
        <v>139.82400000000001</v>
      </c>
      <c r="T17" s="51">
        <f t="shared" si="7"/>
        <v>5.8259999999999996</v>
      </c>
      <c r="U17" s="193">
        <v>9.1999999999999993</v>
      </c>
      <c r="V17" s="193">
        <f t="shared" si="0"/>
        <v>9.1999999999999993</v>
      </c>
      <c r="W17" s="194" t="s">
        <v>142</v>
      </c>
      <c r="X17" s="197">
        <v>0</v>
      </c>
      <c r="Y17" s="197">
        <v>1007</v>
      </c>
      <c r="Z17" s="197">
        <v>1195</v>
      </c>
      <c r="AA17" s="197">
        <v>1185</v>
      </c>
      <c r="AB17" s="197">
        <v>1198</v>
      </c>
      <c r="AC17" s="52" t="s">
        <v>90</v>
      </c>
      <c r="AD17" s="52" t="s">
        <v>90</v>
      </c>
      <c r="AE17" s="52" t="s">
        <v>90</v>
      </c>
      <c r="AF17" s="196" t="s">
        <v>90</v>
      </c>
      <c r="AG17" s="196">
        <v>33895252</v>
      </c>
      <c r="AH17" s="53">
        <f t="shared" si="9"/>
        <v>1284</v>
      </c>
      <c r="AI17" s="54">
        <f t="shared" si="8"/>
        <v>220.39134912461381</v>
      </c>
      <c r="AJ17" s="166">
        <v>0</v>
      </c>
      <c r="AK17" s="166">
        <v>1</v>
      </c>
      <c r="AL17" s="166">
        <v>1</v>
      </c>
      <c r="AM17" s="166">
        <v>1</v>
      </c>
      <c r="AN17" s="166">
        <v>1</v>
      </c>
      <c r="AO17" s="166">
        <v>0</v>
      </c>
      <c r="AP17" s="197">
        <v>7502118</v>
      </c>
      <c r="AQ17" s="197">
        <f t="shared" si="1"/>
        <v>0</v>
      </c>
      <c r="AR17" s="55"/>
      <c r="AS17" s="56" t="s">
        <v>101</v>
      </c>
      <c r="AT17" s="58"/>
      <c r="AV17" s="42" t="s">
        <v>104</v>
      </c>
      <c r="AW17" s="42" t="s">
        <v>105</v>
      </c>
      <c r="AY17" s="170"/>
    </row>
    <row r="18" spans="1:51" x14ac:dyDescent="0.25">
      <c r="B18" s="43">
        <v>2.2916666666666701</v>
      </c>
      <c r="C18" s="43">
        <v>0.33333333333333298</v>
      </c>
      <c r="D18" s="191">
        <v>8</v>
      </c>
      <c r="E18" s="44">
        <f t="shared" si="2"/>
        <v>5.6338028169014089</v>
      </c>
      <c r="F18" s="103">
        <v>83</v>
      </c>
      <c r="G18" s="44">
        <f t="shared" si="3"/>
        <v>58.450704225352112</v>
      </c>
      <c r="H18" s="45" t="s">
        <v>88</v>
      </c>
      <c r="I18" s="45">
        <f t="shared" si="4"/>
        <v>57.04225352112676</v>
      </c>
      <c r="J18" s="46">
        <f t="shared" si="10"/>
        <v>58.450704225352112</v>
      </c>
      <c r="K18" s="45">
        <f t="shared" si="11"/>
        <v>59.870704225352114</v>
      </c>
      <c r="L18" s="47">
        <v>19</v>
      </c>
      <c r="M18" s="48" t="s">
        <v>100</v>
      </c>
      <c r="N18" s="48">
        <v>17.3</v>
      </c>
      <c r="O18" s="192">
        <v>136</v>
      </c>
      <c r="P18" s="192">
        <v>148</v>
      </c>
      <c r="Q18" s="192">
        <v>21337296</v>
      </c>
      <c r="R18" s="50">
        <f t="shared" si="5"/>
        <v>6170</v>
      </c>
      <c r="S18" s="51">
        <f t="shared" si="6"/>
        <v>148.08000000000001</v>
      </c>
      <c r="T18" s="51">
        <f t="shared" si="7"/>
        <v>6.17</v>
      </c>
      <c r="U18" s="193">
        <v>8.6999999999999993</v>
      </c>
      <c r="V18" s="193">
        <f t="shared" si="0"/>
        <v>8.6999999999999993</v>
      </c>
      <c r="W18" s="194" t="s">
        <v>142</v>
      </c>
      <c r="X18" s="197">
        <v>0</v>
      </c>
      <c r="Y18" s="197">
        <v>1046</v>
      </c>
      <c r="Z18" s="197">
        <v>1195</v>
      </c>
      <c r="AA18" s="197">
        <v>1185</v>
      </c>
      <c r="AB18" s="197">
        <v>1198</v>
      </c>
      <c r="AC18" s="52" t="s">
        <v>90</v>
      </c>
      <c r="AD18" s="52" t="s">
        <v>90</v>
      </c>
      <c r="AE18" s="52" t="s">
        <v>90</v>
      </c>
      <c r="AF18" s="196" t="s">
        <v>90</v>
      </c>
      <c r="AG18" s="196">
        <v>33896628</v>
      </c>
      <c r="AH18" s="53">
        <f t="shared" si="9"/>
        <v>1376</v>
      </c>
      <c r="AI18" s="54">
        <f t="shared" si="8"/>
        <v>223.01458670988654</v>
      </c>
      <c r="AJ18" s="166">
        <v>0</v>
      </c>
      <c r="AK18" s="166">
        <v>1</v>
      </c>
      <c r="AL18" s="166">
        <v>1</v>
      </c>
      <c r="AM18" s="166">
        <v>1</v>
      </c>
      <c r="AN18" s="166">
        <v>1</v>
      </c>
      <c r="AO18" s="166">
        <v>0</v>
      </c>
      <c r="AP18" s="197">
        <v>7502118</v>
      </c>
      <c r="AQ18" s="197">
        <f t="shared" si="1"/>
        <v>0</v>
      </c>
      <c r="AR18" s="55"/>
      <c r="AS18" s="56" t="s">
        <v>101</v>
      </c>
      <c r="AV18" s="42" t="s">
        <v>106</v>
      </c>
      <c r="AW18" s="42" t="s">
        <v>107</v>
      </c>
      <c r="AY18" s="170"/>
    </row>
    <row r="19" spans="1:51" x14ac:dyDescent="0.25">
      <c r="B19" s="43">
        <v>2.3333333333333299</v>
      </c>
      <c r="C19" s="43">
        <v>0.375</v>
      </c>
      <c r="D19" s="191">
        <v>8</v>
      </c>
      <c r="E19" s="44">
        <f t="shared" si="2"/>
        <v>5.6338028169014089</v>
      </c>
      <c r="F19" s="103">
        <v>83</v>
      </c>
      <c r="G19" s="44">
        <f t="shared" si="3"/>
        <v>58.450704225352112</v>
      </c>
      <c r="H19" s="45" t="s">
        <v>88</v>
      </c>
      <c r="I19" s="45">
        <f t="shared" si="4"/>
        <v>57.04225352112676</v>
      </c>
      <c r="J19" s="46">
        <f t="shared" si="10"/>
        <v>58.450704225352112</v>
      </c>
      <c r="K19" s="45">
        <f t="shared" si="11"/>
        <v>59.870704225352114</v>
      </c>
      <c r="L19" s="47">
        <v>19</v>
      </c>
      <c r="M19" s="48" t="s">
        <v>100</v>
      </c>
      <c r="N19" s="48">
        <v>18.399999999999999</v>
      </c>
      <c r="O19" s="192">
        <v>135</v>
      </c>
      <c r="P19" s="192">
        <v>48</v>
      </c>
      <c r="Q19" s="192">
        <v>21343395</v>
      </c>
      <c r="R19" s="50">
        <f t="shared" si="5"/>
        <v>6099</v>
      </c>
      <c r="S19" s="51">
        <f t="shared" si="6"/>
        <v>146.376</v>
      </c>
      <c r="T19" s="51">
        <f t="shared" si="7"/>
        <v>6.0990000000000002</v>
      </c>
      <c r="U19" s="193">
        <v>8.1</v>
      </c>
      <c r="V19" s="193">
        <f t="shared" si="0"/>
        <v>8.1</v>
      </c>
      <c r="W19" s="194" t="s">
        <v>142</v>
      </c>
      <c r="X19" s="197">
        <v>0</v>
      </c>
      <c r="Y19" s="197">
        <v>1068</v>
      </c>
      <c r="Z19" s="197">
        <v>1195</v>
      </c>
      <c r="AA19" s="197">
        <v>1185</v>
      </c>
      <c r="AB19" s="197">
        <v>1198</v>
      </c>
      <c r="AC19" s="52" t="s">
        <v>90</v>
      </c>
      <c r="AD19" s="52" t="s">
        <v>90</v>
      </c>
      <c r="AE19" s="52" t="s">
        <v>90</v>
      </c>
      <c r="AF19" s="196" t="s">
        <v>90</v>
      </c>
      <c r="AG19" s="196">
        <v>33897992</v>
      </c>
      <c r="AH19" s="53">
        <f t="shared" si="9"/>
        <v>1364</v>
      </c>
      <c r="AI19" s="54">
        <f t="shared" si="8"/>
        <v>223.64322020003277</v>
      </c>
      <c r="AJ19" s="166">
        <v>0</v>
      </c>
      <c r="AK19" s="166">
        <v>1</v>
      </c>
      <c r="AL19" s="166">
        <v>1</v>
      </c>
      <c r="AM19" s="166">
        <v>1</v>
      </c>
      <c r="AN19" s="166">
        <v>1</v>
      </c>
      <c r="AO19" s="166">
        <v>0</v>
      </c>
      <c r="AP19" s="197">
        <v>7502118</v>
      </c>
      <c r="AQ19" s="197">
        <f t="shared" si="1"/>
        <v>0</v>
      </c>
      <c r="AR19" s="55"/>
      <c r="AS19" s="56" t="s">
        <v>101</v>
      </c>
      <c r="AV19" s="42" t="s">
        <v>108</v>
      </c>
      <c r="AW19" s="42" t="s">
        <v>109</v>
      </c>
      <c r="AY19" s="170"/>
    </row>
    <row r="20" spans="1:51" x14ac:dyDescent="0.25">
      <c r="B20" s="43">
        <v>2.375</v>
      </c>
      <c r="C20" s="43">
        <v>0.41666666666666669</v>
      </c>
      <c r="D20" s="191">
        <v>8</v>
      </c>
      <c r="E20" s="44">
        <f t="shared" si="2"/>
        <v>5.6338028169014089</v>
      </c>
      <c r="F20" s="103">
        <v>83</v>
      </c>
      <c r="G20" s="44">
        <f t="shared" si="3"/>
        <v>58.450704225352112</v>
      </c>
      <c r="H20" s="45" t="s">
        <v>88</v>
      </c>
      <c r="I20" s="45">
        <f t="shared" si="4"/>
        <v>57.04225352112676</v>
      </c>
      <c r="J20" s="46">
        <f t="shared" si="10"/>
        <v>58.450704225352112</v>
      </c>
      <c r="K20" s="45">
        <f t="shared" si="11"/>
        <v>59.870704225352114</v>
      </c>
      <c r="L20" s="47">
        <v>19</v>
      </c>
      <c r="M20" s="48" t="s">
        <v>100</v>
      </c>
      <c r="N20" s="48">
        <v>17.7</v>
      </c>
      <c r="O20" s="192">
        <v>134</v>
      </c>
      <c r="P20" s="192">
        <v>149</v>
      </c>
      <c r="Q20" s="192">
        <v>21349551</v>
      </c>
      <c r="R20" s="50">
        <f t="shared" si="5"/>
        <v>6156</v>
      </c>
      <c r="S20" s="51">
        <f t="shared" si="6"/>
        <v>147.744</v>
      </c>
      <c r="T20" s="51">
        <f t="shared" si="7"/>
        <v>6.1559999999999997</v>
      </c>
      <c r="U20" s="193">
        <v>7.4</v>
      </c>
      <c r="V20" s="193">
        <f t="shared" si="0"/>
        <v>7.4</v>
      </c>
      <c r="W20" s="194" t="s">
        <v>142</v>
      </c>
      <c r="X20" s="197">
        <v>0</v>
      </c>
      <c r="Y20" s="197">
        <v>1080</v>
      </c>
      <c r="Z20" s="197">
        <v>1195</v>
      </c>
      <c r="AA20" s="197">
        <v>1185</v>
      </c>
      <c r="AB20" s="197">
        <v>1198</v>
      </c>
      <c r="AC20" s="52" t="s">
        <v>90</v>
      </c>
      <c r="AD20" s="52" t="s">
        <v>90</v>
      </c>
      <c r="AE20" s="52" t="s">
        <v>90</v>
      </c>
      <c r="AF20" s="196" t="s">
        <v>90</v>
      </c>
      <c r="AG20" s="196">
        <v>33899376</v>
      </c>
      <c r="AH20" s="53">
        <f t="shared" si="9"/>
        <v>1384</v>
      </c>
      <c r="AI20" s="54">
        <f t="shared" si="8"/>
        <v>224.82131254061079</v>
      </c>
      <c r="AJ20" s="166">
        <v>0</v>
      </c>
      <c r="AK20" s="166">
        <v>1</v>
      </c>
      <c r="AL20" s="166">
        <v>1</v>
      </c>
      <c r="AM20" s="166">
        <v>1</v>
      </c>
      <c r="AN20" s="166">
        <v>1</v>
      </c>
      <c r="AO20" s="166">
        <v>0</v>
      </c>
      <c r="AP20" s="197">
        <v>7502118</v>
      </c>
      <c r="AQ20" s="197">
        <f t="shared" si="1"/>
        <v>0</v>
      </c>
      <c r="AR20" s="57"/>
      <c r="AS20" s="56" t="s">
        <v>101</v>
      </c>
      <c r="AY20" s="170"/>
    </row>
    <row r="21" spans="1:51" x14ac:dyDescent="0.25">
      <c r="B21" s="43">
        <v>2.4166666666666701</v>
      </c>
      <c r="C21" s="43">
        <v>0.45833333333333298</v>
      </c>
      <c r="D21" s="191">
        <v>9</v>
      </c>
      <c r="E21" s="44">
        <f t="shared" si="2"/>
        <v>6.3380281690140849</v>
      </c>
      <c r="F21" s="103">
        <v>83</v>
      </c>
      <c r="G21" s="44">
        <f t="shared" si="3"/>
        <v>58.450704225352112</v>
      </c>
      <c r="H21" s="45" t="s">
        <v>88</v>
      </c>
      <c r="I21" s="45">
        <f t="shared" si="4"/>
        <v>57.04225352112676</v>
      </c>
      <c r="J21" s="46">
        <f t="shared" si="10"/>
        <v>58.450704225352112</v>
      </c>
      <c r="K21" s="45">
        <f t="shared" si="11"/>
        <v>59.870704225352114</v>
      </c>
      <c r="L21" s="47">
        <v>19</v>
      </c>
      <c r="M21" s="48" t="s">
        <v>100</v>
      </c>
      <c r="N21" s="48">
        <v>17.7</v>
      </c>
      <c r="O21" s="192">
        <v>137</v>
      </c>
      <c r="P21" s="192">
        <v>143</v>
      </c>
      <c r="Q21" s="192">
        <v>21355688</v>
      </c>
      <c r="R21" s="50">
        <f>Q21-Q20</f>
        <v>6137</v>
      </c>
      <c r="S21" s="51">
        <f t="shared" si="6"/>
        <v>147.28800000000001</v>
      </c>
      <c r="T21" s="51">
        <f t="shared" si="7"/>
        <v>6.1369999999999996</v>
      </c>
      <c r="U21" s="193">
        <v>6.9</v>
      </c>
      <c r="V21" s="193">
        <f t="shared" si="0"/>
        <v>6.9</v>
      </c>
      <c r="W21" s="194" t="s">
        <v>142</v>
      </c>
      <c r="X21" s="197">
        <v>0</v>
      </c>
      <c r="Y21" s="197">
        <v>1050</v>
      </c>
      <c r="Z21" s="197">
        <v>1195</v>
      </c>
      <c r="AA21" s="197">
        <v>1185</v>
      </c>
      <c r="AB21" s="197">
        <v>1198</v>
      </c>
      <c r="AC21" s="52" t="s">
        <v>90</v>
      </c>
      <c r="AD21" s="52" t="s">
        <v>90</v>
      </c>
      <c r="AE21" s="52" t="s">
        <v>90</v>
      </c>
      <c r="AF21" s="196" t="s">
        <v>90</v>
      </c>
      <c r="AG21" s="196">
        <v>33900756</v>
      </c>
      <c r="AH21" s="53">
        <f t="shared" si="9"/>
        <v>1380</v>
      </c>
      <c r="AI21" s="54">
        <f t="shared" si="8"/>
        <v>224.86556949649668</v>
      </c>
      <c r="AJ21" s="166">
        <v>0</v>
      </c>
      <c r="AK21" s="166">
        <v>1</v>
      </c>
      <c r="AL21" s="166">
        <v>1</v>
      </c>
      <c r="AM21" s="166">
        <v>1</v>
      </c>
      <c r="AN21" s="166">
        <v>1</v>
      </c>
      <c r="AO21" s="166">
        <v>0</v>
      </c>
      <c r="AP21" s="197">
        <v>7502118</v>
      </c>
      <c r="AQ21" s="197">
        <f t="shared" si="1"/>
        <v>0</v>
      </c>
      <c r="AR21" s="55"/>
      <c r="AS21" s="56" t="s">
        <v>101</v>
      </c>
      <c r="AY21" s="170"/>
    </row>
    <row r="22" spans="1:51" x14ac:dyDescent="0.25">
      <c r="B22" s="43">
        <v>2.4583333333333299</v>
      </c>
      <c r="C22" s="43">
        <v>0.5</v>
      </c>
      <c r="D22" s="191">
        <v>8</v>
      </c>
      <c r="E22" s="44">
        <f t="shared" si="2"/>
        <v>5.6338028169014089</v>
      </c>
      <c r="F22" s="103">
        <v>83</v>
      </c>
      <c r="G22" s="44">
        <f t="shared" si="3"/>
        <v>58.450704225352112</v>
      </c>
      <c r="H22" s="45" t="s">
        <v>88</v>
      </c>
      <c r="I22" s="45">
        <f t="shared" si="4"/>
        <v>57.04225352112676</v>
      </c>
      <c r="J22" s="46">
        <f t="shared" si="10"/>
        <v>58.450704225352112</v>
      </c>
      <c r="K22" s="45">
        <f t="shared" si="11"/>
        <v>59.870704225352114</v>
      </c>
      <c r="L22" s="47">
        <v>19</v>
      </c>
      <c r="M22" s="48" t="s">
        <v>100</v>
      </c>
      <c r="N22" s="48">
        <v>17.3</v>
      </c>
      <c r="O22" s="192">
        <v>135</v>
      </c>
      <c r="P22" s="192">
        <v>145</v>
      </c>
      <c r="Q22" s="192">
        <v>21361508</v>
      </c>
      <c r="R22" s="50">
        <f t="shared" si="5"/>
        <v>5820</v>
      </c>
      <c r="S22" s="51">
        <f t="shared" si="6"/>
        <v>139.68</v>
      </c>
      <c r="T22" s="51">
        <f t="shared" si="7"/>
        <v>5.82</v>
      </c>
      <c r="U22" s="193">
        <v>6.6</v>
      </c>
      <c r="V22" s="193">
        <f t="shared" si="0"/>
        <v>6.6</v>
      </c>
      <c r="W22" s="194" t="s">
        <v>142</v>
      </c>
      <c r="X22" s="197">
        <v>0</v>
      </c>
      <c r="Y22" s="197">
        <v>1035</v>
      </c>
      <c r="Z22" s="197">
        <v>1195</v>
      </c>
      <c r="AA22" s="197">
        <v>1185</v>
      </c>
      <c r="AB22" s="197">
        <v>1198</v>
      </c>
      <c r="AC22" s="52" t="s">
        <v>90</v>
      </c>
      <c r="AD22" s="52" t="s">
        <v>90</v>
      </c>
      <c r="AE22" s="52" t="s">
        <v>90</v>
      </c>
      <c r="AF22" s="196" t="s">
        <v>90</v>
      </c>
      <c r="AG22" s="196">
        <v>33902084</v>
      </c>
      <c r="AH22" s="53">
        <f t="shared" si="9"/>
        <v>1328</v>
      </c>
      <c r="AI22" s="54">
        <f t="shared" si="8"/>
        <v>228.17869415807559</v>
      </c>
      <c r="AJ22" s="166">
        <v>0</v>
      </c>
      <c r="AK22" s="166">
        <v>1</v>
      </c>
      <c r="AL22" s="166">
        <v>1</v>
      </c>
      <c r="AM22" s="166">
        <v>1</v>
      </c>
      <c r="AN22" s="166">
        <v>1</v>
      </c>
      <c r="AO22" s="166">
        <v>0</v>
      </c>
      <c r="AP22" s="197">
        <v>7502118</v>
      </c>
      <c r="AQ22" s="197">
        <f t="shared" si="1"/>
        <v>0</v>
      </c>
      <c r="AR22" s="55"/>
      <c r="AS22" s="56" t="s">
        <v>101</v>
      </c>
      <c r="AV22" s="59" t="s">
        <v>110</v>
      </c>
      <c r="AY22" s="170"/>
    </row>
    <row r="23" spans="1:51" x14ac:dyDescent="0.25">
      <c r="A23" s="163" t="s">
        <v>183</v>
      </c>
      <c r="B23" s="43">
        <v>2.5</v>
      </c>
      <c r="C23" s="43">
        <v>0.54166666666666696</v>
      </c>
      <c r="D23" s="191">
        <v>8</v>
      </c>
      <c r="E23" s="44">
        <f t="shared" si="2"/>
        <v>5.6338028169014089</v>
      </c>
      <c r="F23" s="168">
        <v>81</v>
      </c>
      <c r="G23" s="44">
        <f t="shared" si="3"/>
        <v>57.04225352112676</v>
      </c>
      <c r="H23" s="45" t="s">
        <v>88</v>
      </c>
      <c r="I23" s="45">
        <f t="shared" si="4"/>
        <v>55.633802816901408</v>
      </c>
      <c r="J23" s="46">
        <f t="shared" si="10"/>
        <v>57.04225352112676</v>
      </c>
      <c r="K23" s="45">
        <f>J23+(6/1.42)</f>
        <v>61.267605633802816</v>
      </c>
      <c r="L23" s="47">
        <v>19</v>
      </c>
      <c r="M23" s="48" t="s">
        <v>100</v>
      </c>
      <c r="N23" s="48">
        <v>17.5</v>
      </c>
      <c r="O23" s="192">
        <v>132</v>
      </c>
      <c r="P23" s="192">
        <v>131</v>
      </c>
      <c r="Q23" s="192">
        <v>21367198</v>
      </c>
      <c r="R23" s="50">
        <f t="shared" si="5"/>
        <v>5690</v>
      </c>
      <c r="S23" s="51">
        <f t="shared" si="6"/>
        <v>136.56</v>
      </c>
      <c r="T23" s="51">
        <f t="shared" si="7"/>
        <v>5.69</v>
      </c>
      <c r="U23" s="193">
        <v>6.3</v>
      </c>
      <c r="V23" s="193">
        <f t="shared" si="0"/>
        <v>6.3</v>
      </c>
      <c r="W23" s="194" t="s">
        <v>142</v>
      </c>
      <c r="X23" s="197">
        <v>0</v>
      </c>
      <c r="Y23" s="197">
        <v>1010</v>
      </c>
      <c r="Z23" s="197">
        <v>1165</v>
      </c>
      <c r="AA23" s="197">
        <v>1185</v>
      </c>
      <c r="AB23" s="197">
        <v>1169</v>
      </c>
      <c r="AC23" s="52" t="s">
        <v>90</v>
      </c>
      <c r="AD23" s="52" t="s">
        <v>90</v>
      </c>
      <c r="AE23" s="52" t="s">
        <v>90</v>
      </c>
      <c r="AF23" s="196" t="s">
        <v>90</v>
      </c>
      <c r="AG23" s="196">
        <v>33903360</v>
      </c>
      <c r="AH23" s="53">
        <f t="shared" si="9"/>
        <v>1276</v>
      </c>
      <c r="AI23" s="54">
        <f t="shared" si="8"/>
        <v>224.25307557117748</v>
      </c>
      <c r="AJ23" s="166">
        <v>0</v>
      </c>
      <c r="AK23" s="166">
        <v>1</v>
      </c>
      <c r="AL23" s="166">
        <v>1</v>
      </c>
      <c r="AM23" s="166">
        <v>1</v>
      </c>
      <c r="AN23" s="166">
        <v>1</v>
      </c>
      <c r="AO23" s="166">
        <v>0</v>
      </c>
      <c r="AP23" s="197">
        <v>7502118</v>
      </c>
      <c r="AQ23" s="197">
        <f t="shared" si="1"/>
        <v>0</v>
      </c>
      <c r="AR23" s="55"/>
      <c r="AS23" s="56" t="s">
        <v>113</v>
      </c>
      <c r="AT23" s="58"/>
      <c r="AV23" s="60" t="s">
        <v>111</v>
      </c>
      <c r="AW23" s="61" t="s">
        <v>112</v>
      </c>
      <c r="AY23" s="170"/>
    </row>
    <row r="24" spans="1:51" x14ac:dyDescent="0.25">
      <c r="B24" s="43">
        <v>2.5416666666666701</v>
      </c>
      <c r="C24" s="43">
        <v>0.58333333333333404</v>
      </c>
      <c r="D24" s="191">
        <v>8</v>
      </c>
      <c r="E24" s="44">
        <f t="shared" si="2"/>
        <v>5.6338028169014089</v>
      </c>
      <c r="F24" s="168">
        <v>81</v>
      </c>
      <c r="G24" s="44">
        <f t="shared" si="3"/>
        <v>57.04225352112676</v>
      </c>
      <c r="H24" s="45" t="s">
        <v>88</v>
      </c>
      <c r="I24" s="45">
        <f t="shared" si="4"/>
        <v>55.633802816901408</v>
      </c>
      <c r="J24" s="46">
        <f t="shared" si="10"/>
        <v>57.04225352112676</v>
      </c>
      <c r="K24" s="45">
        <f t="shared" ref="K24:K34" si="12">J24+(6/1.42)</f>
        <v>61.267605633802816</v>
      </c>
      <c r="L24" s="47">
        <v>18</v>
      </c>
      <c r="M24" s="48" t="s">
        <v>100</v>
      </c>
      <c r="N24" s="48">
        <v>17.3</v>
      </c>
      <c r="O24" s="192">
        <v>131</v>
      </c>
      <c r="P24" s="192">
        <v>132</v>
      </c>
      <c r="Q24" s="192">
        <v>21372888</v>
      </c>
      <c r="R24" s="50">
        <f t="shared" si="5"/>
        <v>5690</v>
      </c>
      <c r="S24" s="51">
        <f t="shared" si="6"/>
        <v>136.56</v>
      </c>
      <c r="T24" s="51">
        <f t="shared" si="7"/>
        <v>5.69</v>
      </c>
      <c r="U24" s="193">
        <v>6.1</v>
      </c>
      <c r="V24" s="193">
        <f t="shared" si="0"/>
        <v>6.1</v>
      </c>
      <c r="W24" s="194" t="s">
        <v>142</v>
      </c>
      <c r="X24" s="197">
        <v>0</v>
      </c>
      <c r="Y24" s="197">
        <v>1006</v>
      </c>
      <c r="Z24" s="197">
        <v>1165</v>
      </c>
      <c r="AA24" s="197">
        <v>1185</v>
      </c>
      <c r="AB24" s="197">
        <v>1169</v>
      </c>
      <c r="AC24" s="52" t="s">
        <v>90</v>
      </c>
      <c r="AD24" s="52" t="s">
        <v>90</v>
      </c>
      <c r="AE24" s="52" t="s">
        <v>90</v>
      </c>
      <c r="AF24" s="196" t="s">
        <v>90</v>
      </c>
      <c r="AG24" s="196">
        <v>33904636</v>
      </c>
      <c r="AH24" s="53">
        <f t="shared" si="9"/>
        <v>1276</v>
      </c>
      <c r="AI24" s="54">
        <f t="shared" si="8"/>
        <v>224.25307557117748</v>
      </c>
      <c r="AJ24" s="166">
        <v>0</v>
      </c>
      <c r="AK24" s="166">
        <v>1</v>
      </c>
      <c r="AL24" s="166">
        <v>1</v>
      </c>
      <c r="AM24" s="166">
        <v>1</v>
      </c>
      <c r="AN24" s="166">
        <v>1</v>
      </c>
      <c r="AO24" s="166">
        <v>0</v>
      </c>
      <c r="AP24" s="197">
        <v>7502118</v>
      </c>
      <c r="AQ24" s="197">
        <f t="shared" si="1"/>
        <v>0</v>
      </c>
      <c r="AR24" s="57"/>
      <c r="AS24" s="56" t="s">
        <v>113</v>
      </c>
      <c r="AV24" s="62" t="s">
        <v>29</v>
      </c>
      <c r="AW24" s="62">
        <v>14.7</v>
      </c>
      <c r="AY24" s="170"/>
    </row>
    <row r="25" spans="1:51" x14ac:dyDescent="0.25">
      <c r="B25" s="43">
        <v>2.5833333333333299</v>
      </c>
      <c r="C25" s="43">
        <v>0.625</v>
      </c>
      <c r="D25" s="191">
        <v>8</v>
      </c>
      <c r="E25" s="44">
        <f t="shared" si="2"/>
        <v>5.6338028169014089</v>
      </c>
      <c r="F25" s="168">
        <v>81</v>
      </c>
      <c r="G25" s="44">
        <f t="shared" si="3"/>
        <v>57.04225352112676</v>
      </c>
      <c r="H25" s="45" t="s">
        <v>88</v>
      </c>
      <c r="I25" s="45">
        <f t="shared" si="4"/>
        <v>55.633802816901408</v>
      </c>
      <c r="J25" s="46">
        <f t="shared" si="10"/>
        <v>57.04225352112676</v>
      </c>
      <c r="K25" s="45">
        <f t="shared" si="12"/>
        <v>61.267605633802816</v>
      </c>
      <c r="L25" s="47">
        <v>18</v>
      </c>
      <c r="M25" s="48" t="s">
        <v>100</v>
      </c>
      <c r="N25" s="48">
        <v>16.899999999999999</v>
      </c>
      <c r="O25" s="192">
        <v>132</v>
      </c>
      <c r="P25" s="192">
        <v>130</v>
      </c>
      <c r="Q25" s="192">
        <v>21378271</v>
      </c>
      <c r="R25" s="50">
        <f t="shared" si="5"/>
        <v>5383</v>
      </c>
      <c r="S25" s="51">
        <f t="shared" si="6"/>
        <v>129.19200000000001</v>
      </c>
      <c r="T25" s="51">
        <f t="shared" si="7"/>
        <v>5.383</v>
      </c>
      <c r="U25" s="193">
        <v>5.9</v>
      </c>
      <c r="V25" s="193">
        <f t="shared" si="0"/>
        <v>5.9</v>
      </c>
      <c r="W25" s="194" t="s">
        <v>142</v>
      </c>
      <c r="X25" s="197">
        <v>0</v>
      </c>
      <c r="Y25" s="197">
        <v>1006</v>
      </c>
      <c r="Z25" s="197">
        <v>1165</v>
      </c>
      <c r="AA25" s="197">
        <v>1185</v>
      </c>
      <c r="AB25" s="197">
        <v>1169</v>
      </c>
      <c r="AC25" s="52" t="s">
        <v>90</v>
      </c>
      <c r="AD25" s="52" t="s">
        <v>90</v>
      </c>
      <c r="AE25" s="52" t="s">
        <v>90</v>
      </c>
      <c r="AF25" s="196" t="s">
        <v>90</v>
      </c>
      <c r="AG25" s="196">
        <v>33905860</v>
      </c>
      <c r="AH25" s="53">
        <f t="shared" si="9"/>
        <v>1224</v>
      </c>
      <c r="AI25" s="54">
        <f t="shared" si="8"/>
        <v>227.38250046442505</v>
      </c>
      <c r="AJ25" s="166">
        <v>0</v>
      </c>
      <c r="AK25" s="166">
        <v>1</v>
      </c>
      <c r="AL25" s="166">
        <v>1</v>
      </c>
      <c r="AM25" s="166">
        <v>1</v>
      </c>
      <c r="AN25" s="166">
        <v>1</v>
      </c>
      <c r="AO25" s="166">
        <v>0</v>
      </c>
      <c r="AP25" s="197">
        <v>7502118</v>
      </c>
      <c r="AQ25" s="197">
        <f t="shared" si="1"/>
        <v>0</v>
      </c>
      <c r="AR25" s="55"/>
      <c r="AS25" s="56" t="s">
        <v>113</v>
      </c>
      <c r="AV25" s="62" t="s">
        <v>74</v>
      </c>
      <c r="AW25" s="62">
        <v>10.36</v>
      </c>
      <c r="AY25" s="170"/>
    </row>
    <row r="26" spans="1:51" x14ac:dyDescent="0.25">
      <c r="B26" s="43">
        <v>2.625</v>
      </c>
      <c r="C26" s="43">
        <v>0.66666666666666696</v>
      </c>
      <c r="D26" s="191">
        <v>8</v>
      </c>
      <c r="E26" s="44">
        <f t="shared" si="2"/>
        <v>5.6338028169014089</v>
      </c>
      <c r="F26" s="168">
        <v>81</v>
      </c>
      <c r="G26" s="44">
        <f t="shared" si="3"/>
        <v>57.04225352112676</v>
      </c>
      <c r="H26" s="45" t="s">
        <v>88</v>
      </c>
      <c r="I26" s="45">
        <f t="shared" si="4"/>
        <v>53.521126760563384</v>
      </c>
      <c r="J26" s="46">
        <f>(F26-3)/1.42</f>
        <v>54.929577464788736</v>
      </c>
      <c r="K26" s="45">
        <f t="shared" si="12"/>
        <v>59.154929577464792</v>
      </c>
      <c r="L26" s="47">
        <v>18</v>
      </c>
      <c r="M26" s="48" t="s">
        <v>100</v>
      </c>
      <c r="N26" s="48">
        <v>16.7</v>
      </c>
      <c r="O26" s="192">
        <v>131</v>
      </c>
      <c r="P26" s="192">
        <v>129</v>
      </c>
      <c r="Q26" s="192">
        <v>21383688</v>
      </c>
      <c r="R26" s="50">
        <f t="shared" si="5"/>
        <v>5417</v>
      </c>
      <c r="S26" s="51">
        <f t="shared" si="6"/>
        <v>130.00800000000001</v>
      </c>
      <c r="T26" s="51">
        <f t="shared" si="7"/>
        <v>5.4169999999999998</v>
      </c>
      <c r="U26" s="193">
        <v>5.7</v>
      </c>
      <c r="V26" s="193">
        <f t="shared" si="0"/>
        <v>5.7</v>
      </c>
      <c r="W26" s="194" t="s">
        <v>142</v>
      </c>
      <c r="X26" s="197">
        <v>0</v>
      </c>
      <c r="Y26" s="197">
        <v>1002</v>
      </c>
      <c r="Z26" s="197">
        <v>1165</v>
      </c>
      <c r="AA26" s="197">
        <v>1185</v>
      </c>
      <c r="AB26" s="197">
        <v>1169</v>
      </c>
      <c r="AC26" s="52" t="s">
        <v>90</v>
      </c>
      <c r="AD26" s="52" t="s">
        <v>90</v>
      </c>
      <c r="AE26" s="52" t="s">
        <v>90</v>
      </c>
      <c r="AF26" s="196" t="s">
        <v>90</v>
      </c>
      <c r="AG26" s="196">
        <v>33907092</v>
      </c>
      <c r="AH26" s="53">
        <f t="shared" si="9"/>
        <v>1232</v>
      </c>
      <c r="AI26" s="54">
        <f t="shared" si="8"/>
        <v>227.43215802104487</v>
      </c>
      <c r="AJ26" s="166">
        <v>0</v>
      </c>
      <c r="AK26" s="166">
        <v>1</v>
      </c>
      <c r="AL26" s="166">
        <v>1</v>
      </c>
      <c r="AM26" s="166">
        <v>1</v>
      </c>
      <c r="AN26" s="166">
        <v>1</v>
      </c>
      <c r="AO26" s="166">
        <v>0</v>
      </c>
      <c r="AP26" s="197">
        <v>7502118</v>
      </c>
      <c r="AQ26" s="197">
        <f t="shared" si="1"/>
        <v>0</v>
      </c>
      <c r="AR26" s="55"/>
      <c r="AS26" s="56" t="s">
        <v>113</v>
      </c>
      <c r="AV26" s="62" t="s">
        <v>114</v>
      </c>
      <c r="AW26" s="62">
        <v>1.01325</v>
      </c>
      <c r="AY26" s="170"/>
    </row>
    <row r="27" spans="1:51" x14ac:dyDescent="0.25">
      <c r="B27" s="43">
        <v>2.6666666666666701</v>
      </c>
      <c r="C27" s="43">
        <v>0.70833333333333404</v>
      </c>
      <c r="D27" s="191">
        <v>5</v>
      </c>
      <c r="E27" s="44">
        <f t="shared" si="2"/>
        <v>3.5211267605633805</v>
      </c>
      <c r="F27" s="168">
        <v>81</v>
      </c>
      <c r="G27" s="44">
        <f t="shared" si="3"/>
        <v>57.04225352112676</v>
      </c>
      <c r="H27" s="45" t="s">
        <v>88</v>
      </c>
      <c r="I27" s="45">
        <f t="shared" si="4"/>
        <v>53.521126760563384</v>
      </c>
      <c r="J27" s="46">
        <f t="shared" ref="J27:J32" si="13">(F27-3)/1.42</f>
        <v>54.929577464788736</v>
      </c>
      <c r="K27" s="45">
        <f t="shared" si="12"/>
        <v>59.154929577464792</v>
      </c>
      <c r="L27" s="47">
        <v>18</v>
      </c>
      <c r="M27" s="48" t="s">
        <v>100</v>
      </c>
      <c r="N27" s="48">
        <v>16.7</v>
      </c>
      <c r="O27" s="192">
        <v>132</v>
      </c>
      <c r="P27" s="192">
        <v>136</v>
      </c>
      <c r="Q27" s="192">
        <v>21389269</v>
      </c>
      <c r="R27" s="50">
        <f t="shared" si="5"/>
        <v>5581</v>
      </c>
      <c r="S27" s="51">
        <f t="shared" si="6"/>
        <v>133.94399999999999</v>
      </c>
      <c r="T27" s="51">
        <f t="shared" si="7"/>
        <v>5.5810000000000004</v>
      </c>
      <c r="U27" s="193">
        <v>5.4</v>
      </c>
      <c r="V27" s="193">
        <f t="shared" si="0"/>
        <v>5.4</v>
      </c>
      <c r="W27" s="194" t="s">
        <v>142</v>
      </c>
      <c r="X27" s="197">
        <v>0</v>
      </c>
      <c r="Y27" s="197">
        <v>1031</v>
      </c>
      <c r="Z27" s="197">
        <v>1195</v>
      </c>
      <c r="AA27" s="197">
        <v>1185</v>
      </c>
      <c r="AB27" s="197">
        <v>1198</v>
      </c>
      <c r="AC27" s="52" t="s">
        <v>90</v>
      </c>
      <c r="AD27" s="52" t="s">
        <v>90</v>
      </c>
      <c r="AE27" s="52" t="s">
        <v>90</v>
      </c>
      <c r="AF27" s="196" t="s">
        <v>90</v>
      </c>
      <c r="AG27" s="196">
        <v>33908388</v>
      </c>
      <c r="AH27" s="53">
        <f t="shared" si="9"/>
        <v>1296</v>
      </c>
      <c r="AI27" s="54">
        <f t="shared" si="8"/>
        <v>232.21644866511377</v>
      </c>
      <c r="AJ27" s="166">
        <v>0</v>
      </c>
      <c r="AK27" s="166">
        <v>1</v>
      </c>
      <c r="AL27" s="166">
        <v>1</v>
      </c>
      <c r="AM27" s="166">
        <v>1</v>
      </c>
      <c r="AN27" s="166">
        <v>1</v>
      </c>
      <c r="AO27" s="166">
        <v>0</v>
      </c>
      <c r="AP27" s="197">
        <v>7502118</v>
      </c>
      <c r="AQ27" s="197">
        <f t="shared" si="1"/>
        <v>0</v>
      </c>
      <c r="AR27" s="55"/>
      <c r="AS27" s="56" t="s">
        <v>113</v>
      </c>
      <c r="AV27" s="62" t="s">
        <v>115</v>
      </c>
      <c r="AW27" s="62">
        <v>1</v>
      </c>
      <c r="AY27" s="170"/>
    </row>
    <row r="28" spans="1:51" x14ac:dyDescent="0.25">
      <c r="B28" s="43">
        <v>2.7083333333333299</v>
      </c>
      <c r="C28" s="43">
        <v>0.750000000000002</v>
      </c>
      <c r="D28" s="191">
        <v>3</v>
      </c>
      <c r="E28" s="44">
        <f t="shared" si="2"/>
        <v>2.1126760563380285</v>
      </c>
      <c r="F28" s="168">
        <v>78</v>
      </c>
      <c r="G28" s="44">
        <f t="shared" si="3"/>
        <v>54.929577464788736</v>
      </c>
      <c r="H28" s="45" t="s">
        <v>88</v>
      </c>
      <c r="I28" s="45">
        <f t="shared" si="4"/>
        <v>51.408450704225352</v>
      </c>
      <c r="J28" s="46">
        <f t="shared" si="13"/>
        <v>52.816901408450704</v>
      </c>
      <c r="K28" s="45">
        <f t="shared" si="12"/>
        <v>57.04225352112676</v>
      </c>
      <c r="L28" s="47">
        <v>18</v>
      </c>
      <c r="M28" s="48" t="s">
        <v>100</v>
      </c>
      <c r="N28" s="48">
        <v>16.7</v>
      </c>
      <c r="O28" s="192">
        <v>136</v>
      </c>
      <c r="P28" s="192">
        <v>133</v>
      </c>
      <c r="Q28" s="192">
        <v>21394840</v>
      </c>
      <c r="R28" s="50">
        <f t="shared" si="5"/>
        <v>5571</v>
      </c>
      <c r="S28" s="51">
        <f t="shared" si="6"/>
        <v>133.70400000000001</v>
      </c>
      <c r="T28" s="51">
        <f t="shared" si="7"/>
        <v>5.5709999999999997</v>
      </c>
      <c r="U28" s="193">
        <v>5.3</v>
      </c>
      <c r="V28" s="193">
        <f t="shared" si="0"/>
        <v>5.3</v>
      </c>
      <c r="W28" s="194" t="s">
        <v>142</v>
      </c>
      <c r="X28" s="197">
        <v>0</v>
      </c>
      <c r="Y28" s="197">
        <v>1000</v>
      </c>
      <c r="Z28" s="197">
        <v>1195</v>
      </c>
      <c r="AA28" s="197">
        <v>1185</v>
      </c>
      <c r="AB28" s="197">
        <v>1198</v>
      </c>
      <c r="AC28" s="52" t="s">
        <v>90</v>
      </c>
      <c r="AD28" s="52" t="s">
        <v>90</v>
      </c>
      <c r="AE28" s="52" t="s">
        <v>90</v>
      </c>
      <c r="AF28" s="196" t="s">
        <v>90</v>
      </c>
      <c r="AG28" s="196">
        <v>33909700</v>
      </c>
      <c r="AH28" s="53">
        <f t="shared" si="9"/>
        <v>1312</v>
      </c>
      <c r="AI28" s="54">
        <f t="shared" si="8"/>
        <v>235.50529527912406</v>
      </c>
      <c r="AJ28" s="166">
        <v>0</v>
      </c>
      <c r="AK28" s="166">
        <v>1</v>
      </c>
      <c r="AL28" s="166">
        <v>1</v>
      </c>
      <c r="AM28" s="166">
        <v>1</v>
      </c>
      <c r="AN28" s="166">
        <v>1</v>
      </c>
      <c r="AO28" s="166">
        <v>0</v>
      </c>
      <c r="AP28" s="197">
        <v>7502118</v>
      </c>
      <c r="AQ28" s="197">
        <f t="shared" si="1"/>
        <v>0</v>
      </c>
      <c r="AR28" s="57"/>
      <c r="AS28" s="56" t="s">
        <v>113</v>
      </c>
      <c r="AV28" s="62" t="s">
        <v>116</v>
      </c>
      <c r="AW28" s="62">
        <v>101.325</v>
      </c>
      <c r="AY28" s="170"/>
    </row>
    <row r="29" spans="1:51" x14ac:dyDescent="0.25">
      <c r="B29" s="43">
        <v>2.75</v>
      </c>
      <c r="C29" s="43">
        <v>0.79166666666666896</v>
      </c>
      <c r="D29" s="191">
        <v>3</v>
      </c>
      <c r="E29" s="44">
        <f t="shared" si="2"/>
        <v>2.1126760563380285</v>
      </c>
      <c r="F29" s="168">
        <v>78</v>
      </c>
      <c r="G29" s="44">
        <f t="shared" si="3"/>
        <v>54.929577464788736</v>
      </c>
      <c r="H29" s="45" t="s">
        <v>88</v>
      </c>
      <c r="I29" s="45">
        <f t="shared" si="4"/>
        <v>51.408450704225352</v>
      </c>
      <c r="J29" s="46">
        <f t="shared" si="13"/>
        <v>52.816901408450704</v>
      </c>
      <c r="K29" s="45">
        <f t="shared" si="12"/>
        <v>57.04225352112676</v>
      </c>
      <c r="L29" s="47">
        <v>18</v>
      </c>
      <c r="M29" s="48" t="s">
        <v>100</v>
      </c>
      <c r="N29" s="48">
        <v>16.600000000000001</v>
      </c>
      <c r="O29" s="192">
        <v>133</v>
      </c>
      <c r="P29" s="192">
        <v>127</v>
      </c>
      <c r="Q29" s="192">
        <v>21400317</v>
      </c>
      <c r="R29" s="50">
        <f t="shared" si="5"/>
        <v>5477</v>
      </c>
      <c r="S29" s="51">
        <f t="shared" si="6"/>
        <v>131.44800000000001</v>
      </c>
      <c r="T29" s="51">
        <f t="shared" si="7"/>
        <v>5.4770000000000003</v>
      </c>
      <c r="U29" s="193">
        <v>5.0999999999999996</v>
      </c>
      <c r="V29" s="193">
        <f t="shared" si="0"/>
        <v>5.0999999999999996</v>
      </c>
      <c r="W29" s="194" t="s">
        <v>142</v>
      </c>
      <c r="X29" s="197">
        <v>0</v>
      </c>
      <c r="Y29" s="197">
        <v>994</v>
      </c>
      <c r="Z29" s="197">
        <v>1195</v>
      </c>
      <c r="AA29" s="197">
        <v>1185</v>
      </c>
      <c r="AB29" s="197">
        <v>1198</v>
      </c>
      <c r="AC29" s="52" t="s">
        <v>90</v>
      </c>
      <c r="AD29" s="52" t="s">
        <v>90</v>
      </c>
      <c r="AE29" s="52" t="s">
        <v>90</v>
      </c>
      <c r="AF29" s="196" t="s">
        <v>90</v>
      </c>
      <c r="AG29" s="196">
        <v>33910992</v>
      </c>
      <c r="AH29" s="53">
        <f t="shared" si="9"/>
        <v>1292</v>
      </c>
      <c r="AI29" s="54">
        <f t="shared" si="8"/>
        <v>235.89556326456088</v>
      </c>
      <c r="AJ29" s="166">
        <v>0</v>
      </c>
      <c r="AK29" s="166">
        <v>1</v>
      </c>
      <c r="AL29" s="166">
        <v>1</v>
      </c>
      <c r="AM29" s="166">
        <v>1</v>
      </c>
      <c r="AN29" s="166">
        <v>1</v>
      </c>
      <c r="AO29" s="166">
        <v>0</v>
      </c>
      <c r="AP29" s="197">
        <v>7502118</v>
      </c>
      <c r="AQ29" s="197">
        <f t="shared" si="1"/>
        <v>0</v>
      </c>
      <c r="AR29" s="55"/>
      <c r="AS29" s="56" t="s">
        <v>113</v>
      </c>
      <c r="AY29" s="170"/>
    </row>
    <row r="30" spans="1:51" x14ac:dyDescent="0.25">
      <c r="B30" s="43">
        <v>2.7916666666666701</v>
      </c>
      <c r="C30" s="43">
        <v>0.83333333333333703</v>
      </c>
      <c r="D30" s="191">
        <v>10</v>
      </c>
      <c r="E30" s="44">
        <f t="shared" si="2"/>
        <v>7.042253521126761</v>
      </c>
      <c r="F30" s="168">
        <v>78</v>
      </c>
      <c r="G30" s="44">
        <f t="shared" si="3"/>
        <v>54.929577464788736</v>
      </c>
      <c r="H30" s="45" t="s">
        <v>88</v>
      </c>
      <c r="I30" s="45">
        <f t="shared" si="4"/>
        <v>51.408450704225352</v>
      </c>
      <c r="J30" s="46">
        <f t="shared" si="13"/>
        <v>52.816901408450704</v>
      </c>
      <c r="K30" s="45">
        <f t="shared" si="12"/>
        <v>57.04225352112676</v>
      </c>
      <c r="L30" s="47">
        <v>18</v>
      </c>
      <c r="M30" s="48" t="s">
        <v>100</v>
      </c>
      <c r="N30" s="48">
        <v>16.600000000000001</v>
      </c>
      <c r="O30" s="192">
        <v>114</v>
      </c>
      <c r="P30" s="192">
        <v>127</v>
      </c>
      <c r="Q30" s="192">
        <v>21405586</v>
      </c>
      <c r="R30" s="50">
        <f t="shared" si="5"/>
        <v>5269</v>
      </c>
      <c r="S30" s="51">
        <f t="shared" si="6"/>
        <v>126.456</v>
      </c>
      <c r="T30" s="51">
        <f t="shared" si="7"/>
        <v>5.2690000000000001</v>
      </c>
      <c r="U30" s="193">
        <v>4.3</v>
      </c>
      <c r="V30" s="193">
        <f t="shared" si="0"/>
        <v>4.3</v>
      </c>
      <c r="W30" s="194" t="s">
        <v>143</v>
      </c>
      <c r="X30" s="197">
        <v>0</v>
      </c>
      <c r="Y30" s="197">
        <v>1054</v>
      </c>
      <c r="Z30" s="197">
        <v>1195</v>
      </c>
      <c r="AA30" s="197">
        <v>0</v>
      </c>
      <c r="AB30" s="197">
        <v>1198</v>
      </c>
      <c r="AC30" s="52" t="s">
        <v>90</v>
      </c>
      <c r="AD30" s="52" t="s">
        <v>90</v>
      </c>
      <c r="AE30" s="52" t="s">
        <v>90</v>
      </c>
      <c r="AF30" s="196" t="s">
        <v>90</v>
      </c>
      <c r="AG30" s="196">
        <v>33912064</v>
      </c>
      <c r="AH30" s="53">
        <f t="shared" si="9"/>
        <v>1072</v>
      </c>
      <c r="AI30" s="54">
        <f t="shared" si="8"/>
        <v>203.45416587587778</v>
      </c>
      <c r="AJ30" s="166">
        <v>0</v>
      </c>
      <c r="AK30" s="166">
        <v>1</v>
      </c>
      <c r="AL30" s="166">
        <v>1</v>
      </c>
      <c r="AM30" s="166">
        <v>0</v>
      </c>
      <c r="AN30" s="166">
        <v>1</v>
      </c>
      <c r="AO30" s="166">
        <v>0</v>
      </c>
      <c r="AP30" s="197">
        <v>7502118</v>
      </c>
      <c r="AQ30" s="197">
        <f t="shared" si="1"/>
        <v>0</v>
      </c>
      <c r="AR30" s="55"/>
      <c r="AS30" s="56" t="s">
        <v>113</v>
      </c>
      <c r="AV30" s="225" t="s">
        <v>117</v>
      </c>
      <c r="AW30" s="225"/>
      <c r="AY30" s="170"/>
    </row>
    <row r="31" spans="1:51" x14ac:dyDescent="0.25">
      <c r="B31" s="43">
        <v>2.8333333333333299</v>
      </c>
      <c r="C31" s="43">
        <v>0.875000000000004</v>
      </c>
      <c r="D31" s="191">
        <v>11</v>
      </c>
      <c r="E31" s="44">
        <f t="shared" si="2"/>
        <v>7.746478873239437</v>
      </c>
      <c r="F31" s="168">
        <v>76</v>
      </c>
      <c r="G31" s="44">
        <f t="shared" si="3"/>
        <v>53.521126760563384</v>
      </c>
      <c r="H31" s="45" t="s">
        <v>88</v>
      </c>
      <c r="I31" s="45">
        <f t="shared" si="4"/>
        <v>50</v>
      </c>
      <c r="J31" s="46">
        <f t="shared" si="13"/>
        <v>51.408450704225352</v>
      </c>
      <c r="K31" s="45">
        <f t="shared" si="12"/>
        <v>55.633802816901408</v>
      </c>
      <c r="L31" s="47">
        <v>18</v>
      </c>
      <c r="M31" s="48" t="s">
        <v>100</v>
      </c>
      <c r="N31" s="48">
        <v>16.100000000000001</v>
      </c>
      <c r="O31" s="192">
        <v>116</v>
      </c>
      <c r="P31" s="192">
        <v>127</v>
      </c>
      <c r="Q31" s="192">
        <v>21410781</v>
      </c>
      <c r="R31" s="50">
        <f t="shared" si="5"/>
        <v>5195</v>
      </c>
      <c r="S31" s="51">
        <f t="shared" si="6"/>
        <v>124.68</v>
      </c>
      <c r="T31" s="51">
        <f t="shared" si="7"/>
        <v>5.1950000000000003</v>
      </c>
      <c r="U31" s="193">
        <v>3.8</v>
      </c>
      <c r="V31" s="193">
        <f t="shared" si="0"/>
        <v>3.8</v>
      </c>
      <c r="W31" s="194" t="s">
        <v>143</v>
      </c>
      <c r="X31" s="197">
        <v>0</v>
      </c>
      <c r="Y31" s="197">
        <v>1017</v>
      </c>
      <c r="Z31" s="197">
        <v>1195</v>
      </c>
      <c r="AA31" s="197">
        <v>0</v>
      </c>
      <c r="AB31" s="197">
        <v>1198</v>
      </c>
      <c r="AC31" s="52" t="s">
        <v>90</v>
      </c>
      <c r="AD31" s="52" t="s">
        <v>90</v>
      </c>
      <c r="AE31" s="52" t="s">
        <v>90</v>
      </c>
      <c r="AF31" s="196" t="s">
        <v>90</v>
      </c>
      <c r="AG31" s="196">
        <v>33913100</v>
      </c>
      <c r="AH31" s="53">
        <f t="shared" si="9"/>
        <v>1036</v>
      </c>
      <c r="AI31" s="54">
        <f t="shared" si="8"/>
        <v>199.42252165543792</v>
      </c>
      <c r="AJ31" s="166">
        <v>0</v>
      </c>
      <c r="AK31" s="166">
        <v>1</v>
      </c>
      <c r="AL31" s="166">
        <v>1</v>
      </c>
      <c r="AM31" s="166">
        <v>0</v>
      </c>
      <c r="AN31" s="166">
        <v>1</v>
      </c>
      <c r="AO31" s="166">
        <v>0</v>
      </c>
      <c r="AP31" s="197">
        <v>7502118</v>
      </c>
      <c r="AQ31" s="197">
        <f t="shared" si="1"/>
        <v>0</v>
      </c>
      <c r="AR31" s="55"/>
      <c r="AS31" s="56" t="s">
        <v>113</v>
      </c>
      <c r="AV31" s="63" t="s">
        <v>29</v>
      </c>
      <c r="AW31" s="63" t="s">
        <v>74</v>
      </c>
      <c r="AY31" s="170"/>
    </row>
    <row r="32" spans="1:51" x14ac:dyDescent="0.25">
      <c r="B32" s="43">
        <v>2.875</v>
      </c>
      <c r="C32" s="43">
        <v>0.91666666666667096</v>
      </c>
      <c r="D32" s="191">
        <v>12</v>
      </c>
      <c r="E32" s="44">
        <f t="shared" si="2"/>
        <v>8.4507042253521139</v>
      </c>
      <c r="F32" s="168">
        <v>76</v>
      </c>
      <c r="G32" s="44">
        <f t="shared" si="3"/>
        <v>53.521126760563384</v>
      </c>
      <c r="H32" s="45" t="s">
        <v>88</v>
      </c>
      <c r="I32" s="45">
        <f t="shared" si="4"/>
        <v>50</v>
      </c>
      <c r="J32" s="46">
        <f t="shared" si="13"/>
        <v>51.408450704225352</v>
      </c>
      <c r="K32" s="45">
        <f t="shared" si="12"/>
        <v>55.633802816901408</v>
      </c>
      <c r="L32" s="47">
        <v>14</v>
      </c>
      <c r="M32" s="48" t="s">
        <v>118</v>
      </c>
      <c r="N32" s="48">
        <v>12.6</v>
      </c>
      <c r="O32" s="192">
        <v>119</v>
      </c>
      <c r="P32" s="192">
        <v>116</v>
      </c>
      <c r="Q32" s="192">
        <v>21415809</v>
      </c>
      <c r="R32" s="50">
        <f>Q32-Q31</f>
        <v>5028</v>
      </c>
      <c r="S32" s="51">
        <f t="shared" si="6"/>
        <v>120.672</v>
      </c>
      <c r="T32" s="51">
        <f t="shared" si="7"/>
        <v>5.0279999999999996</v>
      </c>
      <c r="U32" s="193">
        <v>3.6</v>
      </c>
      <c r="V32" s="193">
        <f t="shared" si="0"/>
        <v>3.6</v>
      </c>
      <c r="W32" s="194" t="s">
        <v>143</v>
      </c>
      <c r="X32" s="197">
        <v>0</v>
      </c>
      <c r="Y32" s="197">
        <v>982</v>
      </c>
      <c r="Z32" s="197">
        <v>1195</v>
      </c>
      <c r="AA32" s="197">
        <v>0</v>
      </c>
      <c r="AB32" s="197">
        <v>1198</v>
      </c>
      <c r="AC32" s="52" t="s">
        <v>90</v>
      </c>
      <c r="AD32" s="52" t="s">
        <v>90</v>
      </c>
      <c r="AE32" s="52" t="s">
        <v>90</v>
      </c>
      <c r="AF32" s="196" t="s">
        <v>90</v>
      </c>
      <c r="AG32" s="196">
        <v>33914108</v>
      </c>
      <c r="AH32" s="53">
        <f t="shared" si="9"/>
        <v>1008</v>
      </c>
      <c r="AI32" s="54">
        <f t="shared" si="8"/>
        <v>200.47732696897376</v>
      </c>
      <c r="AJ32" s="166">
        <v>0</v>
      </c>
      <c r="AK32" s="166">
        <v>1</v>
      </c>
      <c r="AL32" s="166">
        <v>0</v>
      </c>
      <c r="AM32" s="166">
        <v>1</v>
      </c>
      <c r="AN32" s="166">
        <v>1</v>
      </c>
      <c r="AO32" s="166">
        <v>0</v>
      </c>
      <c r="AP32" s="197">
        <v>7502118</v>
      </c>
      <c r="AQ32" s="197">
        <f t="shared" si="1"/>
        <v>0</v>
      </c>
      <c r="AR32" s="57"/>
      <c r="AS32" s="56" t="s">
        <v>113</v>
      </c>
      <c r="AV32" s="64">
        <v>1</v>
      </c>
      <c r="AW32" s="64">
        <f>IFERROR(AV32*VLOOKUP(AV31,AV24:AW28,2,FALSE)/VLOOKUP(AW31,AV24:AW28,2,FALSE),"Enter Unit and Value")</f>
        <v>1.4189189189189189</v>
      </c>
      <c r="AY32" s="170"/>
    </row>
    <row r="33" spans="2:51" x14ac:dyDescent="0.25">
      <c r="B33" s="43">
        <v>2.9166666666666701</v>
      </c>
      <c r="C33" s="43">
        <v>0.95833333333333803</v>
      </c>
      <c r="D33" s="191">
        <v>11</v>
      </c>
      <c r="E33" s="44">
        <f t="shared" si="2"/>
        <v>7.746478873239437</v>
      </c>
      <c r="F33" s="168">
        <v>66</v>
      </c>
      <c r="G33" s="44">
        <f t="shared" si="3"/>
        <v>46.478873239436624</v>
      </c>
      <c r="H33" s="45" t="s">
        <v>88</v>
      </c>
      <c r="I33" s="45">
        <f>J33-(2/1.42)</f>
        <v>41.549295774647888</v>
      </c>
      <c r="J33" s="46">
        <f t="shared" ref="J33:J34" si="14">(F33-5)/1.42</f>
        <v>42.95774647887324</v>
      </c>
      <c r="K33" s="45">
        <f t="shared" si="12"/>
        <v>47.183098591549296</v>
      </c>
      <c r="L33" s="47">
        <v>14</v>
      </c>
      <c r="M33" s="48" t="s">
        <v>118</v>
      </c>
      <c r="N33" s="48">
        <v>11.9</v>
      </c>
      <c r="O33" s="192">
        <v>117</v>
      </c>
      <c r="P33" s="192">
        <v>97</v>
      </c>
      <c r="Q33" s="192">
        <v>21420063</v>
      </c>
      <c r="R33" s="50">
        <f t="shared" si="5"/>
        <v>4254</v>
      </c>
      <c r="S33" s="51">
        <f t="shared" si="6"/>
        <v>102.096</v>
      </c>
      <c r="T33" s="51">
        <f t="shared" si="7"/>
        <v>4.2539999999999996</v>
      </c>
      <c r="U33" s="193">
        <v>4.0999999999999996</v>
      </c>
      <c r="V33" s="193">
        <f t="shared" si="0"/>
        <v>4.0999999999999996</v>
      </c>
      <c r="W33" s="194" t="s">
        <v>129</v>
      </c>
      <c r="X33" s="197">
        <v>0</v>
      </c>
      <c r="Y33" s="197">
        <v>0</v>
      </c>
      <c r="Z33" s="197">
        <v>1040</v>
      </c>
      <c r="AA33" s="197">
        <v>0</v>
      </c>
      <c r="AB33" s="197">
        <v>1110</v>
      </c>
      <c r="AC33" s="52" t="s">
        <v>90</v>
      </c>
      <c r="AD33" s="52" t="s">
        <v>90</v>
      </c>
      <c r="AE33" s="52" t="s">
        <v>90</v>
      </c>
      <c r="AF33" s="196" t="s">
        <v>90</v>
      </c>
      <c r="AG33" s="196">
        <v>33914836</v>
      </c>
      <c r="AH33" s="53">
        <f t="shared" si="9"/>
        <v>728</v>
      </c>
      <c r="AI33" s="54">
        <f t="shared" si="8"/>
        <v>171.13305124588624</v>
      </c>
      <c r="AJ33" s="166">
        <v>0</v>
      </c>
      <c r="AK33" s="166">
        <v>0</v>
      </c>
      <c r="AL33" s="166">
        <v>0</v>
      </c>
      <c r="AM33" s="166">
        <v>1</v>
      </c>
      <c r="AN33" s="166">
        <v>1</v>
      </c>
      <c r="AO33" s="166">
        <v>0.25</v>
      </c>
      <c r="AP33" s="197">
        <v>7502612</v>
      </c>
      <c r="AQ33" s="197">
        <f t="shared" si="1"/>
        <v>494</v>
      </c>
      <c r="AR33" s="55"/>
      <c r="AS33" s="56" t="s">
        <v>113</v>
      </c>
      <c r="AY33" s="170"/>
    </row>
    <row r="34" spans="2:51" x14ac:dyDescent="0.25">
      <c r="B34" s="43">
        <v>2.9583333333333299</v>
      </c>
      <c r="C34" s="43">
        <v>1</v>
      </c>
      <c r="D34" s="191">
        <v>13</v>
      </c>
      <c r="E34" s="44">
        <f t="shared" si="2"/>
        <v>9.1549295774647899</v>
      </c>
      <c r="F34" s="168">
        <v>66</v>
      </c>
      <c r="G34" s="44">
        <f t="shared" si="3"/>
        <v>46.478873239436624</v>
      </c>
      <c r="H34" s="45" t="s">
        <v>88</v>
      </c>
      <c r="I34" s="45">
        <f t="shared" si="4"/>
        <v>41.549295774647888</v>
      </c>
      <c r="J34" s="46">
        <f t="shared" si="14"/>
        <v>42.95774647887324</v>
      </c>
      <c r="K34" s="45">
        <f t="shared" si="12"/>
        <v>47.183098591549296</v>
      </c>
      <c r="L34" s="47">
        <v>14</v>
      </c>
      <c r="M34" s="48" t="s">
        <v>118</v>
      </c>
      <c r="N34" s="65">
        <v>11.5</v>
      </c>
      <c r="O34" s="192">
        <v>120</v>
      </c>
      <c r="P34" s="192">
        <v>96</v>
      </c>
      <c r="Q34" s="192">
        <v>21424242</v>
      </c>
      <c r="R34" s="50">
        <f t="shared" si="5"/>
        <v>4179</v>
      </c>
      <c r="S34" s="51">
        <f t="shared" si="6"/>
        <v>100.29600000000001</v>
      </c>
      <c r="T34" s="51">
        <f t="shared" si="7"/>
        <v>4.1790000000000003</v>
      </c>
      <c r="U34" s="193">
        <v>4.7</v>
      </c>
      <c r="V34" s="193">
        <f t="shared" si="0"/>
        <v>4.7</v>
      </c>
      <c r="W34" s="194" t="s">
        <v>129</v>
      </c>
      <c r="X34" s="197">
        <v>0</v>
      </c>
      <c r="Y34" s="197">
        <v>0</v>
      </c>
      <c r="Z34" s="197">
        <v>1024</v>
      </c>
      <c r="AA34" s="197">
        <v>0</v>
      </c>
      <c r="AB34" s="197">
        <v>1110</v>
      </c>
      <c r="AC34" s="52" t="s">
        <v>90</v>
      </c>
      <c r="AD34" s="52" t="s">
        <v>90</v>
      </c>
      <c r="AE34" s="52" t="s">
        <v>90</v>
      </c>
      <c r="AF34" s="196" t="s">
        <v>90</v>
      </c>
      <c r="AG34" s="196">
        <v>33915524</v>
      </c>
      <c r="AH34" s="53">
        <f t="shared" si="9"/>
        <v>688</v>
      </c>
      <c r="AI34" s="54">
        <f t="shared" si="8"/>
        <v>164.63268724575255</v>
      </c>
      <c r="AJ34" s="166">
        <v>0</v>
      </c>
      <c r="AK34" s="166">
        <v>0</v>
      </c>
      <c r="AL34" s="166">
        <v>1</v>
      </c>
      <c r="AM34" s="166">
        <v>1</v>
      </c>
      <c r="AN34" s="166">
        <v>0</v>
      </c>
      <c r="AO34" s="166">
        <v>0.25</v>
      </c>
      <c r="AP34" s="197">
        <v>7503144</v>
      </c>
      <c r="AQ34" s="197">
        <f t="shared" si="1"/>
        <v>532</v>
      </c>
      <c r="AR34" s="55"/>
      <c r="AS34" s="56" t="s">
        <v>113</v>
      </c>
      <c r="AV34" s="60" t="s">
        <v>119</v>
      </c>
      <c r="AW34" s="66" t="s">
        <v>30</v>
      </c>
      <c r="AY34" s="170"/>
    </row>
    <row r="35" spans="2:51" x14ac:dyDescent="0.25">
      <c r="B35" s="152"/>
      <c r="C35" s="153"/>
      <c r="D35" s="152"/>
      <c r="E35" s="155"/>
      <c r="F35" s="155"/>
      <c r="G35" s="156"/>
      <c r="H35" s="154"/>
      <c r="I35" s="155"/>
      <c r="J35" s="155"/>
      <c r="K35" s="156"/>
      <c r="L35" s="226" t="s">
        <v>120</v>
      </c>
      <c r="M35" s="227"/>
      <c r="N35" s="228"/>
      <c r="O35" s="67"/>
      <c r="P35" s="67">
        <f>AVERAGE(P11:P34)</f>
        <v>117.58333333333333</v>
      </c>
      <c r="Q35" s="68">
        <f>Q34-Q10</f>
        <v>121863</v>
      </c>
      <c r="R35" s="69">
        <f>SUM(R11:R34)</f>
        <v>121863</v>
      </c>
      <c r="S35" s="70">
        <f>AVERAGE(S11:S34)</f>
        <v>121.863</v>
      </c>
      <c r="T35" s="70">
        <f>SUM(T11:T34)</f>
        <v>121.86300000000003</v>
      </c>
      <c r="U35" s="154"/>
      <c r="V35" s="154"/>
      <c r="W35" s="61"/>
      <c r="X35" s="146"/>
      <c r="Y35" s="147"/>
      <c r="Z35" s="147"/>
      <c r="AA35" s="147"/>
      <c r="AB35" s="148"/>
      <c r="AC35" s="146"/>
      <c r="AD35" s="147"/>
      <c r="AE35" s="148"/>
      <c r="AF35" s="149"/>
      <c r="AG35" s="71">
        <f>AG34-AG10</f>
        <v>25136</v>
      </c>
      <c r="AH35" s="72">
        <f>SUM(AH11:AH34)</f>
        <v>25136</v>
      </c>
      <c r="AI35" s="73">
        <f>$AH$35/$T35</f>
        <v>206.26441167540594</v>
      </c>
      <c r="AJ35" s="149"/>
      <c r="AK35" s="150"/>
      <c r="AL35" s="150"/>
      <c r="AM35" s="150"/>
      <c r="AN35" s="151"/>
      <c r="AO35" s="74"/>
      <c r="AP35" s="75">
        <f>AP34-AP10</f>
        <v>6394</v>
      </c>
      <c r="AQ35" s="76">
        <f>SUM(AQ11:AQ34)</f>
        <v>6394</v>
      </c>
      <c r="AR35" s="77" t="e">
        <f>AVERAGE(AR11:AR34)</f>
        <v>#DIV/0!</v>
      </c>
      <c r="AS35" s="74"/>
      <c r="AV35" s="78" t="s">
        <v>30</v>
      </c>
      <c r="AW35" s="78">
        <v>1</v>
      </c>
      <c r="AY35" s="170"/>
    </row>
    <row r="36" spans="2:51" x14ac:dyDescent="0.25">
      <c r="B36" s="79"/>
      <c r="C36" s="79"/>
      <c r="D36" s="79"/>
      <c r="E36" s="80"/>
      <c r="F36" s="80"/>
      <c r="G36" s="80"/>
      <c r="H36" s="80"/>
      <c r="I36" s="81"/>
      <c r="J36" s="81"/>
      <c r="K36" s="81"/>
      <c r="L36" s="167"/>
      <c r="M36" s="167"/>
      <c r="N36" s="167"/>
      <c r="O36" s="167"/>
      <c r="P36" s="167"/>
      <c r="Q36" s="167"/>
      <c r="R36" s="167"/>
      <c r="S36" s="167"/>
      <c r="T36" s="167"/>
      <c r="U36" s="82"/>
      <c r="V36" s="82"/>
      <c r="W36" s="167"/>
      <c r="X36" s="167"/>
      <c r="Y36" s="167"/>
      <c r="Z36" s="171"/>
      <c r="AA36" s="167"/>
      <c r="AB36" s="167"/>
      <c r="AC36" s="167"/>
      <c r="AD36" s="167"/>
      <c r="AE36" s="167"/>
      <c r="AH36" s="83"/>
      <c r="AM36" s="167"/>
      <c r="AN36" s="167"/>
      <c r="AO36" s="167"/>
      <c r="AP36" s="167"/>
      <c r="AQ36" s="167"/>
      <c r="AR36" s="167"/>
      <c r="AV36" s="78" t="s">
        <v>121</v>
      </c>
      <c r="AW36" s="78">
        <v>41.67</v>
      </c>
      <c r="AY36" s="170"/>
    </row>
    <row r="37" spans="2:51" x14ac:dyDescent="0.25">
      <c r="B37" s="93" t="s">
        <v>122</v>
      </c>
      <c r="C37" s="93"/>
      <c r="D37" s="93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71"/>
      <c r="X37" s="171"/>
      <c r="Y37" s="171"/>
      <c r="Z37" s="171"/>
      <c r="AA37" s="171"/>
      <c r="AB37" s="171"/>
      <c r="AC37" s="171"/>
      <c r="AD37" s="171"/>
      <c r="AE37" s="171"/>
      <c r="AM37" s="23"/>
      <c r="AN37" s="167"/>
      <c r="AO37" s="167"/>
      <c r="AP37" s="167"/>
      <c r="AQ37" s="167"/>
      <c r="AR37" s="171"/>
      <c r="AV37" s="78" t="s">
        <v>123</v>
      </c>
      <c r="AW37" s="78">
        <v>11.574999999999999</v>
      </c>
      <c r="AY37" s="170"/>
    </row>
    <row r="38" spans="2:51" x14ac:dyDescent="0.25">
      <c r="B38" s="94" t="s">
        <v>139</v>
      </c>
      <c r="C38" s="93"/>
      <c r="D38" s="9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171"/>
      <c r="X38" s="171"/>
      <c r="Y38" s="171"/>
      <c r="Z38" s="171"/>
      <c r="AA38" s="171"/>
      <c r="AB38" s="171"/>
      <c r="AC38" s="171"/>
      <c r="AD38" s="171"/>
      <c r="AE38" s="171"/>
      <c r="AM38" s="23"/>
      <c r="AN38" s="167"/>
      <c r="AO38" s="167"/>
      <c r="AP38" s="167"/>
      <c r="AQ38" s="167"/>
      <c r="AR38" s="171"/>
      <c r="AV38" s="78"/>
      <c r="AW38" s="78"/>
      <c r="AY38" s="170"/>
    </row>
    <row r="39" spans="2:51" x14ac:dyDescent="0.25">
      <c r="B39" s="90" t="s">
        <v>128</v>
      </c>
      <c r="C39" s="176"/>
      <c r="D39" s="176"/>
      <c r="E39" s="176"/>
      <c r="F39" s="176"/>
      <c r="G39" s="176"/>
      <c r="H39" s="176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92"/>
      <c r="T39" s="92"/>
      <c r="U39" s="92"/>
      <c r="V39" s="92"/>
      <c r="W39" s="171"/>
      <c r="X39" s="171"/>
      <c r="Y39" s="171"/>
      <c r="Z39" s="171"/>
      <c r="AA39" s="171"/>
      <c r="AB39" s="171"/>
      <c r="AC39" s="171"/>
      <c r="AD39" s="171"/>
      <c r="AE39" s="171"/>
      <c r="AM39" s="23"/>
      <c r="AN39" s="167"/>
      <c r="AO39" s="167"/>
      <c r="AP39" s="167"/>
      <c r="AQ39" s="167"/>
      <c r="AR39" s="171"/>
      <c r="AV39" s="78"/>
      <c r="AW39" s="78"/>
      <c r="AY39" s="170"/>
    </row>
    <row r="40" spans="2:51" x14ac:dyDescent="0.25">
      <c r="B40" s="182" t="s">
        <v>134</v>
      </c>
      <c r="C40" s="176"/>
      <c r="D40" s="176"/>
      <c r="E40" s="176"/>
      <c r="F40" s="176"/>
      <c r="G40" s="176"/>
      <c r="H40" s="176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92"/>
      <c r="T40" s="92"/>
      <c r="U40" s="92"/>
      <c r="V40" s="92"/>
      <c r="W40" s="171"/>
      <c r="X40" s="171"/>
      <c r="Y40" s="171"/>
      <c r="Z40" s="171"/>
      <c r="AA40" s="171"/>
      <c r="AB40" s="171"/>
      <c r="AC40" s="171"/>
      <c r="AD40" s="171"/>
      <c r="AE40" s="171"/>
      <c r="AM40" s="23"/>
      <c r="AN40" s="167"/>
      <c r="AO40" s="167"/>
      <c r="AP40" s="167"/>
      <c r="AQ40" s="167"/>
      <c r="AR40" s="171"/>
      <c r="AV40" s="78"/>
      <c r="AW40" s="78"/>
      <c r="AY40" s="170"/>
    </row>
    <row r="41" spans="2:51" x14ac:dyDescent="0.25">
      <c r="B41" s="88" t="s">
        <v>140</v>
      </c>
      <c r="C41" s="176"/>
      <c r="D41" s="176"/>
      <c r="E41" s="176"/>
      <c r="F41" s="176"/>
      <c r="G41" s="176"/>
      <c r="H41" s="176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92"/>
      <c r="T41" s="92"/>
      <c r="U41" s="92"/>
      <c r="V41" s="92"/>
      <c r="W41" s="171"/>
      <c r="X41" s="171"/>
      <c r="Y41" s="171"/>
      <c r="Z41" s="171"/>
      <c r="AA41" s="171"/>
      <c r="AB41" s="171"/>
      <c r="AC41" s="171"/>
      <c r="AD41" s="171"/>
      <c r="AE41" s="171"/>
      <c r="AM41" s="23"/>
      <c r="AN41" s="167"/>
      <c r="AO41" s="167"/>
      <c r="AP41" s="167"/>
      <c r="AQ41" s="167"/>
      <c r="AR41" s="171"/>
      <c r="AV41" s="78"/>
      <c r="AW41" s="78"/>
      <c r="AY41" s="170"/>
    </row>
    <row r="42" spans="2:51" x14ac:dyDescent="0.25">
      <c r="B42" s="89" t="s">
        <v>189</v>
      </c>
      <c r="C42" s="176"/>
      <c r="D42" s="176"/>
      <c r="E42" s="176"/>
      <c r="F42" s="176"/>
      <c r="G42" s="176"/>
      <c r="H42" s="176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9"/>
      <c r="T42" s="179"/>
      <c r="U42" s="179"/>
      <c r="V42" s="179"/>
      <c r="W42" s="171"/>
      <c r="X42" s="171"/>
      <c r="Y42" s="171"/>
      <c r="Z42" s="171"/>
      <c r="AA42" s="171"/>
      <c r="AB42" s="171"/>
      <c r="AC42" s="171"/>
      <c r="AD42" s="171"/>
      <c r="AE42" s="171"/>
      <c r="AM42" s="172"/>
      <c r="AN42" s="172"/>
      <c r="AO42" s="172"/>
      <c r="AP42" s="172"/>
      <c r="AQ42" s="172"/>
      <c r="AR42" s="172"/>
      <c r="AS42" s="173"/>
      <c r="AV42" s="170"/>
      <c r="AW42" s="163"/>
      <c r="AX42" s="163"/>
      <c r="AY42" s="163"/>
    </row>
    <row r="43" spans="2:51" x14ac:dyDescent="0.25">
      <c r="B43" s="182" t="s">
        <v>124</v>
      </c>
      <c r="C43" s="176"/>
      <c r="D43" s="176"/>
      <c r="E43" s="181"/>
      <c r="F43" s="181"/>
      <c r="G43" s="181"/>
      <c r="H43" s="176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9"/>
      <c r="T43" s="179"/>
      <c r="U43" s="179"/>
      <c r="V43" s="179"/>
      <c r="W43" s="171"/>
      <c r="X43" s="171"/>
      <c r="Y43" s="171"/>
      <c r="Z43" s="171"/>
      <c r="AA43" s="171"/>
      <c r="AB43" s="171"/>
      <c r="AC43" s="171"/>
      <c r="AD43" s="171"/>
      <c r="AE43" s="171"/>
      <c r="AM43" s="172"/>
      <c r="AN43" s="172"/>
      <c r="AO43" s="172"/>
      <c r="AP43" s="172"/>
      <c r="AQ43" s="172"/>
      <c r="AR43" s="172"/>
      <c r="AS43" s="173"/>
      <c r="AV43" s="170"/>
      <c r="AW43" s="163"/>
      <c r="AX43" s="163"/>
      <c r="AY43" s="163"/>
    </row>
    <row r="44" spans="2:51" x14ac:dyDescent="0.25">
      <c r="B44" s="182" t="s">
        <v>125</v>
      </c>
      <c r="C44" s="176"/>
      <c r="D44" s="176"/>
      <c r="E44" s="181"/>
      <c r="F44" s="181"/>
      <c r="G44" s="181"/>
      <c r="H44" s="17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80"/>
      <c r="T44" s="179"/>
      <c r="U44" s="179"/>
      <c r="V44" s="179"/>
      <c r="W44" s="171"/>
      <c r="X44" s="171"/>
      <c r="Y44" s="171"/>
      <c r="Z44" s="171"/>
      <c r="AA44" s="171"/>
      <c r="AB44" s="171"/>
      <c r="AC44" s="171"/>
      <c r="AD44" s="171"/>
      <c r="AE44" s="171"/>
      <c r="AM44" s="172"/>
      <c r="AN44" s="172"/>
      <c r="AO44" s="172"/>
      <c r="AP44" s="172"/>
      <c r="AQ44" s="172"/>
      <c r="AR44" s="172"/>
      <c r="AS44" s="173"/>
      <c r="AV44" s="170"/>
      <c r="AW44" s="163"/>
      <c r="AX44" s="163"/>
      <c r="AY44" s="163"/>
    </row>
    <row r="45" spans="2:51" x14ac:dyDescent="0.25">
      <c r="B45" s="178" t="s">
        <v>186</v>
      </c>
      <c r="C45" s="176"/>
      <c r="D45" s="176"/>
      <c r="E45" s="181"/>
      <c r="F45" s="181"/>
      <c r="G45" s="181"/>
      <c r="H45" s="176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80"/>
      <c r="T45" s="179"/>
      <c r="U45" s="179"/>
      <c r="V45" s="179"/>
      <c r="W45" s="171"/>
      <c r="X45" s="171"/>
      <c r="Y45" s="171"/>
      <c r="Z45" s="171"/>
      <c r="AA45" s="171"/>
      <c r="AB45" s="171"/>
      <c r="AC45" s="171"/>
      <c r="AD45" s="171"/>
      <c r="AE45" s="171"/>
      <c r="AM45" s="172"/>
      <c r="AN45" s="172"/>
      <c r="AO45" s="172"/>
      <c r="AP45" s="172"/>
      <c r="AQ45" s="172"/>
      <c r="AR45" s="172"/>
      <c r="AS45" s="173"/>
      <c r="AV45" s="170"/>
      <c r="AW45" s="163"/>
      <c r="AX45" s="163"/>
      <c r="AY45" s="163"/>
    </row>
    <row r="46" spans="2:51" x14ac:dyDescent="0.25">
      <c r="B46" s="178" t="s">
        <v>187</v>
      </c>
      <c r="C46" s="176"/>
      <c r="D46" s="176"/>
      <c r="E46" s="176"/>
      <c r="F46" s="176"/>
      <c r="G46" s="176"/>
      <c r="H46" s="176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9"/>
      <c r="U46" s="179"/>
      <c r="V46" s="179"/>
      <c r="W46" s="171"/>
      <c r="X46" s="171"/>
      <c r="Y46" s="171"/>
      <c r="Z46" s="171"/>
      <c r="AA46" s="171"/>
      <c r="AB46" s="171"/>
      <c r="AC46" s="171"/>
      <c r="AD46" s="171"/>
      <c r="AE46" s="171"/>
      <c r="AM46" s="172"/>
      <c r="AN46" s="172"/>
      <c r="AO46" s="172"/>
      <c r="AP46" s="172"/>
      <c r="AQ46" s="172"/>
      <c r="AR46" s="172"/>
      <c r="AS46" s="173"/>
      <c r="AV46" s="170"/>
      <c r="AW46" s="163"/>
      <c r="AX46" s="163"/>
      <c r="AY46" s="163"/>
    </row>
    <row r="47" spans="2:51" x14ac:dyDescent="0.25">
      <c r="B47" s="174" t="s">
        <v>173</v>
      </c>
      <c r="C47" s="176"/>
      <c r="D47" s="176"/>
      <c r="E47" s="176"/>
      <c r="F47" s="176"/>
      <c r="G47" s="176"/>
      <c r="H47" s="176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80"/>
      <c r="T47" s="179"/>
      <c r="U47" s="179"/>
      <c r="V47" s="179"/>
      <c r="W47" s="171"/>
      <c r="X47" s="171"/>
      <c r="Y47" s="171"/>
      <c r="Z47" s="171"/>
      <c r="AA47" s="171"/>
      <c r="AB47" s="171"/>
      <c r="AC47" s="171"/>
      <c r="AD47" s="171"/>
      <c r="AE47" s="171"/>
      <c r="AM47" s="172"/>
      <c r="AN47" s="172"/>
      <c r="AO47" s="172"/>
      <c r="AP47" s="172"/>
      <c r="AQ47" s="172"/>
      <c r="AR47" s="172"/>
      <c r="AS47" s="173"/>
      <c r="AV47" s="170"/>
      <c r="AW47" s="163"/>
      <c r="AX47" s="163"/>
      <c r="AY47" s="163"/>
    </row>
    <row r="48" spans="2:51" x14ac:dyDescent="0.25">
      <c r="B48" s="182" t="s">
        <v>221</v>
      </c>
      <c r="C48" s="176"/>
      <c r="D48" s="176"/>
      <c r="E48" s="176"/>
      <c r="F48" s="176"/>
      <c r="G48" s="176"/>
      <c r="H48" s="176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80"/>
      <c r="T48" s="179"/>
      <c r="U48" s="179"/>
      <c r="V48" s="179"/>
      <c r="W48" s="171"/>
      <c r="X48" s="171"/>
      <c r="Y48" s="171"/>
      <c r="Z48" s="171"/>
      <c r="AA48" s="171"/>
      <c r="AB48" s="171"/>
      <c r="AC48" s="171"/>
      <c r="AD48" s="171"/>
      <c r="AE48" s="171"/>
      <c r="AM48" s="172"/>
      <c r="AN48" s="172"/>
      <c r="AO48" s="172"/>
      <c r="AP48" s="172"/>
      <c r="AQ48" s="172"/>
      <c r="AR48" s="172"/>
      <c r="AS48" s="173"/>
      <c r="AV48" s="170"/>
      <c r="AW48" s="163"/>
      <c r="AX48" s="163"/>
      <c r="AY48" s="163"/>
    </row>
    <row r="49" spans="2:51" x14ac:dyDescent="0.25">
      <c r="B49" s="182" t="s">
        <v>131</v>
      </c>
      <c r="C49" s="176"/>
      <c r="D49" s="176"/>
      <c r="E49" s="176"/>
      <c r="F49" s="176"/>
      <c r="G49" s="176"/>
      <c r="H49" s="176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80"/>
      <c r="T49" s="179"/>
      <c r="U49" s="179"/>
      <c r="V49" s="179"/>
      <c r="W49" s="171"/>
      <c r="X49" s="171"/>
      <c r="Y49" s="171"/>
      <c r="Z49" s="171"/>
      <c r="AA49" s="171"/>
      <c r="AB49" s="171"/>
      <c r="AC49" s="171"/>
      <c r="AD49" s="171"/>
      <c r="AE49" s="171"/>
      <c r="AM49" s="172"/>
      <c r="AN49" s="172"/>
      <c r="AO49" s="172"/>
      <c r="AP49" s="172"/>
      <c r="AQ49" s="172"/>
      <c r="AR49" s="172"/>
      <c r="AS49" s="173"/>
      <c r="AV49" s="170"/>
      <c r="AW49" s="163"/>
      <c r="AX49" s="163"/>
      <c r="AY49" s="163"/>
    </row>
    <row r="50" spans="2:51" x14ac:dyDescent="0.25">
      <c r="B50" s="174" t="s">
        <v>160</v>
      </c>
      <c r="C50" s="104"/>
      <c r="D50" s="104"/>
      <c r="E50" s="104"/>
      <c r="F50" s="104"/>
      <c r="G50" s="104"/>
      <c r="H50" s="104"/>
      <c r="I50" s="184"/>
      <c r="J50" s="177"/>
      <c r="K50" s="177"/>
      <c r="L50" s="177"/>
      <c r="M50" s="177"/>
      <c r="N50" s="177"/>
      <c r="O50" s="177"/>
      <c r="P50" s="177"/>
      <c r="Q50" s="177"/>
      <c r="R50" s="177"/>
      <c r="S50" s="180"/>
      <c r="T50" s="179"/>
      <c r="U50" s="179"/>
      <c r="V50" s="179"/>
      <c r="W50" s="171"/>
      <c r="X50" s="171"/>
      <c r="Y50" s="171"/>
      <c r="Z50" s="171"/>
      <c r="AA50" s="171"/>
      <c r="AB50" s="171"/>
      <c r="AC50" s="171"/>
      <c r="AD50" s="171"/>
      <c r="AE50" s="171"/>
      <c r="AM50" s="172"/>
      <c r="AN50" s="172"/>
      <c r="AO50" s="172"/>
      <c r="AP50" s="172"/>
      <c r="AQ50" s="172"/>
      <c r="AR50" s="172"/>
      <c r="AS50" s="173"/>
      <c r="AV50" s="170"/>
      <c r="AW50" s="163"/>
      <c r="AX50" s="163"/>
      <c r="AY50" s="163"/>
    </row>
    <row r="51" spans="2:51" x14ac:dyDescent="0.25">
      <c r="B51" s="174" t="s">
        <v>201</v>
      </c>
      <c r="C51" s="104"/>
      <c r="D51" s="104"/>
      <c r="E51" s="104"/>
      <c r="F51" s="104"/>
      <c r="G51" s="104"/>
      <c r="H51" s="104"/>
      <c r="I51" s="184"/>
      <c r="J51" s="177"/>
      <c r="K51" s="177"/>
      <c r="L51" s="177"/>
      <c r="M51" s="177"/>
      <c r="N51" s="177"/>
      <c r="O51" s="177"/>
      <c r="P51" s="177"/>
      <c r="Q51" s="177"/>
      <c r="R51" s="177"/>
      <c r="S51" s="180"/>
      <c r="T51" s="179"/>
      <c r="U51" s="179"/>
      <c r="V51" s="179"/>
      <c r="W51" s="171"/>
      <c r="X51" s="171"/>
      <c r="Y51" s="171"/>
      <c r="Z51" s="171"/>
      <c r="AA51" s="171"/>
      <c r="AB51" s="171"/>
      <c r="AC51" s="171"/>
      <c r="AD51" s="171"/>
      <c r="AE51" s="171"/>
      <c r="AM51" s="172"/>
      <c r="AN51" s="172"/>
      <c r="AO51" s="172"/>
      <c r="AP51" s="172"/>
      <c r="AQ51" s="172"/>
      <c r="AR51" s="172"/>
      <c r="AS51" s="173"/>
      <c r="AV51" s="170"/>
      <c r="AW51" s="163"/>
      <c r="AX51" s="163"/>
      <c r="AY51" s="163"/>
    </row>
    <row r="52" spans="2:51" x14ac:dyDescent="0.25">
      <c r="B52" s="182" t="s">
        <v>132</v>
      </c>
      <c r="C52" s="176"/>
      <c r="D52" s="176"/>
      <c r="E52" s="176"/>
      <c r="F52" s="176"/>
      <c r="G52" s="176"/>
      <c r="H52" s="176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80"/>
      <c r="T52" s="179"/>
      <c r="U52" s="179"/>
      <c r="V52" s="179"/>
      <c r="W52" s="171"/>
      <c r="X52" s="171"/>
      <c r="Y52" s="171"/>
      <c r="Z52" s="171"/>
      <c r="AA52" s="171"/>
      <c r="AB52" s="171"/>
      <c r="AC52" s="171"/>
      <c r="AD52" s="171"/>
      <c r="AE52" s="171"/>
      <c r="AM52" s="172"/>
      <c r="AN52" s="172"/>
      <c r="AO52" s="172"/>
      <c r="AP52" s="172"/>
      <c r="AQ52" s="172"/>
      <c r="AR52" s="172"/>
      <c r="AS52" s="173"/>
      <c r="AV52" s="170"/>
      <c r="AW52" s="163"/>
      <c r="AX52" s="163"/>
      <c r="AY52" s="163"/>
    </row>
    <row r="53" spans="2:51" x14ac:dyDescent="0.25">
      <c r="B53" s="174" t="s">
        <v>188</v>
      </c>
      <c r="C53" s="176"/>
      <c r="D53" s="176"/>
      <c r="E53" s="176"/>
      <c r="F53" s="176"/>
      <c r="G53" s="176"/>
      <c r="H53" s="176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80"/>
      <c r="T53" s="179"/>
      <c r="U53" s="179"/>
      <c r="V53" s="179"/>
      <c r="W53" s="171"/>
      <c r="X53" s="171"/>
      <c r="Y53" s="171"/>
      <c r="Z53" s="171"/>
      <c r="AA53" s="171"/>
      <c r="AB53" s="171"/>
      <c r="AC53" s="171"/>
      <c r="AD53" s="171"/>
      <c r="AE53" s="171"/>
      <c r="AM53" s="172"/>
      <c r="AN53" s="172"/>
      <c r="AO53" s="172"/>
      <c r="AP53" s="172"/>
      <c r="AQ53" s="172"/>
      <c r="AR53" s="172"/>
      <c r="AS53" s="173"/>
      <c r="AV53" s="170"/>
      <c r="AW53" s="163"/>
      <c r="AX53" s="163"/>
      <c r="AY53" s="163"/>
    </row>
    <row r="54" spans="2:51" x14ac:dyDescent="0.25">
      <c r="B54" s="182" t="s">
        <v>133</v>
      </c>
      <c r="C54" s="176"/>
      <c r="D54" s="176"/>
      <c r="E54" s="176"/>
      <c r="F54" s="176"/>
      <c r="G54" s="176"/>
      <c r="H54" s="176"/>
      <c r="I54" s="176"/>
      <c r="J54" s="177"/>
      <c r="K54" s="177"/>
      <c r="L54" s="177"/>
      <c r="M54" s="177"/>
      <c r="N54" s="177"/>
      <c r="O54" s="177"/>
      <c r="P54" s="177"/>
      <c r="Q54" s="177"/>
      <c r="R54" s="177"/>
      <c r="S54" s="180"/>
      <c r="T54" s="179"/>
      <c r="U54" s="179"/>
      <c r="V54" s="179"/>
      <c r="W54" s="171"/>
      <c r="X54" s="171"/>
      <c r="Y54" s="171"/>
      <c r="Z54" s="171"/>
      <c r="AA54" s="171"/>
      <c r="AB54" s="171"/>
      <c r="AC54" s="171"/>
      <c r="AD54" s="171"/>
      <c r="AE54" s="171"/>
      <c r="AM54" s="172"/>
      <c r="AN54" s="172"/>
      <c r="AO54" s="172"/>
      <c r="AP54" s="172"/>
      <c r="AQ54" s="172"/>
      <c r="AR54" s="172"/>
      <c r="AS54" s="173"/>
      <c r="AV54" s="170"/>
      <c r="AW54" s="163"/>
      <c r="AX54" s="163"/>
      <c r="AY54" s="163"/>
    </row>
    <row r="55" spans="2:51" x14ac:dyDescent="0.25">
      <c r="B55" s="178" t="s">
        <v>149</v>
      </c>
      <c r="C55" s="176"/>
      <c r="D55" s="176"/>
      <c r="E55" s="176"/>
      <c r="F55" s="176"/>
      <c r="G55" s="176"/>
      <c r="H55" s="176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80"/>
      <c r="T55" s="179"/>
      <c r="U55" s="179"/>
      <c r="V55" s="179"/>
      <c r="W55" s="171"/>
      <c r="X55" s="171"/>
      <c r="Y55" s="171"/>
      <c r="Z55" s="171"/>
      <c r="AA55" s="171"/>
      <c r="AB55" s="171"/>
      <c r="AC55" s="171"/>
      <c r="AD55" s="171"/>
      <c r="AE55" s="171"/>
      <c r="AM55" s="172"/>
      <c r="AN55" s="172"/>
      <c r="AO55" s="172"/>
      <c r="AP55" s="172"/>
      <c r="AQ55" s="172"/>
      <c r="AR55" s="172"/>
      <c r="AS55" s="173"/>
      <c r="AV55" s="170"/>
      <c r="AW55" s="163"/>
      <c r="AX55" s="163"/>
      <c r="AY55" s="163"/>
    </row>
    <row r="56" spans="2:51" x14ac:dyDescent="0.25">
      <c r="B56" s="174" t="s">
        <v>206</v>
      </c>
      <c r="C56" s="176"/>
      <c r="D56" s="176"/>
      <c r="E56" s="176"/>
      <c r="F56" s="176"/>
      <c r="G56" s="176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80"/>
      <c r="S56" s="180"/>
      <c r="T56" s="180"/>
      <c r="U56" s="180"/>
      <c r="V56" s="171"/>
      <c r="W56" s="171"/>
      <c r="X56" s="171"/>
      <c r="Y56" s="171"/>
      <c r="Z56" s="171"/>
      <c r="AA56" s="171"/>
      <c r="AB56" s="171"/>
      <c r="AC56" s="171"/>
      <c r="AD56" s="171"/>
      <c r="AL56" s="172"/>
      <c r="AM56" s="172"/>
      <c r="AN56" s="172"/>
      <c r="AO56" s="172"/>
      <c r="AP56" s="172"/>
      <c r="AQ56" s="172"/>
      <c r="AR56" s="173"/>
      <c r="AS56" s="167"/>
      <c r="AU56" s="170"/>
      <c r="AV56" s="163"/>
      <c r="AW56" s="163"/>
      <c r="AX56" s="163"/>
      <c r="AY56" s="163"/>
    </row>
    <row r="57" spans="2:51" x14ac:dyDescent="0.25">
      <c r="B57" s="182" t="s">
        <v>144</v>
      </c>
      <c r="C57" s="176"/>
      <c r="D57" s="176"/>
      <c r="E57" s="176"/>
      <c r="F57" s="176"/>
      <c r="G57" s="176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80"/>
      <c r="S57" s="180"/>
      <c r="T57" s="180"/>
      <c r="U57" s="180"/>
      <c r="V57" s="171"/>
      <c r="W57" s="171"/>
      <c r="X57" s="171"/>
      <c r="Y57" s="171"/>
      <c r="Z57" s="171"/>
      <c r="AA57" s="171"/>
      <c r="AB57" s="171"/>
      <c r="AC57" s="171"/>
      <c r="AD57" s="171"/>
      <c r="AL57" s="172"/>
      <c r="AM57" s="172"/>
      <c r="AN57" s="172"/>
      <c r="AO57" s="172"/>
      <c r="AP57" s="172"/>
      <c r="AQ57" s="172"/>
      <c r="AR57" s="173"/>
      <c r="AS57" s="167"/>
      <c r="AU57" s="170"/>
      <c r="AV57" s="163"/>
      <c r="AW57" s="163"/>
      <c r="AX57" s="163"/>
      <c r="AY57" s="163"/>
    </row>
    <row r="58" spans="2:51" x14ac:dyDescent="0.25">
      <c r="B58" s="97" t="s">
        <v>126</v>
      </c>
      <c r="C58" s="104"/>
      <c r="D58" s="104"/>
      <c r="E58" s="104"/>
      <c r="F58" s="104"/>
      <c r="G58" s="104"/>
      <c r="H58" s="104"/>
      <c r="I58" s="184"/>
      <c r="J58" s="177"/>
      <c r="K58" s="177"/>
      <c r="L58" s="177"/>
      <c r="M58" s="177"/>
      <c r="N58" s="177"/>
      <c r="O58" s="177"/>
      <c r="P58" s="177"/>
      <c r="Q58" s="177"/>
      <c r="R58" s="177"/>
      <c r="S58" s="180"/>
      <c r="T58" s="180"/>
      <c r="U58" s="180"/>
      <c r="V58" s="180"/>
      <c r="W58" s="171"/>
      <c r="X58" s="171"/>
      <c r="Y58" s="171"/>
      <c r="Z58" s="171"/>
      <c r="AA58" s="171"/>
      <c r="AB58" s="171"/>
      <c r="AC58" s="171"/>
      <c r="AD58" s="171"/>
      <c r="AE58" s="171"/>
      <c r="AM58" s="172"/>
      <c r="AN58" s="172"/>
      <c r="AO58" s="172"/>
      <c r="AP58" s="172"/>
      <c r="AQ58" s="172"/>
      <c r="AR58" s="172"/>
      <c r="AS58" s="173"/>
      <c r="AV58" s="170"/>
      <c r="AW58" s="163"/>
      <c r="AX58" s="163"/>
      <c r="AY58" s="163"/>
    </row>
    <row r="59" spans="2:51" x14ac:dyDescent="0.25">
      <c r="B59" s="119" t="s">
        <v>161</v>
      </c>
      <c r="C59" s="176"/>
      <c r="D59" s="176"/>
      <c r="E59" s="176"/>
      <c r="F59" s="176"/>
      <c r="G59" s="176"/>
      <c r="H59" s="176"/>
      <c r="I59" s="176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80"/>
      <c r="U59" s="180"/>
      <c r="V59" s="180"/>
      <c r="W59" s="171"/>
      <c r="X59" s="171"/>
      <c r="Y59" s="171"/>
      <c r="Z59" s="171"/>
      <c r="AA59" s="171"/>
      <c r="AB59" s="171"/>
      <c r="AC59" s="171"/>
      <c r="AD59" s="171"/>
      <c r="AE59" s="171"/>
      <c r="AM59" s="172"/>
      <c r="AN59" s="172"/>
      <c r="AO59" s="172"/>
      <c r="AP59" s="172"/>
      <c r="AQ59" s="172"/>
      <c r="AR59" s="172"/>
      <c r="AS59" s="173"/>
      <c r="AV59" s="170"/>
      <c r="AW59" s="163"/>
      <c r="AX59" s="163"/>
      <c r="AY59" s="163"/>
    </row>
    <row r="60" spans="2:51" x14ac:dyDescent="0.25">
      <c r="B60" s="119" t="s">
        <v>127</v>
      </c>
      <c r="C60" s="182"/>
      <c r="D60" s="176"/>
      <c r="E60" s="176"/>
      <c r="F60" s="176"/>
      <c r="G60" s="176"/>
      <c r="H60" s="176"/>
      <c r="I60" s="176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80"/>
      <c r="U60" s="85"/>
      <c r="V60" s="85"/>
      <c r="W60" s="171"/>
      <c r="X60" s="171"/>
      <c r="Y60" s="171"/>
      <c r="Z60" s="171"/>
      <c r="AA60" s="171"/>
      <c r="AB60" s="171"/>
      <c r="AC60" s="171"/>
      <c r="AD60" s="171"/>
      <c r="AE60" s="171"/>
      <c r="AM60" s="172"/>
      <c r="AN60" s="172"/>
      <c r="AO60" s="172"/>
      <c r="AP60" s="172"/>
      <c r="AQ60" s="172"/>
      <c r="AR60" s="172"/>
      <c r="AS60" s="173"/>
      <c r="AV60" s="170"/>
      <c r="AW60" s="163"/>
      <c r="AX60" s="163"/>
      <c r="AY60" s="163"/>
    </row>
    <row r="61" spans="2:51" x14ac:dyDescent="0.25">
      <c r="B61" s="119"/>
      <c r="C61" s="182"/>
      <c r="D61" s="176"/>
      <c r="E61" s="104"/>
      <c r="F61" s="176"/>
      <c r="G61" s="176"/>
      <c r="H61" s="176"/>
      <c r="I61" s="176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80"/>
      <c r="U61" s="85"/>
      <c r="V61" s="85"/>
      <c r="W61" s="171"/>
      <c r="X61" s="171"/>
      <c r="Y61" s="171"/>
      <c r="Z61" s="171"/>
      <c r="AA61" s="171"/>
      <c r="AB61" s="171"/>
      <c r="AC61" s="171"/>
      <c r="AD61" s="171"/>
      <c r="AE61" s="171"/>
      <c r="AM61" s="172"/>
      <c r="AN61" s="172"/>
      <c r="AO61" s="172"/>
      <c r="AP61" s="172"/>
      <c r="AQ61" s="172"/>
      <c r="AR61" s="172"/>
      <c r="AS61" s="173"/>
      <c r="AV61" s="170"/>
      <c r="AW61" s="163"/>
      <c r="AX61" s="163"/>
      <c r="AY61" s="163"/>
    </row>
    <row r="62" spans="2:51" x14ac:dyDescent="0.25">
      <c r="B62" s="119"/>
      <c r="C62" s="178"/>
      <c r="D62" s="176"/>
      <c r="E62" s="104"/>
      <c r="F62" s="176"/>
      <c r="G62" s="176"/>
      <c r="H62" s="176"/>
      <c r="I62" s="176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80"/>
      <c r="U62" s="85"/>
      <c r="V62" s="85"/>
      <c r="W62" s="171"/>
      <c r="X62" s="171"/>
      <c r="Y62" s="171"/>
      <c r="Z62" s="171"/>
      <c r="AA62" s="171"/>
      <c r="AB62" s="171"/>
      <c r="AC62" s="171"/>
      <c r="AD62" s="171"/>
      <c r="AE62" s="171"/>
      <c r="AM62" s="172"/>
      <c r="AN62" s="172"/>
      <c r="AO62" s="172"/>
      <c r="AP62" s="172"/>
      <c r="AQ62" s="172"/>
      <c r="AR62" s="172"/>
      <c r="AS62" s="173"/>
      <c r="AV62" s="170"/>
      <c r="AW62" s="163"/>
      <c r="AX62" s="163"/>
      <c r="AY62" s="163"/>
    </row>
    <row r="63" spans="2:51" x14ac:dyDescent="0.25">
      <c r="B63" s="119"/>
      <c r="C63" s="178"/>
      <c r="D63" s="176"/>
      <c r="E63" s="104"/>
      <c r="F63" s="176"/>
      <c r="G63" s="176"/>
      <c r="H63" s="176"/>
      <c r="I63" s="176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80"/>
      <c r="U63" s="85"/>
      <c r="V63" s="85"/>
      <c r="W63" s="171"/>
      <c r="X63" s="171"/>
      <c r="Y63" s="171"/>
      <c r="Z63" s="171"/>
      <c r="AA63" s="171"/>
      <c r="AB63" s="171"/>
      <c r="AC63" s="171"/>
      <c r="AD63" s="171"/>
      <c r="AE63" s="171"/>
      <c r="AM63" s="172"/>
      <c r="AN63" s="172"/>
      <c r="AO63" s="172"/>
      <c r="AP63" s="172"/>
      <c r="AQ63" s="172"/>
      <c r="AR63" s="172"/>
      <c r="AS63" s="173"/>
      <c r="AV63" s="170"/>
      <c r="AW63" s="163"/>
      <c r="AX63" s="163"/>
      <c r="AY63" s="163"/>
    </row>
    <row r="64" spans="2:51" x14ac:dyDescent="0.25">
      <c r="B64" s="119"/>
      <c r="C64" s="178"/>
      <c r="D64" s="176"/>
      <c r="E64" s="104"/>
      <c r="F64" s="176"/>
      <c r="G64" s="176"/>
      <c r="H64" s="176"/>
      <c r="I64" s="176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80"/>
      <c r="U64" s="85"/>
      <c r="V64" s="85"/>
      <c r="W64" s="171"/>
      <c r="X64" s="171"/>
      <c r="Y64" s="171"/>
      <c r="Z64" s="171"/>
      <c r="AA64" s="171"/>
      <c r="AB64" s="171"/>
      <c r="AC64" s="171"/>
      <c r="AD64" s="171"/>
      <c r="AE64" s="171"/>
      <c r="AM64" s="172"/>
      <c r="AN64" s="172"/>
      <c r="AO64" s="172"/>
      <c r="AP64" s="172"/>
      <c r="AQ64" s="172"/>
      <c r="AR64" s="172"/>
      <c r="AS64" s="173"/>
      <c r="AV64" s="170"/>
      <c r="AW64" s="163"/>
      <c r="AX64" s="163"/>
      <c r="AY64" s="163"/>
    </row>
    <row r="65" spans="1:51" x14ac:dyDescent="0.25">
      <c r="B65" s="119"/>
      <c r="C65" s="178"/>
      <c r="D65" s="176"/>
      <c r="E65" s="176"/>
      <c r="F65" s="176"/>
      <c r="G65" s="176"/>
      <c r="H65" s="176"/>
      <c r="I65" s="176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80"/>
      <c r="U65" s="85"/>
      <c r="V65" s="85"/>
      <c r="W65" s="171"/>
      <c r="X65" s="171"/>
      <c r="Y65" s="171"/>
      <c r="Z65" s="171"/>
      <c r="AA65" s="171"/>
      <c r="AB65" s="171"/>
      <c r="AC65" s="171"/>
      <c r="AD65" s="171"/>
      <c r="AE65" s="171"/>
      <c r="AM65" s="172"/>
      <c r="AN65" s="172"/>
      <c r="AO65" s="172"/>
      <c r="AP65" s="172"/>
      <c r="AQ65" s="172"/>
      <c r="AR65" s="172"/>
      <c r="AS65" s="173"/>
      <c r="AV65" s="170"/>
      <c r="AW65" s="163"/>
      <c r="AX65" s="163"/>
      <c r="AY65" s="163"/>
    </row>
    <row r="66" spans="1:51" x14ac:dyDescent="0.25">
      <c r="B66" s="119"/>
      <c r="C66" s="174"/>
      <c r="D66" s="176"/>
      <c r="E66" s="104"/>
      <c r="F66" s="176"/>
      <c r="G66" s="176"/>
      <c r="H66" s="176"/>
      <c r="I66" s="176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80"/>
      <c r="U66" s="85"/>
      <c r="V66" s="85"/>
      <c r="W66" s="171"/>
      <c r="X66" s="171"/>
      <c r="Y66" s="171"/>
      <c r="Z66" s="98"/>
      <c r="AA66" s="171"/>
      <c r="AB66" s="171"/>
      <c r="AC66" s="171"/>
      <c r="AD66" s="171"/>
      <c r="AE66" s="171"/>
      <c r="AM66" s="172"/>
      <c r="AN66" s="172"/>
      <c r="AO66" s="172"/>
      <c r="AP66" s="172"/>
      <c r="AQ66" s="172"/>
      <c r="AR66" s="172"/>
      <c r="AS66" s="173"/>
      <c r="AV66" s="170"/>
      <c r="AW66" s="163"/>
      <c r="AX66" s="163"/>
      <c r="AY66" s="163"/>
    </row>
    <row r="67" spans="1:51" x14ac:dyDescent="0.25">
      <c r="B67" s="119"/>
      <c r="C67" s="174"/>
      <c r="D67" s="104"/>
      <c r="E67" s="176"/>
      <c r="F67" s="176"/>
      <c r="G67" s="176"/>
      <c r="H67" s="176"/>
      <c r="I67" s="104"/>
      <c r="J67" s="177"/>
      <c r="K67" s="177"/>
      <c r="L67" s="177"/>
      <c r="M67" s="177"/>
      <c r="N67" s="177"/>
      <c r="O67" s="177"/>
      <c r="P67" s="177"/>
      <c r="Q67" s="177"/>
      <c r="R67" s="177"/>
      <c r="S67" s="98"/>
      <c r="T67" s="98"/>
      <c r="U67" s="98"/>
      <c r="V67" s="98"/>
      <c r="W67" s="98"/>
      <c r="X67" s="98"/>
      <c r="Y67" s="98"/>
      <c r="Z67" s="86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170"/>
      <c r="AW67" s="163"/>
      <c r="AX67" s="163"/>
      <c r="AY67" s="163"/>
    </row>
    <row r="68" spans="1:51" x14ac:dyDescent="0.25">
      <c r="B68" s="119"/>
      <c r="C68" s="182"/>
      <c r="D68" s="104"/>
      <c r="E68" s="176"/>
      <c r="F68" s="176"/>
      <c r="G68" s="176"/>
      <c r="H68" s="176"/>
      <c r="I68" s="104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86"/>
      <c r="X68" s="86"/>
      <c r="Y68" s="86"/>
      <c r="Z68" s="171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170"/>
      <c r="AW68" s="163"/>
      <c r="AX68" s="163"/>
      <c r="AY68" s="163"/>
    </row>
    <row r="69" spans="1:51" x14ac:dyDescent="0.25">
      <c r="B69" s="119"/>
      <c r="C69" s="182"/>
      <c r="D69" s="176"/>
      <c r="E69" s="176"/>
      <c r="F69" s="176"/>
      <c r="G69" s="176"/>
      <c r="H69" s="176"/>
      <c r="I69" s="176"/>
      <c r="J69" s="98"/>
      <c r="K69" s="98"/>
      <c r="L69" s="98"/>
      <c r="M69" s="98"/>
      <c r="N69" s="98"/>
      <c r="O69" s="98"/>
      <c r="P69" s="98"/>
      <c r="Q69" s="98"/>
      <c r="R69" s="98"/>
      <c r="S69" s="177"/>
      <c r="T69" s="180"/>
      <c r="U69" s="85"/>
      <c r="V69" s="85"/>
      <c r="W69" s="171"/>
      <c r="X69" s="171"/>
      <c r="Y69" s="171"/>
      <c r="Z69" s="171"/>
      <c r="AA69" s="171"/>
      <c r="AB69" s="171"/>
      <c r="AC69" s="171"/>
      <c r="AD69" s="171"/>
      <c r="AE69" s="171"/>
      <c r="AM69" s="172"/>
      <c r="AN69" s="172"/>
      <c r="AO69" s="172"/>
      <c r="AP69" s="172"/>
      <c r="AQ69" s="172"/>
      <c r="AR69" s="172"/>
      <c r="AS69" s="173"/>
      <c r="AV69" s="170"/>
      <c r="AW69" s="163"/>
      <c r="AX69" s="163"/>
      <c r="AY69" s="163"/>
    </row>
    <row r="70" spans="1:51" x14ac:dyDescent="0.25">
      <c r="B70" s="1"/>
      <c r="C70" s="178"/>
      <c r="D70" s="176"/>
      <c r="E70" s="176"/>
      <c r="F70" s="176"/>
      <c r="G70" s="176"/>
      <c r="H70" s="176"/>
      <c r="I70" s="176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80"/>
      <c r="U70" s="85"/>
      <c r="V70" s="85"/>
      <c r="W70" s="171"/>
      <c r="X70" s="171"/>
      <c r="Y70" s="171"/>
      <c r="Z70" s="171"/>
      <c r="AA70" s="171"/>
      <c r="AB70" s="171"/>
      <c r="AC70" s="171"/>
      <c r="AD70" s="171"/>
      <c r="AE70" s="171"/>
      <c r="AM70" s="172"/>
      <c r="AN70" s="172"/>
      <c r="AO70" s="172"/>
      <c r="AP70" s="172"/>
      <c r="AQ70" s="172"/>
      <c r="AR70" s="172"/>
      <c r="AS70" s="173"/>
      <c r="AV70" s="170"/>
      <c r="AW70" s="163"/>
      <c r="AX70" s="163"/>
      <c r="AY70" s="163"/>
    </row>
    <row r="71" spans="1:51" x14ac:dyDescent="0.25">
      <c r="B71" s="1"/>
      <c r="C71" s="178"/>
      <c r="D71" s="176"/>
      <c r="E71" s="104"/>
      <c r="F71" s="176"/>
      <c r="G71" s="104"/>
      <c r="H71" s="104"/>
      <c r="I71" s="176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80"/>
      <c r="U71" s="85"/>
      <c r="V71" s="85"/>
      <c r="W71" s="171"/>
      <c r="X71" s="171"/>
      <c r="Y71" s="171"/>
      <c r="Z71" s="171"/>
      <c r="AA71" s="171"/>
      <c r="AB71" s="171"/>
      <c r="AC71" s="171"/>
      <c r="AD71" s="171"/>
      <c r="AE71" s="171"/>
      <c r="AM71" s="172"/>
      <c r="AN71" s="172"/>
      <c r="AO71" s="172"/>
      <c r="AP71" s="172"/>
      <c r="AQ71" s="172"/>
      <c r="AR71" s="172"/>
      <c r="AS71" s="173"/>
      <c r="AV71" s="170"/>
      <c r="AW71" s="163"/>
      <c r="AX71" s="163"/>
      <c r="AY71" s="163"/>
    </row>
    <row r="72" spans="1:51" x14ac:dyDescent="0.25">
      <c r="B72" s="84"/>
      <c r="C72" s="98"/>
      <c r="D72" s="176"/>
      <c r="E72" s="104"/>
      <c r="F72" s="104"/>
      <c r="G72" s="104"/>
      <c r="H72" s="104"/>
      <c r="I72" s="176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80"/>
      <c r="U72" s="85"/>
      <c r="V72" s="85"/>
      <c r="W72" s="171"/>
      <c r="X72" s="171"/>
      <c r="Y72" s="171"/>
      <c r="Z72" s="171"/>
      <c r="AA72" s="171"/>
      <c r="AB72" s="171"/>
      <c r="AC72" s="171"/>
      <c r="AD72" s="171"/>
      <c r="AE72" s="171"/>
      <c r="AM72" s="172"/>
      <c r="AN72" s="172"/>
      <c r="AO72" s="172"/>
      <c r="AP72" s="172"/>
      <c r="AQ72" s="172"/>
      <c r="AR72" s="172"/>
      <c r="AS72" s="173"/>
      <c r="AV72" s="170"/>
      <c r="AW72" s="163"/>
      <c r="AX72" s="163"/>
      <c r="AY72" s="163"/>
    </row>
    <row r="73" spans="1:51" x14ac:dyDescent="0.25">
      <c r="B73" s="84"/>
      <c r="C73" s="182"/>
      <c r="D73" s="98"/>
      <c r="E73" s="176"/>
      <c r="F73" s="104"/>
      <c r="G73" s="176"/>
      <c r="H73" s="176"/>
      <c r="I73" s="98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80"/>
      <c r="U73" s="85"/>
      <c r="V73" s="85"/>
      <c r="W73" s="171"/>
      <c r="X73" s="171"/>
      <c r="Y73" s="171"/>
      <c r="Z73" s="171"/>
      <c r="AA73" s="171"/>
      <c r="AB73" s="171"/>
      <c r="AC73" s="171"/>
      <c r="AD73" s="171"/>
      <c r="AE73" s="171"/>
      <c r="AM73" s="172"/>
      <c r="AN73" s="172"/>
      <c r="AO73" s="172"/>
      <c r="AP73" s="172"/>
      <c r="AQ73" s="172"/>
      <c r="AR73" s="172"/>
      <c r="AS73" s="173"/>
      <c r="AV73" s="170"/>
      <c r="AW73" s="163"/>
      <c r="AX73" s="163"/>
      <c r="AY73" s="163"/>
    </row>
    <row r="74" spans="1:51" x14ac:dyDescent="0.25">
      <c r="B74" s="84"/>
      <c r="C74" s="178"/>
      <c r="D74" s="98"/>
      <c r="E74" s="176"/>
      <c r="F74" s="176"/>
      <c r="G74" s="176"/>
      <c r="H74" s="176"/>
      <c r="I74" s="98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80"/>
      <c r="U74" s="85"/>
      <c r="V74" s="85"/>
      <c r="W74" s="171"/>
      <c r="X74" s="171"/>
      <c r="Y74" s="171"/>
      <c r="Z74" s="171"/>
      <c r="AA74" s="171"/>
      <c r="AB74" s="171"/>
      <c r="AC74" s="171"/>
      <c r="AD74" s="171"/>
      <c r="AE74" s="171"/>
      <c r="AM74" s="172"/>
      <c r="AN74" s="172"/>
      <c r="AO74" s="172"/>
      <c r="AP74" s="172"/>
      <c r="AQ74" s="172"/>
      <c r="AR74" s="172"/>
      <c r="AS74" s="173"/>
      <c r="AU74" s="163"/>
      <c r="AV74" s="170"/>
      <c r="AW74" s="163"/>
      <c r="AX74" s="163"/>
      <c r="AY74" s="163"/>
    </row>
    <row r="75" spans="1:51" x14ac:dyDescent="0.25">
      <c r="B75" s="84"/>
      <c r="C75" s="182"/>
      <c r="D75" s="176"/>
      <c r="E75" s="176"/>
      <c r="F75" s="176"/>
      <c r="G75" s="176"/>
      <c r="H75" s="176"/>
      <c r="I75" s="176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80"/>
      <c r="U75" s="85"/>
      <c r="V75" s="85"/>
      <c r="W75" s="171"/>
      <c r="X75" s="171"/>
      <c r="Y75" s="171"/>
      <c r="Z75" s="171"/>
      <c r="AA75" s="171"/>
      <c r="AB75" s="171"/>
      <c r="AC75" s="171"/>
      <c r="AD75" s="171"/>
      <c r="AE75" s="171"/>
      <c r="AM75" s="172"/>
      <c r="AN75" s="172"/>
      <c r="AO75" s="172"/>
      <c r="AP75" s="172"/>
      <c r="AQ75" s="172"/>
      <c r="AR75" s="172"/>
      <c r="AS75" s="173"/>
      <c r="AU75" s="163"/>
      <c r="AV75" s="170"/>
      <c r="AW75" s="163"/>
      <c r="AX75" s="163"/>
      <c r="AY75" s="163"/>
    </row>
    <row r="76" spans="1:51" x14ac:dyDescent="0.25">
      <c r="A76" s="171"/>
      <c r="B76" s="98"/>
      <c r="C76" s="96"/>
      <c r="D76" s="176"/>
      <c r="E76" s="176"/>
      <c r="F76" s="176"/>
      <c r="G76" s="176"/>
      <c r="H76" s="176"/>
      <c r="I76" s="172"/>
      <c r="J76" s="172"/>
      <c r="K76" s="172"/>
      <c r="L76" s="172"/>
      <c r="M76" s="172"/>
      <c r="N76" s="172"/>
      <c r="O76" s="173"/>
      <c r="P76" s="167"/>
      <c r="R76" s="170"/>
      <c r="AS76" s="163"/>
      <c r="AT76" s="163"/>
      <c r="AU76" s="163"/>
      <c r="AV76" s="163"/>
      <c r="AW76" s="163"/>
      <c r="AX76" s="163"/>
      <c r="AY76" s="163"/>
    </row>
    <row r="77" spans="1:51" x14ac:dyDescent="0.25">
      <c r="A77" s="171"/>
      <c r="B77" s="98"/>
      <c r="E77" s="98"/>
      <c r="F77" s="176"/>
      <c r="G77" s="98"/>
      <c r="H77" s="98"/>
      <c r="I77" s="172"/>
      <c r="J77" s="172"/>
      <c r="K77" s="172"/>
      <c r="L77" s="172"/>
      <c r="M77" s="172"/>
      <c r="N77" s="172"/>
      <c r="O77" s="173"/>
      <c r="P77" s="167"/>
      <c r="R77" s="167"/>
      <c r="AS77" s="163"/>
      <c r="AT77" s="163"/>
      <c r="AU77" s="163"/>
      <c r="AV77" s="163"/>
      <c r="AW77" s="163"/>
      <c r="AX77" s="163"/>
      <c r="AY77" s="163"/>
    </row>
    <row r="78" spans="1:51" x14ac:dyDescent="0.25">
      <c r="A78" s="171"/>
      <c r="B78" s="84"/>
      <c r="E78" s="98"/>
      <c r="F78" s="98"/>
      <c r="G78" s="98"/>
      <c r="H78" s="98"/>
      <c r="I78" s="172"/>
      <c r="J78" s="172"/>
      <c r="K78" s="172"/>
      <c r="L78" s="172"/>
      <c r="M78" s="172"/>
      <c r="N78" s="172"/>
      <c r="O78" s="173"/>
      <c r="P78" s="167"/>
      <c r="R78" s="167"/>
      <c r="AS78" s="163"/>
      <c r="AT78" s="163"/>
      <c r="AU78" s="163"/>
      <c r="AV78" s="163"/>
      <c r="AW78" s="163"/>
      <c r="AX78" s="163"/>
      <c r="AY78" s="163"/>
    </row>
    <row r="79" spans="1:51" x14ac:dyDescent="0.25">
      <c r="A79" s="171"/>
      <c r="I79" s="172"/>
      <c r="J79" s="172"/>
      <c r="K79" s="172"/>
      <c r="L79" s="172"/>
      <c r="M79" s="172"/>
      <c r="N79" s="172"/>
      <c r="O79" s="173"/>
      <c r="P79" s="167"/>
      <c r="R79" s="167"/>
      <c r="AS79" s="163"/>
      <c r="AT79" s="163"/>
      <c r="AU79" s="163"/>
      <c r="AV79" s="163"/>
      <c r="AW79" s="163"/>
      <c r="AX79" s="163"/>
      <c r="AY79" s="163"/>
    </row>
    <row r="80" spans="1:51" x14ac:dyDescent="0.25">
      <c r="A80" s="171"/>
      <c r="I80" s="172"/>
      <c r="J80" s="172"/>
      <c r="K80" s="172"/>
      <c r="L80" s="172"/>
      <c r="M80" s="172"/>
      <c r="N80" s="172"/>
      <c r="O80" s="173"/>
      <c r="P80" s="167"/>
      <c r="R80" s="167"/>
      <c r="AS80" s="163"/>
      <c r="AT80" s="163"/>
      <c r="AU80" s="163"/>
      <c r="AV80" s="163"/>
      <c r="AW80" s="163"/>
      <c r="AX80" s="163"/>
      <c r="AY80" s="163"/>
    </row>
    <row r="81" spans="1:51" x14ac:dyDescent="0.25">
      <c r="A81" s="171"/>
      <c r="I81" s="172"/>
      <c r="J81" s="172"/>
      <c r="K81" s="172"/>
      <c r="L81" s="172"/>
      <c r="M81" s="172"/>
      <c r="N81" s="172"/>
      <c r="O81" s="173"/>
      <c r="P81" s="167"/>
      <c r="R81" s="167"/>
      <c r="AS81" s="163"/>
      <c r="AT81" s="163"/>
      <c r="AU81" s="163"/>
      <c r="AV81" s="163"/>
      <c r="AW81" s="163"/>
      <c r="AX81" s="163"/>
      <c r="AY81" s="163"/>
    </row>
    <row r="82" spans="1:51" x14ac:dyDescent="0.25">
      <c r="A82" s="171"/>
      <c r="I82" s="172"/>
      <c r="J82" s="172"/>
      <c r="K82" s="172"/>
      <c r="L82" s="172"/>
      <c r="M82" s="172"/>
      <c r="N82" s="172"/>
      <c r="O82" s="173"/>
      <c r="P82" s="167"/>
      <c r="R82" s="86"/>
      <c r="AS82" s="163"/>
      <c r="AT82" s="163"/>
      <c r="AU82" s="163"/>
      <c r="AV82" s="163"/>
      <c r="AW82" s="163"/>
      <c r="AX82" s="163"/>
      <c r="AY82" s="163"/>
    </row>
    <row r="83" spans="1:51" x14ac:dyDescent="0.25">
      <c r="A83" s="171"/>
      <c r="I83" s="172"/>
      <c r="J83" s="172"/>
      <c r="K83" s="172"/>
      <c r="L83" s="172"/>
      <c r="M83" s="172"/>
      <c r="N83" s="172"/>
      <c r="O83" s="173"/>
      <c r="R83" s="167"/>
      <c r="AS83" s="163"/>
      <c r="AT83" s="163"/>
      <c r="AU83" s="163"/>
      <c r="AV83" s="163"/>
      <c r="AW83" s="163"/>
      <c r="AX83" s="163"/>
      <c r="AY83" s="163"/>
    </row>
    <row r="84" spans="1:51" x14ac:dyDescent="0.25">
      <c r="O84" s="173"/>
      <c r="R84" s="167"/>
      <c r="AS84" s="163"/>
      <c r="AT84" s="163"/>
      <c r="AU84" s="163"/>
      <c r="AV84" s="163"/>
      <c r="AW84" s="163"/>
      <c r="AX84" s="163"/>
      <c r="AY84" s="163"/>
    </row>
    <row r="85" spans="1:51" x14ac:dyDescent="0.25">
      <c r="O85" s="173"/>
      <c r="R85" s="167"/>
      <c r="AS85" s="163"/>
      <c r="AT85" s="163"/>
      <c r="AU85" s="163"/>
      <c r="AV85" s="163"/>
      <c r="AW85" s="163"/>
      <c r="AX85" s="163"/>
      <c r="AY85" s="163"/>
    </row>
    <row r="86" spans="1:51" x14ac:dyDescent="0.25">
      <c r="O86" s="173"/>
      <c r="R86" s="167"/>
      <c r="AS86" s="163"/>
      <c r="AT86" s="163"/>
      <c r="AU86" s="163"/>
      <c r="AV86" s="163"/>
      <c r="AW86" s="163"/>
      <c r="AX86" s="163"/>
      <c r="AY86" s="163"/>
    </row>
    <row r="87" spans="1:51" x14ac:dyDescent="0.25">
      <c r="O87" s="173"/>
      <c r="R87" s="167"/>
      <c r="AS87" s="163"/>
      <c r="AT87" s="163"/>
      <c r="AU87" s="163"/>
      <c r="AV87" s="163"/>
      <c r="AW87" s="163"/>
      <c r="AX87" s="163"/>
      <c r="AY87" s="163"/>
    </row>
    <row r="88" spans="1:51" x14ac:dyDescent="0.25">
      <c r="O88" s="173"/>
      <c r="AS88" s="163"/>
      <c r="AT88" s="163"/>
      <c r="AU88" s="163"/>
      <c r="AV88" s="163"/>
      <c r="AW88" s="163"/>
      <c r="AX88" s="163"/>
      <c r="AY88" s="163"/>
    </row>
    <row r="89" spans="1:51" x14ac:dyDescent="0.25">
      <c r="O89" s="173"/>
      <c r="AS89" s="163"/>
      <c r="AT89" s="163"/>
      <c r="AU89" s="163"/>
      <c r="AV89" s="163"/>
      <c r="AW89" s="163"/>
      <c r="AX89" s="163"/>
      <c r="AY89" s="163"/>
    </row>
    <row r="90" spans="1:51" x14ac:dyDescent="0.25">
      <c r="O90" s="173"/>
      <c r="AS90" s="163"/>
      <c r="AT90" s="163"/>
      <c r="AU90" s="163"/>
      <c r="AV90" s="163"/>
      <c r="AW90" s="163"/>
      <c r="AX90" s="163"/>
      <c r="AY90" s="163"/>
    </row>
    <row r="91" spans="1:51" x14ac:dyDescent="0.25">
      <c r="O91" s="173"/>
      <c r="AS91" s="163"/>
      <c r="AT91" s="163"/>
      <c r="AU91" s="163"/>
      <c r="AV91" s="163"/>
      <c r="AW91" s="163"/>
      <c r="AX91" s="163"/>
      <c r="AY91" s="163"/>
    </row>
    <row r="92" spans="1:51" x14ac:dyDescent="0.25">
      <c r="O92" s="173"/>
      <c r="AS92" s="163"/>
      <c r="AT92" s="163"/>
      <c r="AU92" s="163"/>
      <c r="AV92" s="163"/>
      <c r="AW92" s="163"/>
      <c r="AX92" s="163"/>
      <c r="AY92" s="163"/>
    </row>
    <row r="93" spans="1:51" x14ac:dyDescent="0.25">
      <c r="O93" s="173"/>
      <c r="AS93" s="163"/>
      <c r="AT93" s="163"/>
      <c r="AU93" s="163"/>
      <c r="AV93" s="163"/>
      <c r="AW93" s="163"/>
      <c r="AX93" s="163"/>
      <c r="AY93" s="163"/>
    </row>
    <row r="94" spans="1:51" x14ac:dyDescent="0.25">
      <c r="O94" s="173"/>
      <c r="Q94" s="167"/>
      <c r="AS94" s="163"/>
      <c r="AT94" s="163"/>
      <c r="AU94" s="163"/>
      <c r="AV94" s="163"/>
      <c r="AW94" s="163"/>
      <c r="AX94" s="163"/>
      <c r="AY94" s="163"/>
    </row>
    <row r="95" spans="1:51" x14ac:dyDescent="0.25">
      <c r="O95" s="15"/>
      <c r="P95" s="167"/>
      <c r="Q95" s="167"/>
      <c r="AS95" s="163"/>
      <c r="AT95" s="163"/>
      <c r="AU95" s="163"/>
      <c r="AV95" s="163"/>
      <c r="AW95" s="163"/>
      <c r="AX95" s="163"/>
      <c r="AY95" s="163"/>
    </row>
    <row r="96" spans="1:51" x14ac:dyDescent="0.25">
      <c r="O96" s="15"/>
      <c r="P96" s="167"/>
      <c r="Q96" s="167"/>
      <c r="AS96" s="163"/>
      <c r="AT96" s="163"/>
      <c r="AU96" s="163"/>
      <c r="AV96" s="163"/>
      <c r="AW96" s="163"/>
      <c r="AX96" s="163"/>
      <c r="AY96" s="163"/>
    </row>
    <row r="97" spans="15:51" x14ac:dyDescent="0.25">
      <c r="O97" s="15"/>
      <c r="P97" s="167"/>
      <c r="Q97" s="167"/>
      <c r="AS97" s="163"/>
      <c r="AT97" s="163"/>
      <c r="AU97" s="163"/>
      <c r="AV97" s="163"/>
      <c r="AW97" s="163"/>
      <c r="AX97" s="163"/>
      <c r="AY97" s="163"/>
    </row>
    <row r="98" spans="15:51" x14ac:dyDescent="0.25">
      <c r="O98" s="15"/>
      <c r="P98" s="167"/>
      <c r="Q98" s="167"/>
      <c r="AS98" s="163"/>
      <c r="AT98" s="163"/>
      <c r="AU98" s="163"/>
      <c r="AV98" s="163"/>
      <c r="AW98" s="163"/>
      <c r="AX98" s="163"/>
      <c r="AY98" s="163"/>
    </row>
    <row r="99" spans="15:51" x14ac:dyDescent="0.25">
      <c r="O99" s="15"/>
      <c r="P99" s="167"/>
      <c r="Q99" s="167"/>
      <c r="AS99" s="163"/>
      <c r="AT99" s="163"/>
      <c r="AU99" s="163"/>
      <c r="AV99" s="163"/>
      <c r="AW99" s="163"/>
      <c r="AX99" s="163"/>
      <c r="AY99" s="163"/>
    </row>
    <row r="100" spans="15:51" x14ac:dyDescent="0.25">
      <c r="O100" s="15"/>
      <c r="P100" s="167"/>
      <c r="Q100" s="167"/>
      <c r="AS100" s="163"/>
      <c r="AT100" s="163"/>
      <c r="AU100" s="163"/>
      <c r="AV100" s="163"/>
      <c r="AW100" s="163"/>
      <c r="AX100" s="163"/>
      <c r="AY100" s="163"/>
    </row>
    <row r="101" spans="15:51" x14ac:dyDescent="0.25">
      <c r="O101" s="15"/>
      <c r="P101" s="167"/>
      <c r="Q101" s="167"/>
      <c r="AS101" s="163"/>
      <c r="AT101" s="163"/>
      <c r="AU101" s="163"/>
      <c r="AV101" s="163"/>
      <c r="AW101" s="163"/>
      <c r="AX101" s="163"/>
      <c r="AY101" s="163"/>
    </row>
    <row r="102" spans="15:51" x14ac:dyDescent="0.25">
      <c r="O102" s="15"/>
      <c r="P102" s="167"/>
      <c r="Q102" s="167"/>
      <c r="AS102" s="163"/>
      <c r="AT102" s="163"/>
      <c r="AU102" s="163"/>
      <c r="AV102" s="163"/>
      <c r="AW102" s="163"/>
      <c r="AX102" s="163"/>
      <c r="AY102" s="163"/>
    </row>
    <row r="103" spans="15:51" x14ac:dyDescent="0.25">
      <c r="O103" s="15"/>
      <c r="P103" s="167"/>
      <c r="Q103" s="167"/>
      <c r="AS103" s="163"/>
      <c r="AT103" s="163"/>
      <c r="AU103" s="163"/>
      <c r="AV103" s="163"/>
      <c r="AW103" s="163"/>
      <c r="AX103" s="163"/>
      <c r="AY103" s="163"/>
    </row>
    <row r="104" spans="15:51" x14ac:dyDescent="0.25">
      <c r="O104" s="15"/>
      <c r="P104" s="167"/>
      <c r="Q104" s="167"/>
      <c r="R104" s="167"/>
      <c r="S104" s="167"/>
      <c r="AS104" s="163"/>
      <c r="AT104" s="163"/>
      <c r="AU104" s="163"/>
      <c r="AV104" s="163"/>
      <c r="AW104" s="163"/>
      <c r="AX104" s="163"/>
      <c r="AY104" s="163"/>
    </row>
    <row r="105" spans="15:51" x14ac:dyDescent="0.25">
      <c r="O105" s="15"/>
      <c r="P105" s="167"/>
      <c r="Q105" s="167"/>
      <c r="R105" s="167"/>
      <c r="S105" s="167"/>
      <c r="T105" s="167"/>
      <c r="AS105" s="163"/>
      <c r="AT105" s="163"/>
      <c r="AU105" s="163"/>
      <c r="AV105" s="163"/>
      <c r="AW105" s="163"/>
      <c r="AX105" s="163"/>
      <c r="AY105" s="163"/>
    </row>
    <row r="106" spans="15:51" x14ac:dyDescent="0.25">
      <c r="O106" s="15"/>
      <c r="P106" s="167"/>
      <c r="Q106" s="167"/>
      <c r="R106" s="167"/>
      <c r="S106" s="167"/>
      <c r="T106" s="167"/>
      <c r="AS106" s="163"/>
      <c r="AT106" s="163"/>
      <c r="AU106" s="163"/>
      <c r="AV106" s="163"/>
      <c r="AW106" s="163"/>
      <c r="AX106" s="163"/>
      <c r="AY106" s="163"/>
    </row>
    <row r="107" spans="15:51" x14ac:dyDescent="0.25">
      <c r="O107" s="15"/>
      <c r="P107" s="167"/>
      <c r="T107" s="167"/>
      <c r="AS107" s="163"/>
      <c r="AT107" s="163"/>
      <c r="AU107" s="163"/>
      <c r="AV107" s="163"/>
      <c r="AW107" s="163"/>
      <c r="AX107" s="163"/>
      <c r="AY107" s="163"/>
    </row>
    <row r="108" spans="15:51" x14ac:dyDescent="0.25">
      <c r="O108" s="167"/>
      <c r="Q108" s="167"/>
      <c r="R108" s="167"/>
      <c r="S108" s="167"/>
      <c r="AS108" s="163"/>
      <c r="AT108" s="163"/>
      <c r="AU108" s="163"/>
      <c r="AV108" s="163"/>
      <c r="AW108" s="163"/>
      <c r="AX108" s="163"/>
      <c r="AY108" s="163"/>
    </row>
    <row r="109" spans="15:51" x14ac:dyDescent="0.25">
      <c r="O109" s="15"/>
      <c r="P109" s="167"/>
      <c r="Q109" s="167"/>
      <c r="R109" s="167"/>
      <c r="S109" s="167"/>
      <c r="T109" s="167"/>
      <c r="AS109" s="163"/>
      <c r="AT109" s="163"/>
      <c r="AU109" s="163"/>
      <c r="AV109" s="163"/>
      <c r="AW109" s="163"/>
      <c r="AX109" s="163"/>
      <c r="AY109" s="163"/>
    </row>
    <row r="110" spans="15:51" x14ac:dyDescent="0.25">
      <c r="O110" s="15"/>
      <c r="P110" s="167"/>
      <c r="Q110" s="167"/>
      <c r="R110" s="167"/>
      <c r="S110" s="167"/>
      <c r="T110" s="167"/>
      <c r="U110" s="167"/>
      <c r="AS110" s="163"/>
      <c r="AT110" s="163"/>
      <c r="AU110" s="163"/>
      <c r="AV110" s="163"/>
      <c r="AW110" s="163"/>
      <c r="AX110" s="163"/>
      <c r="AY110" s="163"/>
    </row>
    <row r="111" spans="15:51" x14ac:dyDescent="0.25">
      <c r="O111" s="15"/>
      <c r="P111" s="167"/>
      <c r="T111" s="167"/>
      <c r="U111" s="167"/>
      <c r="AS111" s="163"/>
      <c r="AT111" s="163"/>
      <c r="AU111" s="163"/>
      <c r="AV111" s="163"/>
      <c r="AW111" s="163"/>
      <c r="AX111" s="163"/>
      <c r="AY111" s="163"/>
    </row>
    <row r="123" spans="45:51" x14ac:dyDescent="0.25">
      <c r="AS123" s="163"/>
      <c r="AT123" s="163"/>
      <c r="AU123" s="163"/>
      <c r="AV123" s="163"/>
      <c r="AW123" s="163"/>
      <c r="AX123" s="163"/>
      <c r="AY123" s="163"/>
    </row>
  </sheetData>
  <protectedRanges>
    <protectedRange sqref="N67:R67 B78 S69:T75 B70:B75 S65:T66 N70:R75 T43:T45 S56:S57 T55 T58:T64" name="Range2_12_5_1_1_6"/>
    <protectedRange sqref="N10 L10 L6 D6 D8 AD8 AF8 O8:U8 AJ8:AR8 AF10 AR11:AR34 L24:N31 G23:G34 N12:N23 N32:N34 E23:E34 E11:G22 N11:AG11 O12:AG34" name="Range1_16_3_1_1_1"/>
    <protectedRange sqref="I72 J70:M75 J67:M67 I75" name="Range2_2_12_2_1_1_1"/>
    <protectedRange sqref="L16:M23" name="Range1_1_1_1_10_1_1_1_1"/>
    <protectedRange sqref="L32:M34" name="Range1_1_10_1_1_1_1"/>
    <protectedRange sqref="K11:L15 K16:K34 I11:I15 I16:J24 I25:I34 J25" name="Range1_1_2_1_10_2_1_1_1"/>
    <protectedRange sqref="M11:M15" name="Range1_2_1_2_1_10_1_1_1_1"/>
    <protectedRange sqref="G76:H76 F77 E76" name="Range2_2_2_9_2_1_1_1"/>
    <protectedRange sqref="D72 D75:D76" name="Range2_1_1_1_1_1_9_2_1_1_1"/>
    <protectedRange sqref="Q10" name="Range1_17_1_1_1_1"/>
    <protectedRange sqref="AG10" name="Range1_18_1_1_1_1"/>
    <protectedRange sqref="C73 C75" name="Range2_4_1_1_1_1"/>
    <protectedRange sqref="AS16:AS34" name="Range1_1_1_1_1"/>
    <protectedRange sqref="P3:U5" name="Range1_16_1_1_1_1_1"/>
    <protectedRange sqref="C76 C74 C71" name="Range2_1_3_1_1_1"/>
    <protectedRange sqref="H11:H34" name="Range1_1_1_1_1_1_1_1"/>
    <protectedRange sqref="B76:B77 J68:R69 D73:D74 I73:I74 Z66:Z67 S67:Y68 AA67:AU68 E77:E78 G77:H78 F78" name="Range2_2_1_10_1_1_1_2_1"/>
    <protectedRange sqref="C72" name="Range2_2_1_10_2_1_1_1_1"/>
    <protectedRange sqref="N65:R66 G73:H73 D69 F74 E73" name="Range2_12_1_6_1_1_2"/>
    <protectedRange sqref="D64:D65 I69:I71 I65:M66 G74:H75 G67:H69 E74:E75 F75:F76 F68:F70 E67:E69" name="Range2_2_12_1_7_1_1_3"/>
    <protectedRange sqref="D70:D71" name="Range2_1_1_1_1_11_1_2_1_1_2"/>
    <protectedRange sqref="E70 G70:H70 F71" name="Range2_2_2_9_1_1_1_1_1"/>
    <protectedRange sqref="D66" name="Range2_1_1_1_1_1_9_1_1_1_1_1"/>
    <protectedRange sqref="C70 C65" name="Range2_1_1_2_1_1_2"/>
    <protectedRange sqref="C69" name="Range2_1_2_2_1_1_1"/>
    <protectedRange sqref="C68" name="Range2_3_2_1_1_1"/>
    <protectedRange sqref="F66:F67 E66 G66:H66" name="Range2_2_12_1_1_1_1_1_2"/>
    <protectedRange sqref="C64" name="Range2_1_4_2_1_1_1_1"/>
    <protectedRange sqref="C66:C67" name="Range2_5_1_1_1_1"/>
    <protectedRange sqref="E71:E72 F72:F73 G71:H72 I67:I68" name="Range2_2_1_1_1_1_1"/>
    <protectedRange sqref="D67:D68" name="Range2_1_1_1_1_1_1_1_1_1"/>
    <protectedRange sqref="AS11:AS15" name="Range1_4_1_1_1_1_1"/>
    <protectedRange sqref="J11:J15 J26:J34" name="Range1_1_2_1_10_1_1_1_1_1"/>
    <protectedRange sqref="R82" name="Range2_2_1_10_1_1_1_1_1_1"/>
    <protectedRange sqref="T42" name="Range2_12_5_1_1_4_2"/>
    <protectedRange sqref="B42:B43" name="Range2_12_5_1_1_1_1"/>
    <protectedRange sqref="E42:H42" name="Range2_2_12_1_7_1_1_1_1"/>
    <protectedRange sqref="D42" name="Range2_3_2_1_3_1_1_2_10_1_1_1_1_1_1"/>
    <protectedRange sqref="C42" name="Range2_1_1_1_1_11_1_2_1_1_1_1"/>
    <protectedRange sqref="S39:S41" name="Range2_12_3_1_1_1_1_1"/>
    <protectedRange sqref="D39:H39 N39:R41" name="Range2_12_1_3_1_1_1_1_1"/>
    <protectedRange sqref="I39:M39 E40:M41" name="Range2_2_12_1_6_1_1_1_1_1"/>
    <protectedRange sqref="D40:D41" name="Range2_1_1_1_1_11_1_1_1_1_1_1_1"/>
    <protectedRange sqref="C40:C41" name="Range2_1_2_1_1_1_1_1_1"/>
    <protectedRange sqref="C39" name="Range2_3_1_1_1_1_1_1"/>
    <protectedRange sqref="S42" name="Range2_12_5_1_1_4_1_1"/>
    <protectedRange sqref="Q42:R42" name="Range2_12_1_5_1_1_1_1_1_1"/>
    <protectedRange sqref="N42:P42" name="Range2_12_1_2_2_1_1_1_1_1_1"/>
    <protectedRange sqref="K42:M42" name="Range2_2_12_1_4_2_1_1_1_1_1_1"/>
    <protectedRange sqref="G43:H43" name="Range2_2_12_1_3_1_1_1_1_1_4_1_1_2"/>
    <protectedRange sqref="E43:F43" name="Range2_2_12_1_7_1_1_3_1_1_2"/>
    <protectedRange sqref="I42:J42" name="Range2_2_12_1_4_2_1_1_1_2_1_1_1"/>
    <protectedRange sqref="S43:S45" name="Range2_12_5_1_1_2_3_1_1"/>
    <protectedRange sqref="Q43:R43" name="Range2_12_1_6_1_1_1_1_2_1_2"/>
    <protectedRange sqref="N43:P43" name="Range2_12_1_2_3_1_1_1_1_2_1_2"/>
    <protectedRange sqref="I43:M43" name="Range2_2_12_1_4_3_1_1_1_1_2_1_2"/>
    <protectedRange sqref="D43" name="Range2_2_12_1_3_1_2_1_1_1_2_1_2_1_2"/>
    <protectedRange sqref="T50:T54" name="Range2_12_5_1_1_3_1"/>
    <protectedRange sqref="T48:T49" name="Range2_12_5_1_1_2_2_1"/>
    <protectedRange sqref="S48:S49" name="Range2_12_4_1_1_1_4_2_2_2_2"/>
    <protectedRange sqref="T47" name="Range2_12_5_1_1_2_1_1_1"/>
    <protectedRange sqref="T46" name="Range2_12_5_1_1_6_1_1_1_1_1_1_1_1"/>
    <protectedRange sqref="S46" name="Range2_12_5_1_1_5_3_1_1_1_1_1_1_1_1"/>
    <protectedRange sqref="S47" name="Range2_12_4_1_1_1_4_2_2_1_1_1"/>
    <protectedRange sqref="B67:B69" name="Range2_12_5_1_1_2_3"/>
    <protectedRange sqref="B66" name="Range2_12_5_1_1_2_1_4_1_1_1_2_1_1_1_1_1_1_1_1"/>
    <protectedRange sqref="F65:H65" name="Range2_2_12_1_1_1_1_1_1_1"/>
    <protectedRange sqref="D63 E65" name="Range2_2_12_1_7_1_1_2_1_1"/>
    <protectedRange sqref="C63" name="Range2_1_1_2_1_1_1_1"/>
    <protectedRange sqref="B64:B65" name="Range2_12_5_1_1_2_1_2"/>
    <protectedRange sqref="B63" name="Range2_12_5_1_1_2_1_2_1_1"/>
    <protectedRange sqref="B62" name="Range2_12_5_1_1_2_1_2_2_1"/>
    <protectedRange sqref="B61" name="Range2_12_5_1_1_2_1_4_1_1_1_2_1_1_1_1_1_1_1_1_1_2_1"/>
    <protectedRange sqref="G44:H45" name="Range2_2_12_1_3_1_1_1_1_1_4_1_1_1_1"/>
    <protectedRange sqref="E44:F45" name="Range2_2_12_1_7_1_1_3_1_1_1_1"/>
    <protectedRange sqref="Q44:R45" name="Range2_12_1_6_1_1_1_1_2_1_1_1"/>
    <protectedRange sqref="N44:P45" name="Range2_12_1_2_3_1_1_1_1_2_1_1_1"/>
    <protectedRange sqref="I44:M45" name="Range2_2_12_1_4_3_1_1_1_1_2_1_1_1"/>
    <protectedRange sqref="D44:D45" name="Range2_2_12_1_3_1_2_1_1_1_2_1_2_1_1_1"/>
    <protectedRange sqref="Q48:R49" name="Range2_12_1_6_1_1_1_2_3_2_1_1_3_1_1"/>
    <protectedRange sqref="N48:P49" name="Range2_12_1_2_3_1_1_1_2_3_2_1_1_3_1_1"/>
    <protectedRange sqref="K48:M49" name="Range2_2_12_1_4_3_1_1_1_3_3_2_1_1_3_1_1"/>
    <protectedRange sqref="J48:J49" name="Range2_2_12_1_4_3_1_1_1_3_2_1_2_2_1_1"/>
    <protectedRange sqref="E47:H48" name="Range2_2_12_1_3_1_2_1_1_1_1_2_1_1_1_1_1_1_1_1"/>
    <protectedRange sqref="D47:D48" name="Range2_2_12_1_3_1_2_1_1_1_2_1_2_3_1_1_1_1_2_1"/>
    <protectedRange sqref="Q46:R46" name="Range2_12_1_6_1_1_1_2_3_2_1_1_2_1_1_1_1_1_1_1"/>
    <protectedRange sqref="N46:P46" name="Range2_12_1_2_3_1_1_1_2_3_2_1_1_2_1_1_1_1_1_1_1"/>
    <protectedRange sqref="J46:M46" name="Range2_2_12_1_4_3_1_1_1_3_3_2_1_1_2_1_1_1_1_1_1_1"/>
    <protectedRange sqref="I46" name="Range2_2_12_1_4_3_1_1_1_2_1_2_2_1_2_1_1_1_1_1_1_1"/>
    <protectedRange sqref="G49:H49 D49:E49" name="Range2_2_12_1_3_1_2_1_1_1_2_1_3_2_1_2_1_1_1_1_1_1_1"/>
    <protectedRange sqref="F49" name="Range2_2_12_1_3_1_2_1_1_1_1_1_2_2_1_2_1_1_1_1_1_1_1"/>
    <protectedRange sqref="Q47:R47" name="Range2_12_1_6_1_1_1_2_3_2_1_1_1_1_1_1"/>
    <protectedRange sqref="N47:P47" name="Range2_12_1_2_3_1_1_1_2_3_2_1_1_1_1_1_1"/>
    <protectedRange sqref="K47:M47" name="Range2_2_12_1_4_3_1_1_1_3_3_2_1_1_1_1_1_1"/>
    <protectedRange sqref="J47" name="Range2_2_12_1_4_3_1_1_1_3_2_1_2_1_1_1_1"/>
    <protectedRange sqref="D46:E46" name="Range2_2_12_1_3_1_2_1_1_1_2_1_2_3_2_1_1_1_1"/>
    <protectedRange sqref="I47" name="Range2_2_12_1_4_2_1_1_1_4_1_2_1_1_1_2_1_1_1_1"/>
    <protectedRange sqref="F46:H46" name="Range2_2_12_1_3_1_1_1_1_1_4_1_2_1_2_1_2_1_1_1_1"/>
    <protectedRange sqref="I48:I49" name="Range2_2_12_1_4_2_1_1_1_4_1_2_1_1_1_2_2_1_1_1"/>
    <protectedRange sqref="B44:B45" name="Range2_12_5_1_1_1_2_2_1_1_1_1_1_1_1_1_1_1_1"/>
    <protectedRange sqref="B46" name="Range2_12_5_1_1_1_3_1_1_1_1_1_1_1_1_1_1_1_1"/>
    <protectedRange sqref="S61:S64" name="Range2_12_5_1_1_5_1"/>
    <protectedRange sqref="N61:R64" name="Range2_12_1_6_1_1_1_1"/>
    <protectedRange sqref="J61:M64" name="Range2_2_12_1_7_1_1_2_2"/>
    <protectedRange sqref="S59:S60" name="Range2_12_2_1_1_1_2_1_1_1_1"/>
    <protectedRange sqref="Q60:R60" name="Range2_12_1_4_1_1_1_1_1_1_1_1_1_1_1_1_1_1_1_1"/>
    <protectedRange sqref="N60:P60" name="Range2_12_1_2_1_1_1_1_1_1_1_1_1_1_1_1_1_1_1_1_1"/>
    <protectedRange sqref="J60:M60" name="Range2_2_12_1_4_1_1_1_1_1_1_1_1_1_1_1_1_1_1_1_1_1"/>
    <protectedRange sqref="Q59:R59" name="Range2_12_1_6_1_1_1_2_3_1_1_3_1_1_1_1_1_1_1_1"/>
    <protectedRange sqref="N59:P59" name="Range2_12_1_2_3_1_1_1_2_3_1_1_3_1_1_1_1_1_1_1_1"/>
    <protectedRange sqref="J59:M59" name="Range2_2_12_1_4_3_1_1_1_3_3_1_1_3_1_1_1_1_1_1_1_1"/>
    <protectedRange sqref="R56:R57 S50:S55 S58" name="Range2_12_4_1_1_1_4_2_2_2_1_1"/>
    <protectedRange sqref="P56:Q57 Q50:R55 Q58:R58" name="Range2_12_1_6_1_1_1_2_3_2_1_1_3_2_1"/>
    <protectedRange sqref="M56:O57 N50:P55 N58:P58" name="Range2_12_1_2_3_1_1_1_2_3_2_1_1_3_2_1"/>
    <protectedRange sqref="J56:L57 K50:M55 K58:M58" name="Range2_2_12_1_4_3_1_1_1_3_3_2_1_1_3_2_1"/>
    <protectedRange sqref="I56:I57 J50:J55 J58" name="Range2_2_12_1_4_3_1_1_1_3_2_1_2_2_2_1"/>
    <protectedRange sqref="G50:H51" name="Range2_2_12_1_3_1_2_1_1_1_2_1_1_1_1_1_1_2_1_1_1_1"/>
    <protectedRange sqref="D50:E51" name="Range2_2_12_1_3_1_2_1_1_1_2_1_1_1_1_3_1_1_1_1_1_1"/>
    <protectedRange sqref="F50:F51" name="Range2_2_12_1_3_1_2_1_1_1_3_1_1_1_1_1_3_1_1_1_1_1_1"/>
    <protectedRange sqref="I50:I51" name="Range2_2_12_1_4_3_1_1_1_2_1_2_1_1_3_1_1_1_1_1_1_1_1"/>
    <protectedRange sqref="I54" name="Range2_2_12_1_7_1_1_2_2_2_1"/>
    <protectedRange sqref="I52:I53" name="Range2_2_12_1_4_3_1_1_1_3_3_1_1_3_1_1_1_1_1_1_2_2_1"/>
    <protectedRange sqref="E52:H53" name="Range2_2_12_1_3_1_2_1_1_1_1_2_1_1_1_1_1_1_2_2_1"/>
    <protectedRange sqref="D52:D53" name="Range2_2_12_1_3_1_2_1_1_1_2_1_2_3_1_1_1_1_1_2_1"/>
    <protectedRange sqref="G54:H54" name="Range2_2_12_1_3_1_2_1_1_1_2_1_1_1_1_1_1_2_1_1_1_1_1_1_1"/>
    <protectedRange sqref="D54:E54" name="Range2_2_12_1_3_1_2_1_1_1_2_1_1_1_1_3_1_1_1_1_1_2_1_2_1"/>
    <protectedRange sqref="F54" name="Range2_2_12_1_3_1_2_1_1_1_3_1_1_1_1_1_3_1_1_1_1_1_1_1_2_1"/>
    <protectedRange sqref="I59:I64" name="Range2_2_12_1_7_1_1_2_2_1_1_1"/>
    <protectedRange sqref="H56:H57 I55 I58" name="Range2_2_12_1_4_3_1_1_1_3_3_1_1_3_1_1_1_1_1_1_2_1_1_1"/>
    <protectedRange sqref="D56:G57 E55:H55 E58:H58" name="Range2_2_12_1_3_1_2_1_1_1_1_2_1_1_1_1_1_1_2_1_1_1"/>
    <protectedRange sqref="C56:C57 D55 D58" name="Range2_2_12_1_3_1_2_1_1_1_2_1_2_3_1_1_1_1_1_1_1_1"/>
    <protectedRange sqref="G64:H64" name="Range2_2_12_1_3_1_2_1_1_1_2_1_1_1_1_1_1_2_1_1_1_1_1_1_1_1_1_1"/>
    <protectedRange sqref="F64 G61:H63" name="Range2_2_12_1_3_3_1_1_1_2_1_1_1_1_1_1_1_1_1_1_1_1_1_1_1_1_1"/>
    <protectedRange sqref="G59:H59" name="Range2_2_12_1_3_1_2_1_1_1_2_1_1_1_1_1_1_2_1_1_1_1_1_2_1_1"/>
    <protectedRange sqref="D59:E59" name="Range2_2_12_1_3_1_2_1_1_1_2_1_1_1_1_3_1_1_1_1_1_2_1_1_1_1"/>
    <protectedRange sqref="F61:F63 F59" name="Range2_2_12_1_3_1_2_1_1_1_3_1_1_1_1_1_3_1_1_1_1_1_1_1_1_1_1"/>
    <protectedRange sqref="F60:H60" name="Range2_2_12_1_3_1_2_1_1_1_1_2_1_1_1_1_1_1_1_1_1_1_1_1"/>
    <protectedRange sqref="D62" name="Range2_2_12_1_7_1_1_2_1_1_1_1_1_1"/>
    <protectedRange sqref="E64" name="Range2_2_12_1_1_1_1_1_1_1_1_1_1_1_1"/>
    <protectedRange sqref="C62" name="Range2_1_4_2_1_1_1_1_1_1_1_1_1"/>
    <protectedRange sqref="D60:D61 E61:E63" name="Range2_2_12_1_3_1_2_1_1_1_3_1_1_1_1_1_1_1_2_1_1_1_1_1_1_1_1"/>
    <protectedRange sqref="E60" name="Range2_2_12_1_3_1_2_1_1_1_2_1_1_1_1_3_1_1_1_1_1_1_1_1_1_1_1"/>
    <protectedRange sqref="B59" name="Range2_12_5_1_1_2_1_4_1_1_1_2_1_1_1_1_1_1_1_1_1_2_1_1_1_1_1"/>
    <protectedRange sqref="B60" name="Range2_12_5_1_1_2_1_2_2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459" priority="5" operator="containsText" text="N/A">
      <formula>NOT(ISERROR(SEARCH("N/A",X11)))</formula>
    </cfRule>
    <cfRule type="cellIs" dxfId="458" priority="23" operator="equal">
      <formula>0</formula>
    </cfRule>
  </conditionalFormatting>
  <conditionalFormatting sqref="X11:AE34">
    <cfRule type="cellIs" dxfId="457" priority="22" operator="greaterThanOrEqual">
      <formula>1185</formula>
    </cfRule>
  </conditionalFormatting>
  <conditionalFormatting sqref="X11:AE34">
    <cfRule type="cellIs" dxfId="456" priority="21" operator="between">
      <formula>0.1</formula>
      <formula>1184</formula>
    </cfRule>
  </conditionalFormatting>
  <conditionalFormatting sqref="X8 AJ11:AO11 AJ15:AL15 AJ12:AN14 AK33:AK34 AJ16:AJ34 AO12:AO32 AL16:AL34 AM15:AN34">
    <cfRule type="cellIs" dxfId="455" priority="20" operator="equal">
      <formula>0</formula>
    </cfRule>
  </conditionalFormatting>
  <conditionalFormatting sqref="X8 AJ11:AO11 AJ15:AL15 AJ12:AN14 AK33:AK34 AJ16:AJ34 AO12:AO32 AL16:AL34 AM15:AN34">
    <cfRule type="cellIs" dxfId="454" priority="19" operator="greaterThan">
      <formula>1179</formula>
    </cfRule>
  </conditionalFormatting>
  <conditionalFormatting sqref="X8 AJ11:AO11 AJ15:AL15 AJ12:AN14 AK33:AK34 AJ16:AJ34 AO12:AO32 AL16:AL34 AM15:AN34">
    <cfRule type="cellIs" dxfId="453" priority="18" operator="greaterThan">
      <formula>99</formula>
    </cfRule>
  </conditionalFormatting>
  <conditionalFormatting sqref="X8 AJ11:AO11 AJ15:AL15 AJ12:AN14 AK33:AK34 AJ16:AJ34 AO12:AO32 AL16:AL34 AM15:AN34">
    <cfRule type="cellIs" dxfId="452" priority="17" operator="greaterThan">
      <formula>0.99</formula>
    </cfRule>
  </conditionalFormatting>
  <conditionalFormatting sqref="AB8">
    <cfRule type="cellIs" dxfId="451" priority="16" operator="equal">
      <formula>0</formula>
    </cfRule>
  </conditionalFormatting>
  <conditionalFormatting sqref="AB8">
    <cfRule type="cellIs" dxfId="450" priority="15" operator="greaterThan">
      <formula>1179</formula>
    </cfRule>
  </conditionalFormatting>
  <conditionalFormatting sqref="AB8">
    <cfRule type="cellIs" dxfId="449" priority="14" operator="greaterThan">
      <formula>99</formula>
    </cfRule>
  </conditionalFormatting>
  <conditionalFormatting sqref="AB8">
    <cfRule type="cellIs" dxfId="448" priority="13" operator="greaterThan">
      <formula>0.99</formula>
    </cfRule>
  </conditionalFormatting>
  <conditionalFormatting sqref="AQ11:AQ34 AO33:AO34 AK16:AK32">
    <cfRule type="cellIs" dxfId="447" priority="12" operator="equal">
      <formula>0</formula>
    </cfRule>
  </conditionalFormatting>
  <conditionalFormatting sqref="AQ11:AQ34 AO33:AO34 AK16:AK32">
    <cfRule type="cellIs" dxfId="446" priority="11" operator="greaterThan">
      <formula>1179</formula>
    </cfRule>
  </conditionalFormatting>
  <conditionalFormatting sqref="AQ11:AQ34 AO33:AO34 AK16:AK32">
    <cfRule type="cellIs" dxfId="445" priority="10" operator="greaterThan">
      <formula>99</formula>
    </cfRule>
  </conditionalFormatting>
  <conditionalFormatting sqref="AQ11:AQ34 AO33:AO34 AK16:AK32">
    <cfRule type="cellIs" dxfId="444" priority="9" operator="greaterThan">
      <formula>0.99</formula>
    </cfRule>
  </conditionalFormatting>
  <conditionalFormatting sqref="AI11:AI34">
    <cfRule type="cellIs" dxfId="443" priority="8" operator="greaterThan">
      <formula>$AI$8</formula>
    </cfRule>
  </conditionalFormatting>
  <conditionalFormatting sqref="AH11:AH34">
    <cfRule type="cellIs" dxfId="442" priority="6" operator="greaterThan">
      <formula>$AH$8</formula>
    </cfRule>
    <cfRule type="cellIs" dxfId="441" priority="7" operator="greaterThan">
      <formula>$AH$8</formula>
    </cfRule>
  </conditionalFormatting>
  <conditionalFormatting sqref="AP11:AP34">
    <cfRule type="cellIs" dxfId="440" priority="4" operator="equal">
      <formula>0</formula>
    </cfRule>
  </conditionalFormatting>
  <conditionalFormatting sqref="AP11:AP34">
    <cfRule type="cellIs" dxfId="439" priority="3" operator="greaterThan">
      <formula>1179</formula>
    </cfRule>
  </conditionalFormatting>
  <conditionalFormatting sqref="AP11:AP34">
    <cfRule type="cellIs" dxfId="438" priority="2" operator="greaterThan">
      <formula>99</formula>
    </cfRule>
  </conditionalFormatting>
  <conditionalFormatting sqref="AP11:AP34">
    <cfRule type="cellIs" dxfId="437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9"/>
  <sheetViews>
    <sheetView showGridLines="0" topLeftCell="A34" workbookViewId="0">
      <selection activeCell="A60" sqref="A60:XFD60"/>
    </sheetView>
  </sheetViews>
  <sheetFormatPr defaultRowHeight="15" x14ac:dyDescent="0.25"/>
  <cols>
    <col min="1" max="1" width="5.7109375" style="163" customWidth="1"/>
    <col min="2" max="2" width="10.28515625" style="163" customWidth="1"/>
    <col min="3" max="3" width="14" style="163" customWidth="1"/>
    <col min="4" max="7" width="9.140625" style="163"/>
    <col min="8" max="8" width="20.42578125" style="163" customWidth="1"/>
    <col min="9" max="10" width="9.140625" style="163"/>
    <col min="11" max="11" width="9" style="163" customWidth="1"/>
    <col min="12" max="14" width="9.140625" style="163" hidden="1" customWidth="1"/>
    <col min="15" max="16" width="9.28515625" style="163" bestFit="1" customWidth="1"/>
    <col min="17" max="17" width="9" style="163" customWidth="1"/>
    <col min="18" max="18" width="9.140625" style="163" customWidth="1"/>
    <col min="19" max="19" width="11.5703125" style="163" bestFit="1" customWidth="1"/>
    <col min="20" max="20" width="10.5703125" style="163" bestFit="1" customWidth="1"/>
    <col min="21" max="22" width="9.28515625" style="163" bestFit="1" customWidth="1"/>
    <col min="23" max="23" width="9.140625" style="163"/>
    <col min="24" max="28" width="9.28515625" style="163" bestFit="1" customWidth="1"/>
    <col min="29" max="32" width="9.140625" style="163"/>
    <col min="33" max="33" width="10.5703125" style="163" bestFit="1" customWidth="1"/>
    <col min="34" max="35" width="9.28515625" style="163" bestFit="1" customWidth="1"/>
    <col min="36" max="44" width="9.140625" style="163"/>
    <col min="45" max="45" width="83.85546875" style="15" customWidth="1"/>
    <col min="46" max="47" width="9.140625" style="167"/>
    <col min="48" max="48" width="29.7109375" style="167" customWidth="1"/>
    <col min="49" max="49" width="22" style="167" customWidth="1"/>
    <col min="50" max="50" width="9.140625" style="167"/>
    <col min="51" max="51" width="38.5703125" style="167" bestFit="1" customWidth="1"/>
    <col min="52" max="16384" width="9.140625" style="163"/>
  </cols>
  <sheetData>
    <row r="2" spans="2:51" ht="21" x14ac:dyDescent="0.25">
      <c r="B2" s="5"/>
      <c r="C2" s="167"/>
      <c r="D2" s="167"/>
      <c r="E2" s="6"/>
      <c r="F2" s="6"/>
      <c r="G2" s="167"/>
      <c r="H2" s="7"/>
      <c r="I2" s="7"/>
      <c r="J2" s="167"/>
      <c r="K2" s="7"/>
      <c r="L2" s="7"/>
      <c r="M2" s="167"/>
      <c r="N2" s="167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7"/>
      <c r="AN2" s="167"/>
      <c r="AO2" s="167"/>
      <c r="AP2" s="167"/>
      <c r="AQ2" s="167"/>
      <c r="AR2" s="167"/>
    </row>
    <row r="3" spans="2:51" ht="21" x14ac:dyDescent="0.25">
      <c r="B3" s="16" t="s">
        <v>1</v>
      </c>
      <c r="C3" s="16"/>
      <c r="D3" s="16"/>
      <c r="E3" s="167"/>
      <c r="F3" s="7"/>
      <c r="G3" s="7"/>
      <c r="H3" s="167"/>
      <c r="I3" s="167"/>
      <c r="J3" s="167"/>
      <c r="K3" s="17"/>
      <c r="L3" s="18"/>
      <c r="M3" s="167"/>
      <c r="N3" s="167"/>
      <c r="O3" s="19" t="s">
        <v>2</v>
      </c>
      <c r="P3" s="263" t="s">
        <v>130</v>
      </c>
      <c r="Q3" s="264"/>
      <c r="R3" s="264"/>
      <c r="S3" s="264"/>
      <c r="T3" s="264"/>
      <c r="U3" s="265"/>
      <c r="V3" s="20"/>
      <c r="W3" s="20"/>
      <c r="X3" s="20"/>
      <c r="Y3" s="20"/>
      <c r="Z3" s="20"/>
      <c r="AH3" s="167"/>
      <c r="AI3" s="167"/>
      <c r="AJ3" s="167"/>
      <c r="AK3" s="167"/>
      <c r="AL3" s="15"/>
      <c r="AM3" s="167"/>
      <c r="AN3" s="167"/>
      <c r="AO3" s="167"/>
      <c r="AP3" s="167"/>
      <c r="AQ3" s="167"/>
      <c r="AR3" s="167"/>
      <c r="AS3" s="167"/>
    </row>
    <row r="4" spans="2:51" x14ac:dyDescent="0.25">
      <c r="B4" s="21" t="s">
        <v>3</v>
      </c>
      <c r="C4" s="21"/>
      <c r="D4" s="21"/>
      <c r="E4" s="167"/>
      <c r="F4" s="22"/>
      <c r="G4" s="167"/>
      <c r="H4" s="167"/>
      <c r="I4" s="167"/>
      <c r="J4" s="167"/>
      <c r="K4" s="167"/>
      <c r="L4" s="167"/>
      <c r="M4" s="167"/>
      <c r="N4" s="167"/>
      <c r="O4" s="19" t="s">
        <v>4</v>
      </c>
      <c r="P4" s="263" t="s">
        <v>137</v>
      </c>
      <c r="Q4" s="264"/>
      <c r="R4" s="264"/>
      <c r="S4" s="264"/>
      <c r="T4" s="264"/>
      <c r="U4" s="265"/>
      <c r="V4" s="20"/>
      <c r="W4" s="20"/>
      <c r="X4" s="20"/>
      <c r="Y4" s="20"/>
      <c r="Z4" s="20"/>
      <c r="AH4" s="167"/>
      <c r="AI4" s="167"/>
      <c r="AJ4" s="167"/>
      <c r="AK4" s="167"/>
      <c r="AL4" s="15"/>
      <c r="AM4" s="167"/>
      <c r="AN4" s="167"/>
      <c r="AO4" s="167"/>
      <c r="AP4" s="167"/>
      <c r="AQ4" s="167"/>
      <c r="AR4" s="167"/>
      <c r="AS4" s="167"/>
    </row>
    <row r="5" spans="2:51" x14ac:dyDescent="0.25">
      <c r="B5" s="167"/>
      <c r="C5" s="167"/>
      <c r="D5" s="167"/>
      <c r="E5" s="23"/>
      <c r="F5" s="23"/>
      <c r="G5" s="167"/>
      <c r="H5" s="167"/>
      <c r="I5" s="167"/>
      <c r="J5" s="167"/>
      <c r="K5" s="167"/>
      <c r="L5" s="167"/>
      <c r="M5" s="167"/>
      <c r="N5" s="167"/>
      <c r="O5" s="19" t="s">
        <v>5</v>
      </c>
      <c r="P5" s="263" t="s">
        <v>200</v>
      </c>
      <c r="Q5" s="264"/>
      <c r="R5" s="264"/>
      <c r="S5" s="264"/>
      <c r="T5" s="264"/>
      <c r="U5" s="265"/>
      <c r="V5" s="20"/>
      <c r="W5" s="20"/>
      <c r="X5" s="20"/>
      <c r="Y5" s="20"/>
      <c r="Z5" s="20"/>
      <c r="AH5" s="167"/>
      <c r="AI5" s="167"/>
      <c r="AJ5" s="167"/>
      <c r="AK5" s="167"/>
      <c r="AL5" s="15"/>
      <c r="AM5" s="167"/>
      <c r="AN5" s="167"/>
      <c r="AO5" s="167"/>
      <c r="AP5" s="167"/>
      <c r="AQ5" s="167"/>
      <c r="AR5" s="167"/>
      <c r="AS5" s="167"/>
    </row>
    <row r="6" spans="2:51" x14ac:dyDescent="0.25">
      <c r="B6" s="263" t="s">
        <v>6</v>
      </c>
      <c r="C6" s="265"/>
      <c r="D6" s="266" t="s">
        <v>7</v>
      </c>
      <c r="E6" s="267"/>
      <c r="F6" s="267"/>
      <c r="G6" s="267"/>
      <c r="H6" s="268"/>
      <c r="I6" s="167"/>
      <c r="J6" s="167"/>
      <c r="K6" s="213"/>
      <c r="L6" s="269">
        <v>41686</v>
      </c>
      <c r="M6" s="270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36" x14ac:dyDescent="0.25">
      <c r="B7" s="252" t="s">
        <v>8</v>
      </c>
      <c r="C7" s="253"/>
      <c r="D7" s="252" t="s">
        <v>9</v>
      </c>
      <c r="E7" s="254"/>
      <c r="F7" s="254"/>
      <c r="G7" s="253"/>
      <c r="H7" s="217" t="s">
        <v>10</v>
      </c>
      <c r="I7" s="216" t="s">
        <v>11</v>
      </c>
      <c r="J7" s="216" t="s">
        <v>12</v>
      </c>
      <c r="K7" s="216" t="s">
        <v>13</v>
      </c>
      <c r="L7" s="15"/>
      <c r="M7" s="15"/>
      <c r="N7" s="15"/>
      <c r="O7" s="217" t="s">
        <v>14</v>
      </c>
      <c r="P7" s="252" t="s">
        <v>15</v>
      </c>
      <c r="Q7" s="254"/>
      <c r="R7" s="254"/>
      <c r="S7" s="254"/>
      <c r="T7" s="253"/>
      <c r="U7" s="251" t="s">
        <v>16</v>
      </c>
      <c r="V7" s="251"/>
      <c r="W7" s="216" t="s">
        <v>17</v>
      </c>
      <c r="X7" s="252" t="s">
        <v>18</v>
      </c>
      <c r="Y7" s="253"/>
      <c r="Z7" s="252" t="s">
        <v>19</v>
      </c>
      <c r="AA7" s="253"/>
      <c r="AB7" s="252" t="s">
        <v>20</v>
      </c>
      <c r="AC7" s="253"/>
      <c r="AD7" s="252" t="s">
        <v>21</v>
      </c>
      <c r="AE7" s="253"/>
      <c r="AF7" s="216" t="s">
        <v>22</v>
      </c>
      <c r="AG7" s="216" t="s">
        <v>23</v>
      </c>
      <c r="AH7" s="216" t="s">
        <v>24</v>
      </c>
      <c r="AI7" s="216" t="s">
        <v>25</v>
      </c>
      <c r="AJ7" s="252" t="s">
        <v>26</v>
      </c>
      <c r="AK7" s="254"/>
      <c r="AL7" s="254"/>
      <c r="AM7" s="254"/>
      <c r="AN7" s="253"/>
      <c r="AO7" s="252" t="s">
        <v>27</v>
      </c>
      <c r="AP7" s="254"/>
      <c r="AQ7" s="253"/>
      <c r="AR7" s="216" t="s">
        <v>28</v>
      </c>
      <c r="AS7" s="30"/>
      <c r="AT7" s="15"/>
      <c r="AU7" s="15"/>
      <c r="AV7" s="15"/>
      <c r="AW7" s="15"/>
      <c r="AX7" s="15"/>
      <c r="AY7" s="15"/>
    </row>
    <row r="8" spans="2:51" x14ac:dyDescent="0.25">
      <c r="B8" s="255">
        <v>42018</v>
      </c>
      <c r="C8" s="256"/>
      <c r="D8" s="257" t="s">
        <v>29</v>
      </c>
      <c r="E8" s="258"/>
      <c r="F8" s="258"/>
      <c r="G8" s="259"/>
      <c r="H8" s="31"/>
      <c r="I8" s="257" t="s">
        <v>29</v>
      </c>
      <c r="J8" s="258"/>
      <c r="K8" s="259"/>
      <c r="L8" s="32"/>
      <c r="M8" s="32"/>
      <c r="N8" s="32"/>
      <c r="O8" s="31" t="s">
        <v>30</v>
      </c>
      <c r="P8" s="31" t="s">
        <v>30</v>
      </c>
      <c r="Q8" s="31" t="s">
        <v>31</v>
      </c>
      <c r="R8" s="31" t="s">
        <v>31</v>
      </c>
      <c r="S8" s="31" t="s">
        <v>30</v>
      </c>
      <c r="T8" s="31" t="s">
        <v>32</v>
      </c>
      <c r="U8" s="260" t="s">
        <v>33</v>
      </c>
      <c r="V8" s="260"/>
      <c r="W8" s="33" t="s">
        <v>34</v>
      </c>
      <c r="X8" s="243">
        <v>0</v>
      </c>
      <c r="Y8" s="244"/>
      <c r="Z8" s="261" t="s">
        <v>35</v>
      </c>
      <c r="AA8" s="262"/>
      <c r="AB8" s="243">
        <v>1185</v>
      </c>
      <c r="AC8" s="244"/>
      <c r="AD8" s="245">
        <v>800</v>
      </c>
      <c r="AE8" s="246"/>
      <c r="AF8" s="31"/>
      <c r="AG8" s="33">
        <f>AG34-AG10</f>
        <v>25408</v>
      </c>
      <c r="AH8" s="34"/>
      <c r="AI8" s="34"/>
      <c r="AJ8" s="31" t="s">
        <v>36</v>
      </c>
      <c r="AK8" s="31" t="s">
        <v>36</v>
      </c>
      <c r="AL8" s="31" t="s">
        <v>36</v>
      </c>
      <c r="AM8" s="31" t="s">
        <v>36</v>
      </c>
      <c r="AN8" s="31" t="s">
        <v>36</v>
      </c>
      <c r="AO8" s="31" t="s">
        <v>36</v>
      </c>
      <c r="AP8" s="31" t="s">
        <v>31</v>
      </c>
      <c r="AQ8" s="31" t="s">
        <v>31</v>
      </c>
      <c r="AR8" s="31" t="s">
        <v>37</v>
      </c>
      <c r="AS8" s="30"/>
      <c r="AV8" s="35" t="s">
        <v>38</v>
      </c>
    </row>
    <row r="9" spans="2:51" ht="60" x14ac:dyDescent="0.25">
      <c r="B9" s="235" t="s">
        <v>39</v>
      </c>
      <c r="C9" s="235"/>
      <c r="D9" s="247" t="s">
        <v>40</v>
      </c>
      <c r="E9" s="248"/>
      <c r="F9" s="249" t="s">
        <v>41</v>
      </c>
      <c r="G9" s="248"/>
      <c r="H9" s="250" t="s">
        <v>42</v>
      </c>
      <c r="I9" s="235" t="s">
        <v>43</v>
      </c>
      <c r="J9" s="235"/>
      <c r="K9" s="235"/>
      <c r="L9" s="216" t="s">
        <v>44</v>
      </c>
      <c r="M9" s="251" t="s">
        <v>45</v>
      </c>
      <c r="N9" s="36" t="s">
        <v>46</v>
      </c>
      <c r="O9" s="241" t="s">
        <v>47</v>
      </c>
      <c r="P9" s="241" t="s">
        <v>48</v>
      </c>
      <c r="Q9" s="37" t="s">
        <v>49</v>
      </c>
      <c r="R9" s="229" t="s">
        <v>50</v>
      </c>
      <c r="S9" s="230"/>
      <c r="T9" s="231"/>
      <c r="U9" s="214" t="s">
        <v>51</v>
      </c>
      <c r="V9" s="214" t="s">
        <v>52</v>
      </c>
      <c r="W9" s="235" t="s">
        <v>53</v>
      </c>
      <c r="X9" s="236" t="s">
        <v>54</v>
      </c>
      <c r="Y9" s="237"/>
      <c r="Z9" s="237"/>
      <c r="AA9" s="237"/>
      <c r="AB9" s="237"/>
      <c r="AC9" s="237"/>
      <c r="AD9" s="237"/>
      <c r="AE9" s="238"/>
      <c r="AF9" s="212" t="s">
        <v>55</v>
      </c>
      <c r="AG9" s="212" t="s">
        <v>56</v>
      </c>
      <c r="AH9" s="224" t="s">
        <v>57</v>
      </c>
      <c r="AI9" s="239" t="s">
        <v>58</v>
      </c>
      <c r="AJ9" s="214" t="s">
        <v>59</v>
      </c>
      <c r="AK9" s="214" t="s">
        <v>60</v>
      </c>
      <c r="AL9" s="214" t="s">
        <v>61</v>
      </c>
      <c r="AM9" s="214" t="s">
        <v>62</v>
      </c>
      <c r="AN9" s="214" t="s">
        <v>63</v>
      </c>
      <c r="AO9" s="214" t="s">
        <v>64</v>
      </c>
      <c r="AP9" s="214" t="s">
        <v>65</v>
      </c>
      <c r="AQ9" s="241" t="s">
        <v>66</v>
      </c>
      <c r="AR9" s="214" t="s">
        <v>67</v>
      </c>
      <c r="AS9" s="224" t="s">
        <v>68</v>
      </c>
      <c r="AV9" s="38" t="s">
        <v>69</v>
      </c>
      <c r="AW9" s="38" t="s">
        <v>70</v>
      </c>
      <c r="AY9" s="39" t="s">
        <v>71</v>
      </c>
    </row>
    <row r="10" spans="2:51" x14ac:dyDescent="0.25">
      <c r="B10" s="214" t="s">
        <v>72</v>
      </c>
      <c r="C10" s="214" t="s">
        <v>73</v>
      </c>
      <c r="D10" s="214" t="s">
        <v>74</v>
      </c>
      <c r="E10" s="214" t="s">
        <v>75</v>
      </c>
      <c r="F10" s="214" t="s">
        <v>74</v>
      </c>
      <c r="G10" s="214" t="s">
        <v>75</v>
      </c>
      <c r="H10" s="250"/>
      <c r="I10" s="214" t="s">
        <v>75</v>
      </c>
      <c r="J10" s="214" t="s">
        <v>75</v>
      </c>
      <c r="K10" s="214" t="s">
        <v>75</v>
      </c>
      <c r="L10" s="31" t="s">
        <v>29</v>
      </c>
      <c r="M10" s="251"/>
      <c r="N10" s="31" t="s">
        <v>29</v>
      </c>
      <c r="O10" s="242"/>
      <c r="P10" s="242"/>
      <c r="Q10" s="4">
        <f>'JAN 13'!Q34</f>
        <v>21424242</v>
      </c>
      <c r="R10" s="232"/>
      <c r="S10" s="233"/>
      <c r="T10" s="234"/>
      <c r="U10" s="214" t="s">
        <v>75</v>
      </c>
      <c r="V10" s="214" t="s">
        <v>75</v>
      </c>
      <c r="W10" s="235"/>
      <c r="X10" s="40" t="s">
        <v>76</v>
      </c>
      <c r="Y10" s="40" t="s">
        <v>77</v>
      </c>
      <c r="Z10" s="40" t="s">
        <v>78</v>
      </c>
      <c r="AA10" s="40" t="s">
        <v>79</v>
      </c>
      <c r="AB10" s="40" t="s">
        <v>80</v>
      </c>
      <c r="AC10" s="40" t="s">
        <v>81</v>
      </c>
      <c r="AD10" s="40" t="s">
        <v>82</v>
      </c>
      <c r="AE10" s="40" t="s">
        <v>83</v>
      </c>
      <c r="AF10" s="41"/>
      <c r="AG10" s="192">
        <f>'JAN 13'!AG34</f>
        <v>33915524</v>
      </c>
      <c r="AH10" s="224"/>
      <c r="AI10" s="240"/>
      <c r="AJ10" s="214" t="s">
        <v>84</v>
      </c>
      <c r="AK10" s="214" t="s">
        <v>84</v>
      </c>
      <c r="AL10" s="214" t="s">
        <v>84</v>
      </c>
      <c r="AM10" s="214" t="s">
        <v>84</v>
      </c>
      <c r="AN10" s="214" t="s">
        <v>84</v>
      </c>
      <c r="AO10" s="214" t="s">
        <v>84</v>
      </c>
      <c r="AP10" s="3">
        <f>'JAN 13'!AP34</f>
        <v>7503144</v>
      </c>
      <c r="AQ10" s="242"/>
      <c r="AR10" s="215" t="s">
        <v>85</v>
      </c>
      <c r="AS10" s="224"/>
      <c r="AV10" s="42" t="s">
        <v>86</v>
      </c>
      <c r="AW10" s="42" t="s">
        <v>87</v>
      </c>
      <c r="AY10" s="87" t="s">
        <v>130</v>
      </c>
    </row>
    <row r="11" spans="2:51" x14ac:dyDescent="0.25">
      <c r="B11" s="43">
        <v>2</v>
      </c>
      <c r="C11" s="43">
        <v>4.1666666666666664E-2</v>
      </c>
      <c r="D11" s="191">
        <v>12</v>
      </c>
      <c r="E11" s="44">
        <f>D11/1.42</f>
        <v>8.4507042253521139</v>
      </c>
      <c r="F11" s="168">
        <v>66</v>
      </c>
      <c r="G11" s="44">
        <f>F11/1.42</f>
        <v>46.478873239436624</v>
      </c>
      <c r="H11" s="45" t="s">
        <v>88</v>
      </c>
      <c r="I11" s="45">
        <f>J11-(2/1.42)</f>
        <v>41.549295774647888</v>
      </c>
      <c r="J11" s="46">
        <f>(F11-5)/1.42</f>
        <v>42.95774647887324</v>
      </c>
      <c r="K11" s="45">
        <f>J11+(6/1.42)</f>
        <v>47.183098591549296</v>
      </c>
      <c r="L11" s="47">
        <v>14</v>
      </c>
      <c r="M11" s="48" t="s">
        <v>89</v>
      </c>
      <c r="N11" s="48">
        <v>11.4</v>
      </c>
      <c r="O11" s="192">
        <v>119</v>
      </c>
      <c r="P11" s="192">
        <v>103</v>
      </c>
      <c r="Q11" s="192">
        <v>21428183</v>
      </c>
      <c r="R11" s="50">
        <f>Q11-Q10</f>
        <v>3941</v>
      </c>
      <c r="S11" s="51">
        <f>R11*24/1000</f>
        <v>94.584000000000003</v>
      </c>
      <c r="T11" s="51">
        <f>R11/1000</f>
        <v>3.9409999999999998</v>
      </c>
      <c r="U11" s="193">
        <v>5.6</v>
      </c>
      <c r="V11" s="193">
        <f t="shared" ref="V11:V34" si="0">U11</f>
        <v>5.6</v>
      </c>
      <c r="W11" s="194" t="s">
        <v>129</v>
      </c>
      <c r="X11" s="197">
        <v>0</v>
      </c>
      <c r="Y11" s="197">
        <v>0</v>
      </c>
      <c r="Z11" s="197">
        <v>1009</v>
      </c>
      <c r="AA11" s="197">
        <v>0</v>
      </c>
      <c r="AB11" s="197">
        <v>1110</v>
      </c>
      <c r="AC11" s="52" t="s">
        <v>90</v>
      </c>
      <c r="AD11" s="52" t="s">
        <v>90</v>
      </c>
      <c r="AE11" s="52" t="s">
        <v>90</v>
      </c>
      <c r="AF11" s="196" t="s">
        <v>90</v>
      </c>
      <c r="AG11" s="196">
        <v>33916180</v>
      </c>
      <c r="AH11" s="53">
        <f>IF(ISBLANK(AG11),"-",AG11-AG10)</f>
        <v>656</v>
      </c>
      <c r="AI11" s="54">
        <f>AH11/T11</f>
        <v>166.45521441258563</v>
      </c>
      <c r="AJ11" s="166">
        <v>0</v>
      </c>
      <c r="AK11" s="166">
        <v>0</v>
      </c>
      <c r="AL11" s="166">
        <v>1</v>
      </c>
      <c r="AM11" s="166">
        <v>0</v>
      </c>
      <c r="AN11" s="166">
        <v>1</v>
      </c>
      <c r="AO11" s="166">
        <v>0.33</v>
      </c>
      <c r="AP11" s="197">
        <v>7504093</v>
      </c>
      <c r="AQ11" s="197">
        <f t="shared" ref="AQ11:AQ34" si="1">AP11-AP10</f>
        <v>949</v>
      </c>
      <c r="AR11" s="55"/>
      <c r="AS11" s="56" t="s">
        <v>113</v>
      </c>
      <c r="AV11" s="42" t="s">
        <v>88</v>
      </c>
      <c r="AW11" s="42" t="s">
        <v>91</v>
      </c>
      <c r="AY11" s="87" t="s">
        <v>136</v>
      </c>
    </row>
    <row r="12" spans="2:51" x14ac:dyDescent="0.25">
      <c r="B12" s="43">
        <v>2.0416666666666701</v>
      </c>
      <c r="C12" s="43">
        <v>8.3333333333333329E-2</v>
      </c>
      <c r="D12" s="191">
        <v>14</v>
      </c>
      <c r="E12" s="44">
        <f t="shared" ref="E12:E34" si="2">D12/1.42</f>
        <v>9.8591549295774659</v>
      </c>
      <c r="F12" s="168">
        <v>66</v>
      </c>
      <c r="G12" s="44">
        <f t="shared" ref="G12:G34" si="3">F12/1.42</f>
        <v>46.478873239436624</v>
      </c>
      <c r="H12" s="45" t="s">
        <v>88</v>
      </c>
      <c r="I12" s="45">
        <f t="shared" ref="I12:I34" si="4">J12-(2/1.42)</f>
        <v>41.549295774647888</v>
      </c>
      <c r="J12" s="46">
        <f>(F12-5)/1.42</f>
        <v>42.95774647887324</v>
      </c>
      <c r="K12" s="45">
        <f>J12+(6/1.42)</f>
        <v>47.183098591549296</v>
      </c>
      <c r="L12" s="47">
        <v>14</v>
      </c>
      <c r="M12" s="48" t="s">
        <v>89</v>
      </c>
      <c r="N12" s="48">
        <v>11.2</v>
      </c>
      <c r="O12" s="192">
        <v>119</v>
      </c>
      <c r="P12" s="192">
        <v>92</v>
      </c>
      <c r="Q12" s="192">
        <v>21432033</v>
      </c>
      <c r="R12" s="50">
        <f t="shared" ref="R12:R34" si="5">Q12-Q11</f>
        <v>3850</v>
      </c>
      <c r="S12" s="51">
        <f t="shared" ref="S12:S34" si="6">R12*24/1000</f>
        <v>92.4</v>
      </c>
      <c r="T12" s="51">
        <f t="shared" ref="T12:T34" si="7">R12/1000</f>
        <v>3.85</v>
      </c>
      <c r="U12" s="193">
        <v>6.7</v>
      </c>
      <c r="V12" s="193">
        <f t="shared" si="0"/>
        <v>6.7</v>
      </c>
      <c r="W12" s="194" t="s">
        <v>129</v>
      </c>
      <c r="X12" s="197">
        <v>0</v>
      </c>
      <c r="Y12" s="197">
        <v>0</v>
      </c>
      <c r="Z12" s="197">
        <v>1015</v>
      </c>
      <c r="AA12" s="197">
        <v>0</v>
      </c>
      <c r="AB12" s="197">
        <v>1108</v>
      </c>
      <c r="AC12" s="52" t="s">
        <v>90</v>
      </c>
      <c r="AD12" s="52" t="s">
        <v>90</v>
      </c>
      <c r="AE12" s="52" t="s">
        <v>90</v>
      </c>
      <c r="AF12" s="196" t="s">
        <v>90</v>
      </c>
      <c r="AG12" s="196">
        <v>33916792</v>
      </c>
      <c r="AH12" s="53">
        <f>IF(ISBLANK(AG12),"-",AG12-AG11)</f>
        <v>612</v>
      </c>
      <c r="AI12" s="54">
        <f t="shared" ref="AI12:AI34" si="8">AH12/T12</f>
        <v>158.96103896103895</v>
      </c>
      <c r="AJ12" s="166">
        <v>0</v>
      </c>
      <c r="AK12" s="166">
        <v>0</v>
      </c>
      <c r="AL12" s="166">
        <v>1</v>
      </c>
      <c r="AM12" s="166">
        <v>0</v>
      </c>
      <c r="AN12" s="166">
        <v>1</v>
      </c>
      <c r="AO12" s="166">
        <v>0.33</v>
      </c>
      <c r="AP12" s="197">
        <v>7505118</v>
      </c>
      <c r="AQ12" s="197">
        <f t="shared" si="1"/>
        <v>1025</v>
      </c>
      <c r="AR12" s="57"/>
      <c r="AS12" s="56" t="s">
        <v>113</v>
      </c>
      <c r="AV12" s="42" t="s">
        <v>92</v>
      </c>
      <c r="AW12" s="42" t="s">
        <v>93</v>
      </c>
      <c r="AY12" s="87" t="s">
        <v>137</v>
      </c>
    </row>
    <row r="13" spans="2:51" x14ac:dyDescent="0.25">
      <c r="B13" s="43">
        <v>2.0833333333333299</v>
      </c>
      <c r="C13" s="43">
        <v>0.125</v>
      </c>
      <c r="D13" s="191">
        <v>17</v>
      </c>
      <c r="E13" s="44">
        <f t="shared" si="2"/>
        <v>11.971830985915494</v>
      </c>
      <c r="F13" s="168">
        <v>66</v>
      </c>
      <c r="G13" s="44">
        <f t="shared" si="3"/>
        <v>46.478873239436624</v>
      </c>
      <c r="H13" s="45" t="s">
        <v>88</v>
      </c>
      <c r="I13" s="45">
        <f t="shared" si="4"/>
        <v>41.549295774647888</v>
      </c>
      <c r="J13" s="46">
        <f>(F13-5)/1.42</f>
        <v>42.95774647887324</v>
      </c>
      <c r="K13" s="45">
        <f>J13+(6/1.42)</f>
        <v>47.183098591549296</v>
      </c>
      <c r="L13" s="47">
        <v>14</v>
      </c>
      <c r="M13" s="48" t="s">
        <v>89</v>
      </c>
      <c r="N13" s="48">
        <v>11.2</v>
      </c>
      <c r="O13" s="192">
        <v>118</v>
      </c>
      <c r="P13" s="192">
        <v>90</v>
      </c>
      <c r="Q13" s="192">
        <v>21435813</v>
      </c>
      <c r="R13" s="50">
        <f t="shared" si="5"/>
        <v>3780</v>
      </c>
      <c r="S13" s="51">
        <f t="shared" si="6"/>
        <v>90.72</v>
      </c>
      <c r="T13" s="51">
        <f t="shared" si="7"/>
        <v>3.78</v>
      </c>
      <c r="U13" s="193">
        <v>7.9</v>
      </c>
      <c r="V13" s="193">
        <f t="shared" si="0"/>
        <v>7.9</v>
      </c>
      <c r="W13" s="194" t="s">
        <v>129</v>
      </c>
      <c r="X13" s="197">
        <v>0</v>
      </c>
      <c r="Y13" s="197">
        <v>0</v>
      </c>
      <c r="Z13" s="197">
        <v>992</v>
      </c>
      <c r="AA13" s="197">
        <v>0</v>
      </c>
      <c r="AB13" s="197">
        <v>1029</v>
      </c>
      <c r="AC13" s="52" t="s">
        <v>90</v>
      </c>
      <c r="AD13" s="52" t="s">
        <v>90</v>
      </c>
      <c r="AE13" s="52" t="s">
        <v>90</v>
      </c>
      <c r="AF13" s="196" t="s">
        <v>90</v>
      </c>
      <c r="AG13" s="196">
        <v>33917364</v>
      </c>
      <c r="AH13" s="53">
        <f>IF(ISBLANK(AG13),"-",AG13-AG12)</f>
        <v>572</v>
      </c>
      <c r="AI13" s="54">
        <f t="shared" si="8"/>
        <v>151.32275132275134</v>
      </c>
      <c r="AJ13" s="166">
        <v>0</v>
      </c>
      <c r="AK13" s="166">
        <v>0</v>
      </c>
      <c r="AL13" s="166">
        <v>1</v>
      </c>
      <c r="AM13" s="166">
        <v>0</v>
      </c>
      <c r="AN13" s="166">
        <v>1</v>
      </c>
      <c r="AO13" s="166">
        <v>0.33</v>
      </c>
      <c r="AP13" s="197">
        <v>7506223</v>
      </c>
      <c r="AQ13" s="197">
        <f t="shared" si="1"/>
        <v>1105</v>
      </c>
      <c r="AR13" s="55"/>
      <c r="AS13" s="56" t="s">
        <v>113</v>
      </c>
      <c r="AV13" s="42" t="s">
        <v>94</v>
      </c>
      <c r="AW13" s="42" t="s">
        <v>95</v>
      </c>
      <c r="AY13" s="87" t="s">
        <v>147</v>
      </c>
    </row>
    <row r="14" spans="2:51" x14ac:dyDescent="0.25">
      <c r="B14" s="43">
        <v>2.125</v>
      </c>
      <c r="C14" s="43">
        <v>0.16666666666666699</v>
      </c>
      <c r="D14" s="191">
        <v>17</v>
      </c>
      <c r="E14" s="44">
        <f t="shared" si="2"/>
        <v>11.971830985915494</v>
      </c>
      <c r="F14" s="168">
        <v>66</v>
      </c>
      <c r="G14" s="44">
        <f t="shared" si="3"/>
        <v>46.478873239436624</v>
      </c>
      <c r="H14" s="45" t="s">
        <v>88</v>
      </c>
      <c r="I14" s="45">
        <f t="shared" si="4"/>
        <v>41.549295774647888</v>
      </c>
      <c r="J14" s="46">
        <f>(F14-5)/1.42</f>
        <v>42.95774647887324</v>
      </c>
      <c r="K14" s="45">
        <f>J14+(6/1.42)</f>
        <v>47.183098591549296</v>
      </c>
      <c r="L14" s="47">
        <v>14</v>
      </c>
      <c r="M14" s="48" t="s">
        <v>89</v>
      </c>
      <c r="N14" s="48">
        <v>12.8</v>
      </c>
      <c r="O14" s="192">
        <v>117</v>
      </c>
      <c r="P14" s="192">
        <v>88</v>
      </c>
      <c r="Q14" s="192">
        <v>21439616</v>
      </c>
      <c r="R14" s="50">
        <f t="shared" si="5"/>
        <v>3803</v>
      </c>
      <c r="S14" s="51">
        <f t="shared" si="6"/>
        <v>91.272000000000006</v>
      </c>
      <c r="T14" s="51">
        <f t="shared" si="7"/>
        <v>3.8029999999999999</v>
      </c>
      <c r="U14" s="193">
        <v>8.9</v>
      </c>
      <c r="V14" s="193">
        <f t="shared" si="0"/>
        <v>8.9</v>
      </c>
      <c r="W14" s="194" t="s">
        <v>129</v>
      </c>
      <c r="X14" s="197">
        <v>0</v>
      </c>
      <c r="Y14" s="197">
        <v>0</v>
      </c>
      <c r="Z14" s="197">
        <v>1006</v>
      </c>
      <c r="AA14" s="197">
        <v>0</v>
      </c>
      <c r="AB14" s="197">
        <v>1018</v>
      </c>
      <c r="AC14" s="52" t="s">
        <v>90</v>
      </c>
      <c r="AD14" s="52" t="s">
        <v>90</v>
      </c>
      <c r="AE14" s="52" t="s">
        <v>90</v>
      </c>
      <c r="AF14" s="196" t="s">
        <v>90</v>
      </c>
      <c r="AG14" s="196">
        <v>33917928</v>
      </c>
      <c r="AH14" s="53">
        <f t="shared" ref="AH14:AH34" si="9">IF(ISBLANK(AG14),"-",AG14-AG13)</f>
        <v>564</v>
      </c>
      <c r="AI14" s="54">
        <f t="shared" si="8"/>
        <v>148.30397054956615</v>
      </c>
      <c r="AJ14" s="166">
        <v>0</v>
      </c>
      <c r="AK14" s="166">
        <v>0</v>
      </c>
      <c r="AL14" s="166">
        <v>1</v>
      </c>
      <c r="AM14" s="166">
        <v>0</v>
      </c>
      <c r="AN14" s="166">
        <v>1</v>
      </c>
      <c r="AO14" s="166">
        <v>0.33</v>
      </c>
      <c r="AP14" s="197">
        <v>7507249</v>
      </c>
      <c r="AQ14" s="197">
        <f t="shared" si="1"/>
        <v>1026</v>
      </c>
      <c r="AR14" s="55"/>
      <c r="AS14" s="56" t="s">
        <v>113</v>
      </c>
      <c r="AT14" s="58"/>
      <c r="AV14" s="42" t="s">
        <v>96</v>
      </c>
      <c r="AW14" s="42" t="s">
        <v>97</v>
      </c>
      <c r="AY14" s="87" t="s">
        <v>138</v>
      </c>
    </row>
    <row r="15" spans="2:51" x14ac:dyDescent="0.25">
      <c r="B15" s="43">
        <v>2.1666666666666701</v>
      </c>
      <c r="C15" s="43">
        <v>0.20833333333333301</v>
      </c>
      <c r="D15" s="191">
        <v>21</v>
      </c>
      <c r="E15" s="44">
        <f t="shared" si="2"/>
        <v>14.788732394366198</v>
      </c>
      <c r="F15" s="168">
        <v>66</v>
      </c>
      <c r="G15" s="44">
        <f t="shared" si="3"/>
        <v>46.478873239436624</v>
      </c>
      <c r="H15" s="45" t="s">
        <v>88</v>
      </c>
      <c r="I15" s="45">
        <f t="shared" si="4"/>
        <v>41.549295774647888</v>
      </c>
      <c r="J15" s="46">
        <f>(F15-5)/1.42</f>
        <v>42.95774647887324</v>
      </c>
      <c r="K15" s="45">
        <f>J15+(6/1.42)</f>
        <v>47.183098591549296</v>
      </c>
      <c r="L15" s="47">
        <v>18</v>
      </c>
      <c r="M15" s="48" t="s">
        <v>89</v>
      </c>
      <c r="N15" s="48">
        <v>13.1</v>
      </c>
      <c r="O15" s="192">
        <v>101</v>
      </c>
      <c r="P15" s="192">
        <v>96</v>
      </c>
      <c r="Q15" s="192">
        <v>21443486</v>
      </c>
      <c r="R15" s="50">
        <f t="shared" si="5"/>
        <v>3870</v>
      </c>
      <c r="S15" s="51">
        <f t="shared" si="6"/>
        <v>92.88</v>
      </c>
      <c r="T15" s="51">
        <f t="shared" si="7"/>
        <v>3.87</v>
      </c>
      <c r="U15" s="193">
        <v>9.5</v>
      </c>
      <c r="V15" s="193">
        <f t="shared" si="0"/>
        <v>9.5</v>
      </c>
      <c r="W15" s="194" t="s">
        <v>129</v>
      </c>
      <c r="X15" s="197">
        <v>0</v>
      </c>
      <c r="Y15" s="197">
        <v>0</v>
      </c>
      <c r="Z15" s="197">
        <v>985</v>
      </c>
      <c r="AA15" s="197">
        <v>0</v>
      </c>
      <c r="AB15" s="197">
        <v>1008</v>
      </c>
      <c r="AC15" s="52" t="s">
        <v>90</v>
      </c>
      <c r="AD15" s="52" t="s">
        <v>90</v>
      </c>
      <c r="AE15" s="52" t="s">
        <v>90</v>
      </c>
      <c r="AF15" s="196" t="s">
        <v>90</v>
      </c>
      <c r="AG15" s="196">
        <v>33918468</v>
      </c>
      <c r="AH15" s="53">
        <f t="shared" si="9"/>
        <v>540</v>
      </c>
      <c r="AI15" s="54">
        <f t="shared" si="8"/>
        <v>139.53488372093022</v>
      </c>
      <c r="AJ15" s="166">
        <v>0</v>
      </c>
      <c r="AK15" s="166">
        <v>0</v>
      </c>
      <c r="AL15" s="166">
        <v>1</v>
      </c>
      <c r="AM15" s="166">
        <v>0</v>
      </c>
      <c r="AN15" s="166">
        <v>1</v>
      </c>
      <c r="AO15" s="166">
        <v>0.33</v>
      </c>
      <c r="AP15" s="197">
        <v>7507699</v>
      </c>
      <c r="AQ15" s="197">
        <f t="shared" si="1"/>
        <v>450</v>
      </c>
      <c r="AR15" s="55"/>
      <c r="AS15" s="56" t="s">
        <v>113</v>
      </c>
      <c r="AV15" s="42" t="s">
        <v>98</v>
      </c>
      <c r="AW15" s="42" t="s">
        <v>99</v>
      </c>
      <c r="AY15" s="87" t="s">
        <v>200</v>
      </c>
    </row>
    <row r="16" spans="2:51" x14ac:dyDescent="0.25">
      <c r="B16" s="43">
        <v>2.2083333333333299</v>
      </c>
      <c r="C16" s="43">
        <v>0.25</v>
      </c>
      <c r="D16" s="191">
        <v>14</v>
      </c>
      <c r="E16" s="44">
        <f t="shared" si="2"/>
        <v>9.8591549295774659</v>
      </c>
      <c r="F16" s="103">
        <v>68</v>
      </c>
      <c r="G16" s="44">
        <f t="shared" si="3"/>
        <v>47.887323943661976</v>
      </c>
      <c r="H16" s="45" t="s">
        <v>88</v>
      </c>
      <c r="I16" s="45">
        <f t="shared" si="4"/>
        <v>46.478873239436624</v>
      </c>
      <c r="J16" s="46">
        <f t="shared" ref="J16:J25" si="10">F16/1.42</f>
        <v>47.887323943661976</v>
      </c>
      <c r="K16" s="45">
        <f>J16+1.42</f>
        <v>49.307323943661977</v>
      </c>
      <c r="L16" s="47">
        <v>19</v>
      </c>
      <c r="M16" s="48" t="s">
        <v>100</v>
      </c>
      <c r="N16" s="48">
        <v>13.1</v>
      </c>
      <c r="O16" s="192">
        <v>118</v>
      </c>
      <c r="P16" s="192">
        <v>113</v>
      </c>
      <c r="Q16" s="192">
        <v>21448035</v>
      </c>
      <c r="R16" s="50">
        <f t="shared" si="5"/>
        <v>4549</v>
      </c>
      <c r="S16" s="51">
        <f t="shared" si="6"/>
        <v>109.176</v>
      </c>
      <c r="T16" s="51">
        <f t="shared" si="7"/>
        <v>4.5490000000000004</v>
      </c>
      <c r="U16" s="193">
        <v>9.5</v>
      </c>
      <c r="V16" s="193">
        <f t="shared" si="0"/>
        <v>9.5</v>
      </c>
      <c r="W16" s="194" t="s">
        <v>129</v>
      </c>
      <c r="X16" s="197">
        <v>0</v>
      </c>
      <c r="Y16" s="197">
        <v>0</v>
      </c>
      <c r="Z16" s="197">
        <v>1106</v>
      </c>
      <c r="AA16" s="197">
        <v>0</v>
      </c>
      <c r="AB16" s="197">
        <v>1129</v>
      </c>
      <c r="AC16" s="52" t="s">
        <v>90</v>
      </c>
      <c r="AD16" s="52" t="s">
        <v>90</v>
      </c>
      <c r="AE16" s="52" t="s">
        <v>90</v>
      </c>
      <c r="AF16" s="196" t="s">
        <v>90</v>
      </c>
      <c r="AG16" s="196">
        <v>33919164</v>
      </c>
      <c r="AH16" s="53">
        <f t="shared" si="9"/>
        <v>696</v>
      </c>
      <c r="AI16" s="54">
        <f t="shared" si="8"/>
        <v>153.0006594856012</v>
      </c>
      <c r="AJ16" s="166">
        <v>0</v>
      </c>
      <c r="AK16" s="166">
        <v>0</v>
      </c>
      <c r="AL16" s="166">
        <v>1</v>
      </c>
      <c r="AM16" s="166">
        <v>0</v>
      </c>
      <c r="AN16" s="166">
        <v>1</v>
      </c>
      <c r="AO16" s="166">
        <v>0</v>
      </c>
      <c r="AP16" s="197">
        <v>7507699</v>
      </c>
      <c r="AQ16" s="197">
        <f t="shared" si="1"/>
        <v>0</v>
      </c>
      <c r="AR16" s="57"/>
      <c r="AS16" s="56" t="s">
        <v>101</v>
      </c>
      <c r="AV16" s="42" t="s">
        <v>102</v>
      </c>
      <c r="AW16" s="42" t="s">
        <v>103</v>
      </c>
      <c r="AY16" s="87"/>
    </row>
    <row r="17" spans="1:51" x14ac:dyDescent="0.25">
      <c r="B17" s="43">
        <v>2.25</v>
      </c>
      <c r="C17" s="43">
        <v>0.29166666666666702</v>
      </c>
      <c r="D17" s="191">
        <v>9</v>
      </c>
      <c r="E17" s="44">
        <f t="shared" si="2"/>
        <v>6.3380281690140849</v>
      </c>
      <c r="F17" s="103">
        <v>83</v>
      </c>
      <c r="G17" s="44">
        <f t="shared" si="3"/>
        <v>58.450704225352112</v>
      </c>
      <c r="H17" s="45" t="s">
        <v>88</v>
      </c>
      <c r="I17" s="45">
        <f t="shared" si="4"/>
        <v>57.04225352112676</v>
      </c>
      <c r="J17" s="46">
        <f t="shared" si="10"/>
        <v>58.450704225352112</v>
      </c>
      <c r="K17" s="45">
        <f t="shared" ref="K17:K22" si="11">J17+1.42</f>
        <v>59.870704225352114</v>
      </c>
      <c r="L17" s="47">
        <v>19</v>
      </c>
      <c r="M17" s="48" t="s">
        <v>100</v>
      </c>
      <c r="N17" s="48">
        <v>16.7</v>
      </c>
      <c r="O17" s="192">
        <v>139</v>
      </c>
      <c r="P17" s="192">
        <v>139</v>
      </c>
      <c r="Q17" s="192">
        <v>21453911</v>
      </c>
      <c r="R17" s="50">
        <f t="shared" si="5"/>
        <v>5876</v>
      </c>
      <c r="S17" s="51">
        <f t="shared" si="6"/>
        <v>141.024</v>
      </c>
      <c r="T17" s="51">
        <f t="shared" si="7"/>
        <v>5.8760000000000003</v>
      </c>
      <c r="U17" s="193">
        <v>9.4</v>
      </c>
      <c r="V17" s="193">
        <f t="shared" si="0"/>
        <v>9.4</v>
      </c>
      <c r="W17" s="194" t="s">
        <v>142</v>
      </c>
      <c r="X17" s="197">
        <v>0</v>
      </c>
      <c r="Y17" s="197">
        <v>989</v>
      </c>
      <c r="Z17" s="197">
        <v>1195</v>
      </c>
      <c r="AA17" s="197">
        <v>1185</v>
      </c>
      <c r="AB17" s="197">
        <v>1198</v>
      </c>
      <c r="AC17" s="52" t="s">
        <v>90</v>
      </c>
      <c r="AD17" s="52" t="s">
        <v>90</v>
      </c>
      <c r="AE17" s="52" t="s">
        <v>90</v>
      </c>
      <c r="AF17" s="196" t="s">
        <v>90</v>
      </c>
      <c r="AG17" s="196">
        <v>33920476</v>
      </c>
      <c r="AH17" s="53">
        <f t="shared" si="9"/>
        <v>1312</v>
      </c>
      <c r="AI17" s="54">
        <f t="shared" si="8"/>
        <v>223.28114363512591</v>
      </c>
      <c r="AJ17" s="166">
        <v>0</v>
      </c>
      <c r="AK17" s="166">
        <v>1</v>
      </c>
      <c r="AL17" s="166">
        <v>1</v>
      </c>
      <c r="AM17" s="166">
        <v>1</v>
      </c>
      <c r="AN17" s="166">
        <v>1</v>
      </c>
      <c r="AO17" s="166">
        <v>0</v>
      </c>
      <c r="AP17" s="197">
        <v>7507699</v>
      </c>
      <c r="AQ17" s="197">
        <f t="shared" si="1"/>
        <v>0</v>
      </c>
      <c r="AR17" s="55"/>
      <c r="AS17" s="56" t="s">
        <v>101</v>
      </c>
      <c r="AT17" s="58"/>
      <c r="AV17" s="42" t="s">
        <v>104</v>
      </c>
      <c r="AW17" s="42" t="s">
        <v>105</v>
      </c>
      <c r="AY17" s="170"/>
    </row>
    <row r="18" spans="1:51" x14ac:dyDescent="0.25">
      <c r="B18" s="43">
        <v>2.2916666666666701</v>
      </c>
      <c r="C18" s="43">
        <v>0.33333333333333298</v>
      </c>
      <c r="D18" s="191">
        <v>8</v>
      </c>
      <c r="E18" s="44">
        <f t="shared" si="2"/>
        <v>5.6338028169014089</v>
      </c>
      <c r="F18" s="103">
        <v>83</v>
      </c>
      <c r="G18" s="44">
        <f t="shared" si="3"/>
        <v>58.450704225352112</v>
      </c>
      <c r="H18" s="45" t="s">
        <v>88</v>
      </c>
      <c r="I18" s="45">
        <f t="shared" si="4"/>
        <v>57.04225352112676</v>
      </c>
      <c r="J18" s="46">
        <f t="shared" si="10"/>
        <v>58.450704225352112</v>
      </c>
      <c r="K18" s="45">
        <f t="shared" si="11"/>
        <v>59.870704225352114</v>
      </c>
      <c r="L18" s="47">
        <v>19</v>
      </c>
      <c r="M18" s="48" t="s">
        <v>100</v>
      </c>
      <c r="N18" s="48">
        <v>17.3</v>
      </c>
      <c r="O18" s="192">
        <v>137</v>
      </c>
      <c r="P18" s="192">
        <v>145</v>
      </c>
      <c r="Q18" s="192">
        <v>21459917</v>
      </c>
      <c r="R18" s="50">
        <f t="shared" si="5"/>
        <v>6006</v>
      </c>
      <c r="S18" s="51">
        <f t="shared" si="6"/>
        <v>144.14400000000001</v>
      </c>
      <c r="T18" s="51">
        <f t="shared" si="7"/>
        <v>6.0060000000000002</v>
      </c>
      <c r="U18" s="193">
        <v>9</v>
      </c>
      <c r="V18" s="193">
        <f t="shared" si="0"/>
        <v>9</v>
      </c>
      <c r="W18" s="194" t="s">
        <v>142</v>
      </c>
      <c r="X18" s="197">
        <v>0</v>
      </c>
      <c r="Y18" s="197">
        <v>1031</v>
      </c>
      <c r="Z18" s="197">
        <v>1195</v>
      </c>
      <c r="AA18" s="197">
        <v>1185</v>
      </c>
      <c r="AB18" s="197">
        <v>1198</v>
      </c>
      <c r="AC18" s="52" t="s">
        <v>90</v>
      </c>
      <c r="AD18" s="52" t="s">
        <v>90</v>
      </c>
      <c r="AE18" s="52" t="s">
        <v>90</v>
      </c>
      <c r="AF18" s="196" t="s">
        <v>90</v>
      </c>
      <c r="AG18" s="196">
        <v>33921820</v>
      </c>
      <c r="AH18" s="53">
        <f t="shared" si="9"/>
        <v>1344</v>
      </c>
      <c r="AI18" s="54">
        <f t="shared" si="8"/>
        <v>223.77622377622376</v>
      </c>
      <c r="AJ18" s="166">
        <v>0</v>
      </c>
      <c r="AK18" s="166">
        <v>1</v>
      </c>
      <c r="AL18" s="166">
        <v>1</v>
      </c>
      <c r="AM18" s="166">
        <v>1</v>
      </c>
      <c r="AN18" s="166">
        <v>1</v>
      </c>
      <c r="AO18" s="166">
        <v>0</v>
      </c>
      <c r="AP18" s="197">
        <v>7507699</v>
      </c>
      <c r="AQ18" s="197">
        <f t="shared" si="1"/>
        <v>0</v>
      </c>
      <c r="AR18" s="55"/>
      <c r="AS18" s="56" t="s">
        <v>101</v>
      </c>
      <c r="AV18" s="42" t="s">
        <v>106</v>
      </c>
      <c r="AW18" s="42" t="s">
        <v>107</v>
      </c>
      <c r="AY18" s="170"/>
    </row>
    <row r="19" spans="1:51" x14ac:dyDescent="0.25">
      <c r="B19" s="43">
        <v>2.3333333333333299</v>
      </c>
      <c r="C19" s="43">
        <v>0.375</v>
      </c>
      <c r="D19" s="191">
        <v>8</v>
      </c>
      <c r="E19" s="44">
        <f t="shared" si="2"/>
        <v>5.6338028169014089</v>
      </c>
      <c r="F19" s="103">
        <v>83</v>
      </c>
      <c r="G19" s="44">
        <f t="shared" si="3"/>
        <v>58.450704225352112</v>
      </c>
      <c r="H19" s="45" t="s">
        <v>88</v>
      </c>
      <c r="I19" s="45">
        <f t="shared" si="4"/>
        <v>57.04225352112676</v>
      </c>
      <c r="J19" s="46">
        <f t="shared" si="10"/>
        <v>58.450704225352112</v>
      </c>
      <c r="K19" s="45">
        <f t="shared" si="11"/>
        <v>59.870704225352114</v>
      </c>
      <c r="L19" s="47">
        <v>19</v>
      </c>
      <c r="M19" s="48" t="s">
        <v>100</v>
      </c>
      <c r="N19" s="48">
        <v>18.399999999999999</v>
      </c>
      <c r="O19" s="192">
        <v>134</v>
      </c>
      <c r="P19" s="192">
        <v>147</v>
      </c>
      <c r="Q19" s="192">
        <v>21466096</v>
      </c>
      <c r="R19" s="50">
        <f t="shared" si="5"/>
        <v>6179</v>
      </c>
      <c r="S19" s="51">
        <f t="shared" si="6"/>
        <v>148.29599999999999</v>
      </c>
      <c r="T19" s="51">
        <f t="shared" si="7"/>
        <v>6.1790000000000003</v>
      </c>
      <c r="U19" s="193">
        <v>8.4</v>
      </c>
      <c r="V19" s="193">
        <f t="shared" si="0"/>
        <v>8.4</v>
      </c>
      <c r="W19" s="194" t="s">
        <v>142</v>
      </c>
      <c r="X19" s="197">
        <v>0</v>
      </c>
      <c r="Y19" s="197">
        <v>1078</v>
      </c>
      <c r="Z19" s="197">
        <v>1195</v>
      </c>
      <c r="AA19" s="197">
        <v>1185</v>
      </c>
      <c r="AB19" s="197">
        <v>1198</v>
      </c>
      <c r="AC19" s="52" t="s">
        <v>90</v>
      </c>
      <c r="AD19" s="52" t="s">
        <v>90</v>
      </c>
      <c r="AE19" s="52" t="s">
        <v>90</v>
      </c>
      <c r="AF19" s="196" t="s">
        <v>90</v>
      </c>
      <c r="AG19" s="196">
        <v>33923204</v>
      </c>
      <c r="AH19" s="53">
        <f t="shared" si="9"/>
        <v>1384</v>
      </c>
      <c r="AI19" s="54">
        <f t="shared" si="8"/>
        <v>223.98446350542159</v>
      </c>
      <c r="AJ19" s="166">
        <v>0</v>
      </c>
      <c r="AK19" s="166">
        <v>1</v>
      </c>
      <c r="AL19" s="166">
        <v>1</v>
      </c>
      <c r="AM19" s="166">
        <v>1</v>
      </c>
      <c r="AN19" s="166">
        <v>1</v>
      </c>
      <c r="AO19" s="166">
        <v>0</v>
      </c>
      <c r="AP19" s="197">
        <v>7507699</v>
      </c>
      <c r="AQ19" s="197">
        <f t="shared" si="1"/>
        <v>0</v>
      </c>
      <c r="AR19" s="55"/>
      <c r="AS19" s="56" t="s">
        <v>101</v>
      </c>
      <c r="AV19" s="42" t="s">
        <v>108</v>
      </c>
      <c r="AW19" s="42" t="s">
        <v>109</v>
      </c>
      <c r="AY19" s="170"/>
    </row>
    <row r="20" spans="1:51" x14ac:dyDescent="0.25">
      <c r="B20" s="43">
        <v>2.375</v>
      </c>
      <c r="C20" s="43">
        <v>0.41666666666666669</v>
      </c>
      <c r="D20" s="191">
        <v>8</v>
      </c>
      <c r="E20" s="44">
        <f t="shared" si="2"/>
        <v>5.6338028169014089</v>
      </c>
      <c r="F20" s="103">
        <v>83</v>
      </c>
      <c r="G20" s="44">
        <f t="shared" si="3"/>
        <v>58.450704225352112</v>
      </c>
      <c r="H20" s="45" t="s">
        <v>88</v>
      </c>
      <c r="I20" s="45">
        <f t="shared" si="4"/>
        <v>57.04225352112676</v>
      </c>
      <c r="J20" s="46">
        <f t="shared" si="10"/>
        <v>58.450704225352112</v>
      </c>
      <c r="K20" s="45">
        <f t="shared" si="11"/>
        <v>59.870704225352114</v>
      </c>
      <c r="L20" s="47">
        <v>19</v>
      </c>
      <c r="M20" s="48" t="s">
        <v>100</v>
      </c>
      <c r="N20" s="48">
        <v>17.7</v>
      </c>
      <c r="O20" s="192">
        <v>134</v>
      </c>
      <c r="P20" s="192">
        <v>144</v>
      </c>
      <c r="Q20" s="192">
        <v>21472200</v>
      </c>
      <c r="R20" s="50">
        <f t="shared" si="5"/>
        <v>6104</v>
      </c>
      <c r="S20" s="51">
        <f t="shared" si="6"/>
        <v>146.49600000000001</v>
      </c>
      <c r="T20" s="51">
        <f t="shared" si="7"/>
        <v>6.1040000000000001</v>
      </c>
      <c r="U20" s="193">
        <v>7.8</v>
      </c>
      <c r="V20" s="193">
        <f t="shared" si="0"/>
        <v>7.8</v>
      </c>
      <c r="W20" s="194" t="s">
        <v>142</v>
      </c>
      <c r="X20" s="197">
        <v>0</v>
      </c>
      <c r="Y20" s="197">
        <v>1075</v>
      </c>
      <c r="Z20" s="197">
        <v>1195</v>
      </c>
      <c r="AA20" s="197">
        <v>1185</v>
      </c>
      <c r="AB20" s="197">
        <v>1198</v>
      </c>
      <c r="AC20" s="52" t="s">
        <v>90</v>
      </c>
      <c r="AD20" s="52" t="s">
        <v>90</v>
      </c>
      <c r="AE20" s="52" t="s">
        <v>90</v>
      </c>
      <c r="AF20" s="196" t="s">
        <v>90</v>
      </c>
      <c r="AG20" s="196">
        <v>33924580</v>
      </c>
      <c r="AH20" s="53">
        <f t="shared" si="9"/>
        <v>1376</v>
      </c>
      <c r="AI20" s="54">
        <f t="shared" si="8"/>
        <v>225.4259501965924</v>
      </c>
      <c r="AJ20" s="166">
        <v>0</v>
      </c>
      <c r="AK20" s="166">
        <v>1</v>
      </c>
      <c r="AL20" s="166">
        <v>1</v>
      </c>
      <c r="AM20" s="166">
        <v>1</v>
      </c>
      <c r="AN20" s="166">
        <v>1</v>
      </c>
      <c r="AO20" s="166">
        <v>0</v>
      </c>
      <c r="AP20" s="197">
        <v>7507699</v>
      </c>
      <c r="AQ20" s="197">
        <f t="shared" si="1"/>
        <v>0</v>
      </c>
      <c r="AR20" s="57"/>
      <c r="AS20" s="56" t="s">
        <v>101</v>
      </c>
      <c r="AY20" s="170"/>
    </row>
    <row r="21" spans="1:51" x14ac:dyDescent="0.25">
      <c r="B21" s="43">
        <v>2.4166666666666701</v>
      </c>
      <c r="C21" s="43">
        <v>0.45833333333333298</v>
      </c>
      <c r="D21" s="191">
        <v>9</v>
      </c>
      <c r="E21" s="44">
        <f t="shared" si="2"/>
        <v>6.3380281690140849</v>
      </c>
      <c r="F21" s="103">
        <v>83</v>
      </c>
      <c r="G21" s="44">
        <f t="shared" si="3"/>
        <v>58.450704225352112</v>
      </c>
      <c r="H21" s="45" t="s">
        <v>88</v>
      </c>
      <c r="I21" s="45">
        <f t="shared" si="4"/>
        <v>57.04225352112676</v>
      </c>
      <c r="J21" s="46">
        <f t="shared" si="10"/>
        <v>58.450704225352112</v>
      </c>
      <c r="K21" s="45">
        <f t="shared" si="11"/>
        <v>59.870704225352114</v>
      </c>
      <c r="L21" s="47">
        <v>19</v>
      </c>
      <c r="M21" s="48" t="s">
        <v>100</v>
      </c>
      <c r="N21" s="48">
        <v>17.7</v>
      </c>
      <c r="O21" s="192">
        <v>133</v>
      </c>
      <c r="P21" s="192">
        <v>146</v>
      </c>
      <c r="Q21" s="192">
        <v>21478223</v>
      </c>
      <c r="R21" s="50">
        <f>Q21-Q20</f>
        <v>6023</v>
      </c>
      <c r="S21" s="51">
        <f t="shared" si="6"/>
        <v>144.55199999999999</v>
      </c>
      <c r="T21" s="51">
        <f t="shared" si="7"/>
        <v>6.0229999999999997</v>
      </c>
      <c r="U21" s="193">
        <v>7.1</v>
      </c>
      <c r="V21" s="193">
        <f t="shared" si="0"/>
        <v>7.1</v>
      </c>
      <c r="W21" s="194" t="s">
        <v>142</v>
      </c>
      <c r="X21" s="197">
        <v>0</v>
      </c>
      <c r="Y21" s="197">
        <v>1047</v>
      </c>
      <c r="Z21" s="197">
        <v>1195</v>
      </c>
      <c r="AA21" s="197">
        <v>1185</v>
      </c>
      <c r="AB21" s="197">
        <v>1198</v>
      </c>
      <c r="AC21" s="52" t="s">
        <v>90</v>
      </c>
      <c r="AD21" s="52" t="s">
        <v>90</v>
      </c>
      <c r="AE21" s="52" t="s">
        <v>90</v>
      </c>
      <c r="AF21" s="196" t="s">
        <v>90</v>
      </c>
      <c r="AG21" s="196">
        <v>33925932</v>
      </c>
      <c r="AH21" s="53">
        <f t="shared" si="9"/>
        <v>1352</v>
      </c>
      <c r="AI21" s="54">
        <f t="shared" si="8"/>
        <v>224.47285405943882</v>
      </c>
      <c r="AJ21" s="166">
        <v>0</v>
      </c>
      <c r="AK21" s="166">
        <v>1</v>
      </c>
      <c r="AL21" s="166">
        <v>1</v>
      </c>
      <c r="AM21" s="166">
        <v>1</v>
      </c>
      <c r="AN21" s="166">
        <v>1</v>
      </c>
      <c r="AO21" s="166">
        <v>0</v>
      </c>
      <c r="AP21" s="197">
        <v>7507699</v>
      </c>
      <c r="AQ21" s="197">
        <f t="shared" si="1"/>
        <v>0</v>
      </c>
      <c r="AR21" s="55"/>
      <c r="AS21" s="56" t="s">
        <v>101</v>
      </c>
      <c r="AY21" s="170"/>
    </row>
    <row r="22" spans="1:51" x14ac:dyDescent="0.25">
      <c r="B22" s="43">
        <v>2.4583333333333299</v>
      </c>
      <c r="C22" s="43">
        <v>0.5</v>
      </c>
      <c r="D22" s="191">
        <v>8</v>
      </c>
      <c r="E22" s="44">
        <f t="shared" si="2"/>
        <v>5.6338028169014089</v>
      </c>
      <c r="F22" s="103">
        <v>83</v>
      </c>
      <c r="G22" s="44">
        <f t="shared" si="3"/>
        <v>58.450704225352112</v>
      </c>
      <c r="H22" s="45" t="s">
        <v>88</v>
      </c>
      <c r="I22" s="45">
        <f t="shared" si="4"/>
        <v>57.04225352112676</v>
      </c>
      <c r="J22" s="46">
        <f t="shared" si="10"/>
        <v>58.450704225352112</v>
      </c>
      <c r="K22" s="45">
        <f t="shared" si="11"/>
        <v>59.870704225352114</v>
      </c>
      <c r="L22" s="47">
        <v>19</v>
      </c>
      <c r="M22" s="48" t="s">
        <v>100</v>
      </c>
      <c r="N22" s="48">
        <v>17.3</v>
      </c>
      <c r="O22" s="192">
        <v>132</v>
      </c>
      <c r="P22" s="192">
        <v>141</v>
      </c>
      <c r="Q22" s="192">
        <v>21484246</v>
      </c>
      <c r="R22" s="50">
        <f t="shared" si="5"/>
        <v>6023</v>
      </c>
      <c r="S22" s="51">
        <f t="shared" si="6"/>
        <v>144.55199999999999</v>
      </c>
      <c r="T22" s="51">
        <f t="shared" si="7"/>
        <v>6.0229999999999997</v>
      </c>
      <c r="U22" s="193">
        <v>6.8</v>
      </c>
      <c r="V22" s="193">
        <f t="shared" si="0"/>
        <v>6.8</v>
      </c>
      <c r="W22" s="194" t="s">
        <v>142</v>
      </c>
      <c r="X22" s="197">
        <v>0</v>
      </c>
      <c r="Y22" s="197">
        <v>1048</v>
      </c>
      <c r="Z22" s="197">
        <v>1195</v>
      </c>
      <c r="AA22" s="197">
        <v>1185</v>
      </c>
      <c r="AB22" s="197">
        <v>1198</v>
      </c>
      <c r="AC22" s="52" t="s">
        <v>90</v>
      </c>
      <c r="AD22" s="52" t="s">
        <v>90</v>
      </c>
      <c r="AE22" s="52" t="s">
        <v>90</v>
      </c>
      <c r="AF22" s="196" t="s">
        <v>90</v>
      </c>
      <c r="AG22" s="196">
        <v>33927284</v>
      </c>
      <c r="AH22" s="53">
        <f t="shared" si="9"/>
        <v>1352</v>
      </c>
      <c r="AI22" s="54">
        <f t="shared" si="8"/>
        <v>224.47285405943882</v>
      </c>
      <c r="AJ22" s="166">
        <v>0</v>
      </c>
      <c r="AK22" s="166">
        <v>1</v>
      </c>
      <c r="AL22" s="166">
        <v>1</v>
      </c>
      <c r="AM22" s="166">
        <v>1</v>
      </c>
      <c r="AN22" s="166">
        <v>1</v>
      </c>
      <c r="AO22" s="166">
        <v>0</v>
      </c>
      <c r="AP22" s="197">
        <v>7507699</v>
      </c>
      <c r="AQ22" s="197">
        <f t="shared" si="1"/>
        <v>0</v>
      </c>
      <c r="AR22" s="55"/>
      <c r="AS22" s="56" t="s">
        <v>101</v>
      </c>
      <c r="AV22" s="59" t="s">
        <v>110</v>
      </c>
      <c r="AY22" s="170"/>
    </row>
    <row r="23" spans="1:51" x14ac:dyDescent="0.25">
      <c r="A23" s="163" t="s">
        <v>183</v>
      </c>
      <c r="B23" s="43">
        <v>2.5</v>
      </c>
      <c r="C23" s="43">
        <v>0.54166666666666696</v>
      </c>
      <c r="D23" s="191">
        <v>6</v>
      </c>
      <c r="E23" s="44">
        <f t="shared" si="2"/>
        <v>4.2253521126760569</v>
      </c>
      <c r="F23" s="168">
        <v>81</v>
      </c>
      <c r="G23" s="44">
        <f t="shared" si="3"/>
        <v>57.04225352112676</v>
      </c>
      <c r="H23" s="45" t="s">
        <v>88</v>
      </c>
      <c r="I23" s="45">
        <f t="shared" si="4"/>
        <v>55.633802816901408</v>
      </c>
      <c r="J23" s="46">
        <f t="shared" si="10"/>
        <v>57.04225352112676</v>
      </c>
      <c r="K23" s="45">
        <f>J23+(6/1.42)</f>
        <v>61.267605633802816</v>
      </c>
      <c r="L23" s="47">
        <v>19</v>
      </c>
      <c r="M23" s="48" t="s">
        <v>100</v>
      </c>
      <c r="N23" s="48">
        <v>17.5</v>
      </c>
      <c r="O23" s="192">
        <v>134</v>
      </c>
      <c r="P23" s="192">
        <v>136</v>
      </c>
      <c r="Q23" s="192">
        <v>21490082</v>
      </c>
      <c r="R23" s="50">
        <f t="shared" si="5"/>
        <v>5836</v>
      </c>
      <c r="S23" s="51">
        <f t="shared" si="6"/>
        <v>140.06399999999999</v>
      </c>
      <c r="T23" s="51">
        <f t="shared" si="7"/>
        <v>5.8360000000000003</v>
      </c>
      <c r="U23" s="193">
        <v>6.5</v>
      </c>
      <c r="V23" s="193">
        <f t="shared" si="0"/>
        <v>6.5</v>
      </c>
      <c r="W23" s="194" t="s">
        <v>142</v>
      </c>
      <c r="X23" s="197">
        <v>0</v>
      </c>
      <c r="Y23" s="197">
        <v>1012</v>
      </c>
      <c r="Z23" s="197">
        <v>1195</v>
      </c>
      <c r="AA23" s="197">
        <v>1185</v>
      </c>
      <c r="AB23" s="197">
        <v>1198</v>
      </c>
      <c r="AC23" s="52" t="s">
        <v>90</v>
      </c>
      <c r="AD23" s="52" t="s">
        <v>90</v>
      </c>
      <c r="AE23" s="52" t="s">
        <v>90</v>
      </c>
      <c r="AF23" s="196" t="s">
        <v>90</v>
      </c>
      <c r="AG23" s="196">
        <v>33928624</v>
      </c>
      <c r="AH23" s="53">
        <f t="shared" si="9"/>
        <v>1340</v>
      </c>
      <c r="AI23" s="54">
        <f t="shared" si="8"/>
        <v>229.60932145305003</v>
      </c>
      <c r="AJ23" s="166">
        <v>0</v>
      </c>
      <c r="AK23" s="166">
        <v>1</v>
      </c>
      <c r="AL23" s="166">
        <v>1</v>
      </c>
      <c r="AM23" s="166">
        <v>1</v>
      </c>
      <c r="AN23" s="166">
        <v>1</v>
      </c>
      <c r="AO23" s="166">
        <v>0</v>
      </c>
      <c r="AP23" s="197">
        <v>7507699</v>
      </c>
      <c r="AQ23" s="197">
        <f t="shared" si="1"/>
        <v>0</v>
      </c>
      <c r="AR23" s="55"/>
      <c r="AS23" s="56" t="s">
        <v>113</v>
      </c>
      <c r="AT23" s="58"/>
      <c r="AV23" s="60" t="s">
        <v>111</v>
      </c>
      <c r="AW23" s="61" t="s">
        <v>112</v>
      </c>
      <c r="AY23" s="170"/>
    </row>
    <row r="24" spans="1:51" x14ac:dyDescent="0.25">
      <c r="B24" s="43">
        <v>2.5416666666666701</v>
      </c>
      <c r="C24" s="43">
        <v>0.58333333333333404</v>
      </c>
      <c r="D24" s="191">
        <v>6</v>
      </c>
      <c r="E24" s="44">
        <f t="shared" si="2"/>
        <v>4.2253521126760569</v>
      </c>
      <c r="F24" s="168">
        <v>81</v>
      </c>
      <c r="G24" s="44">
        <f t="shared" si="3"/>
        <v>57.04225352112676</v>
      </c>
      <c r="H24" s="45" t="s">
        <v>88</v>
      </c>
      <c r="I24" s="45">
        <f t="shared" si="4"/>
        <v>55.633802816901408</v>
      </c>
      <c r="J24" s="46">
        <f t="shared" si="10"/>
        <v>57.04225352112676</v>
      </c>
      <c r="K24" s="45">
        <f t="shared" ref="K24:K34" si="12">J24+(6/1.42)</f>
        <v>61.267605633802816</v>
      </c>
      <c r="L24" s="47">
        <v>18</v>
      </c>
      <c r="M24" s="48" t="s">
        <v>100</v>
      </c>
      <c r="N24" s="48">
        <v>17.3</v>
      </c>
      <c r="O24" s="192">
        <v>138</v>
      </c>
      <c r="P24" s="192">
        <v>135</v>
      </c>
      <c r="Q24" s="192">
        <v>21495831</v>
      </c>
      <c r="R24" s="50">
        <f t="shared" si="5"/>
        <v>5749</v>
      </c>
      <c r="S24" s="51">
        <f t="shared" si="6"/>
        <v>137.976</v>
      </c>
      <c r="T24" s="51">
        <f t="shared" si="7"/>
        <v>5.7489999999999997</v>
      </c>
      <c r="U24" s="193">
        <v>6.2</v>
      </c>
      <c r="V24" s="193">
        <f t="shared" si="0"/>
        <v>6.2</v>
      </c>
      <c r="W24" s="194" t="s">
        <v>142</v>
      </c>
      <c r="X24" s="197">
        <v>0</v>
      </c>
      <c r="Y24" s="197">
        <v>991</v>
      </c>
      <c r="Z24" s="197">
        <v>1195</v>
      </c>
      <c r="AA24" s="197">
        <v>1185</v>
      </c>
      <c r="AB24" s="197">
        <v>1198</v>
      </c>
      <c r="AC24" s="52" t="s">
        <v>90</v>
      </c>
      <c r="AD24" s="52" t="s">
        <v>90</v>
      </c>
      <c r="AE24" s="52" t="s">
        <v>90</v>
      </c>
      <c r="AF24" s="196" t="s">
        <v>90</v>
      </c>
      <c r="AG24" s="196">
        <v>33929948</v>
      </c>
      <c r="AH24" s="53">
        <f t="shared" si="9"/>
        <v>1324</v>
      </c>
      <c r="AI24" s="54">
        <f t="shared" si="8"/>
        <v>230.30092189946077</v>
      </c>
      <c r="AJ24" s="166">
        <v>0</v>
      </c>
      <c r="AK24" s="166">
        <v>1</v>
      </c>
      <c r="AL24" s="166">
        <v>1</v>
      </c>
      <c r="AM24" s="166">
        <v>1</v>
      </c>
      <c r="AN24" s="166">
        <v>1</v>
      </c>
      <c r="AO24" s="166">
        <v>0</v>
      </c>
      <c r="AP24" s="197">
        <v>7507699</v>
      </c>
      <c r="AQ24" s="197">
        <f t="shared" si="1"/>
        <v>0</v>
      </c>
      <c r="AR24" s="57"/>
      <c r="AS24" s="56" t="s">
        <v>113</v>
      </c>
      <c r="AV24" s="62" t="s">
        <v>29</v>
      </c>
      <c r="AW24" s="62">
        <v>14.7</v>
      </c>
      <c r="AY24" s="170"/>
    </row>
    <row r="25" spans="1:51" x14ac:dyDescent="0.25">
      <c r="B25" s="43">
        <v>2.5833333333333299</v>
      </c>
      <c r="C25" s="43">
        <v>0.625</v>
      </c>
      <c r="D25" s="191">
        <v>7</v>
      </c>
      <c r="E25" s="44">
        <f t="shared" si="2"/>
        <v>4.9295774647887329</v>
      </c>
      <c r="F25" s="168">
        <v>81</v>
      </c>
      <c r="G25" s="44">
        <f t="shared" si="3"/>
        <v>57.04225352112676</v>
      </c>
      <c r="H25" s="45" t="s">
        <v>88</v>
      </c>
      <c r="I25" s="45">
        <f t="shared" si="4"/>
        <v>55.633802816901408</v>
      </c>
      <c r="J25" s="46">
        <f t="shared" si="10"/>
        <v>57.04225352112676</v>
      </c>
      <c r="K25" s="45">
        <f t="shared" si="12"/>
        <v>61.267605633802816</v>
      </c>
      <c r="L25" s="47">
        <v>18</v>
      </c>
      <c r="M25" s="48" t="s">
        <v>100</v>
      </c>
      <c r="N25" s="48">
        <v>16.899999999999999</v>
      </c>
      <c r="O25" s="192">
        <v>133</v>
      </c>
      <c r="P25" s="192">
        <v>133</v>
      </c>
      <c r="Q25" s="192">
        <v>21501374</v>
      </c>
      <c r="R25" s="50">
        <f t="shared" si="5"/>
        <v>5543</v>
      </c>
      <c r="S25" s="51">
        <f t="shared" si="6"/>
        <v>133.03200000000001</v>
      </c>
      <c r="T25" s="51">
        <f t="shared" si="7"/>
        <v>5.5430000000000001</v>
      </c>
      <c r="U25" s="193">
        <v>6.1</v>
      </c>
      <c r="V25" s="193">
        <f t="shared" si="0"/>
        <v>6.1</v>
      </c>
      <c r="W25" s="194" t="s">
        <v>142</v>
      </c>
      <c r="X25" s="197">
        <v>0</v>
      </c>
      <c r="Y25" s="197">
        <v>998</v>
      </c>
      <c r="Z25" s="197">
        <v>1175</v>
      </c>
      <c r="AA25" s="197">
        <v>1185</v>
      </c>
      <c r="AB25" s="197">
        <v>1181</v>
      </c>
      <c r="AC25" s="52" t="s">
        <v>90</v>
      </c>
      <c r="AD25" s="52" t="s">
        <v>90</v>
      </c>
      <c r="AE25" s="52" t="s">
        <v>90</v>
      </c>
      <c r="AF25" s="196" t="s">
        <v>90</v>
      </c>
      <c r="AG25" s="196">
        <v>33931196</v>
      </c>
      <c r="AH25" s="53">
        <f t="shared" si="9"/>
        <v>1248</v>
      </c>
      <c r="AI25" s="54">
        <f t="shared" si="8"/>
        <v>225.14883637019665</v>
      </c>
      <c r="AJ25" s="166">
        <v>0</v>
      </c>
      <c r="AK25" s="166">
        <v>1</v>
      </c>
      <c r="AL25" s="166">
        <v>1</v>
      </c>
      <c r="AM25" s="166">
        <v>1</v>
      </c>
      <c r="AN25" s="166">
        <v>1</v>
      </c>
      <c r="AO25" s="166">
        <v>0</v>
      </c>
      <c r="AP25" s="197">
        <v>7507699</v>
      </c>
      <c r="AQ25" s="197">
        <f t="shared" si="1"/>
        <v>0</v>
      </c>
      <c r="AR25" s="55"/>
      <c r="AS25" s="56" t="s">
        <v>113</v>
      </c>
      <c r="AV25" s="62" t="s">
        <v>74</v>
      </c>
      <c r="AW25" s="62">
        <v>10.36</v>
      </c>
      <c r="AY25" s="170"/>
    </row>
    <row r="26" spans="1:51" x14ac:dyDescent="0.25">
      <c r="B26" s="43">
        <v>2.625</v>
      </c>
      <c r="C26" s="43">
        <v>0.66666666666666696</v>
      </c>
      <c r="D26" s="191">
        <v>7</v>
      </c>
      <c r="E26" s="44">
        <f t="shared" si="2"/>
        <v>4.9295774647887329</v>
      </c>
      <c r="F26" s="168">
        <v>81</v>
      </c>
      <c r="G26" s="44">
        <f t="shared" si="3"/>
        <v>57.04225352112676</v>
      </c>
      <c r="H26" s="45" t="s">
        <v>88</v>
      </c>
      <c r="I26" s="45">
        <f t="shared" si="4"/>
        <v>53.521126760563384</v>
      </c>
      <c r="J26" s="46">
        <f>(F26-3)/1.42</f>
        <v>54.929577464788736</v>
      </c>
      <c r="K26" s="45">
        <f t="shared" si="12"/>
        <v>59.154929577464792</v>
      </c>
      <c r="L26" s="47">
        <v>18</v>
      </c>
      <c r="M26" s="48" t="s">
        <v>100</v>
      </c>
      <c r="N26" s="48">
        <v>16.7</v>
      </c>
      <c r="O26" s="192">
        <v>132</v>
      </c>
      <c r="P26" s="192">
        <v>134</v>
      </c>
      <c r="Q26" s="192">
        <v>21506915</v>
      </c>
      <c r="R26" s="50">
        <f t="shared" si="5"/>
        <v>5541</v>
      </c>
      <c r="S26" s="51">
        <f t="shared" si="6"/>
        <v>132.98400000000001</v>
      </c>
      <c r="T26" s="51">
        <f t="shared" si="7"/>
        <v>5.5410000000000004</v>
      </c>
      <c r="U26" s="193">
        <v>5.9</v>
      </c>
      <c r="V26" s="193">
        <f t="shared" si="0"/>
        <v>5.9</v>
      </c>
      <c r="W26" s="194" t="s">
        <v>142</v>
      </c>
      <c r="X26" s="197">
        <v>0</v>
      </c>
      <c r="Y26" s="197">
        <v>1007</v>
      </c>
      <c r="Z26" s="197">
        <v>1175</v>
      </c>
      <c r="AA26" s="197">
        <v>1185</v>
      </c>
      <c r="AB26" s="197">
        <v>1181</v>
      </c>
      <c r="AC26" s="52" t="s">
        <v>90</v>
      </c>
      <c r="AD26" s="52" t="s">
        <v>90</v>
      </c>
      <c r="AE26" s="52" t="s">
        <v>90</v>
      </c>
      <c r="AF26" s="196" t="s">
        <v>90</v>
      </c>
      <c r="AG26" s="196">
        <v>33932468</v>
      </c>
      <c r="AH26" s="53">
        <f t="shared" si="9"/>
        <v>1272</v>
      </c>
      <c r="AI26" s="54">
        <f t="shared" si="8"/>
        <v>229.56145100162425</v>
      </c>
      <c r="AJ26" s="166">
        <v>0</v>
      </c>
      <c r="AK26" s="166">
        <v>1</v>
      </c>
      <c r="AL26" s="166">
        <v>1</v>
      </c>
      <c r="AM26" s="166">
        <v>1</v>
      </c>
      <c r="AN26" s="166">
        <v>1</v>
      </c>
      <c r="AO26" s="166">
        <v>0</v>
      </c>
      <c r="AP26" s="197">
        <v>7507699</v>
      </c>
      <c r="AQ26" s="197">
        <f t="shared" si="1"/>
        <v>0</v>
      </c>
      <c r="AR26" s="55"/>
      <c r="AS26" s="56" t="s">
        <v>113</v>
      </c>
      <c r="AV26" s="62" t="s">
        <v>114</v>
      </c>
      <c r="AW26" s="62">
        <v>1.01325</v>
      </c>
      <c r="AY26" s="170"/>
    </row>
    <row r="27" spans="1:51" x14ac:dyDescent="0.25">
      <c r="B27" s="43">
        <v>2.6666666666666701</v>
      </c>
      <c r="C27" s="43">
        <v>0.70833333333333404</v>
      </c>
      <c r="D27" s="191">
        <v>4</v>
      </c>
      <c r="E27" s="44">
        <f t="shared" si="2"/>
        <v>2.8169014084507045</v>
      </c>
      <c r="F27" s="168">
        <v>81</v>
      </c>
      <c r="G27" s="44">
        <f t="shared" si="3"/>
        <v>57.04225352112676</v>
      </c>
      <c r="H27" s="45" t="s">
        <v>88</v>
      </c>
      <c r="I27" s="45">
        <f t="shared" si="4"/>
        <v>53.521126760563384</v>
      </c>
      <c r="J27" s="46">
        <f t="shared" ref="J27:J32" si="13">(F27-3)/1.42</f>
        <v>54.929577464788736</v>
      </c>
      <c r="K27" s="45">
        <f t="shared" si="12"/>
        <v>59.154929577464792</v>
      </c>
      <c r="L27" s="47">
        <v>18</v>
      </c>
      <c r="M27" s="48" t="s">
        <v>100</v>
      </c>
      <c r="N27" s="48">
        <v>16.7</v>
      </c>
      <c r="O27" s="192">
        <v>129</v>
      </c>
      <c r="P27" s="192">
        <v>136</v>
      </c>
      <c r="Q27" s="192">
        <v>21512473</v>
      </c>
      <c r="R27" s="50">
        <f t="shared" si="5"/>
        <v>5558</v>
      </c>
      <c r="S27" s="51">
        <f t="shared" si="6"/>
        <v>133.392</v>
      </c>
      <c r="T27" s="51">
        <f t="shared" si="7"/>
        <v>5.5579999999999998</v>
      </c>
      <c r="U27" s="193">
        <v>5.6</v>
      </c>
      <c r="V27" s="193">
        <f t="shared" si="0"/>
        <v>5.6</v>
      </c>
      <c r="W27" s="194" t="s">
        <v>142</v>
      </c>
      <c r="X27" s="197">
        <v>0</v>
      </c>
      <c r="Y27" s="197">
        <v>1042</v>
      </c>
      <c r="Z27" s="197">
        <v>1195</v>
      </c>
      <c r="AA27" s="197">
        <v>1185</v>
      </c>
      <c r="AB27" s="197">
        <v>1198</v>
      </c>
      <c r="AC27" s="52" t="s">
        <v>90</v>
      </c>
      <c r="AD27" s="52" t="s">
        <v>90</v>
      </c>
      <c r="AE27" s="52" t="s">
        <v>90</v>
      </c>
      <c r="AF27" s="196" t="s">
        <v>90</v>
      </c>
      <c r="AG27" s="196">
        <v>33933764</v>
      </c>
      <c r="AH27" s="53">
        <f t="shared" si="9"/>
        <v>1296</v>
      </c>
      <c r="AI27" s="54">
        <f t="shared" si="8"/>
        <v>233.17740194314501</v>
      </c>
      <c r="AJ27" s="166">
        <v>0</v>
      </c>
      <c r="AK27" s="166">
        <v>1</v>
      </c>
      <c r="AL27" s="166">
        <v>1</v>
      </c>
      <c r="AM27" s="166">
        <v>1</v>
      </c>
      <c r="AN27" s="166">
        <v>1</v>
      </c>
      <c r="AO27" s="166">
        <v>0</v>
      </c>
      <c r="AP27" s="197">
        <v>7507699</v>
      </c>
      <c r="AQ27" s="197">
        <f t="shared" si="1"/>
        <v>0</v>
      </c>
      <c r="AR27" s="55"/>
      <c r="AS27" s="56" t="s">
        <v>113</v>
      </c>
      <c r="AV27" s="62" t="s">
        <v>115</v>
      </c>
      <c r="AW27" s="62">
        <v>1</v>
      </c>
      <c r="AY27" s="170"/>
    </row>
    <row r="28" spans="1:51" x14ac:dyDescent="0.25">
      <c r="B28" s="43">
        <v>2.7083333333333299</v>
      </c>
      <c r="C28" s="43">
        <v>0.750000000000002</v>
      </c>
      <c r="D28" s="191">
        <v>3</v>
      </c>
      <c r="E28" s="44">
        <f t="shared" si="2"/>
        <v>2.1126760563380285</v>
      </c>
      <c r="F28" s="168">
        <v>78</v>
      </c>
      <c r="G28" s="44">
        <f t="shared" si="3"/>
        <v>54.929577464788736</v>
      </c>
      <c r="H28" s="45" t="s">
        <v>88</v>
      </c>
      <c r="I28" s="45">
        <f t="shared" si="4"/>
        <v>51.408450704225352</v>
      </c>
      <c r="J28" s="46">
        <f t="shared" si="13"/>
        <v>52.816901408450704</v>
      </c>
      <c r="K28" s="45">
        <f t="shared" si="12"/>
        <v>57.04225352112676</v>
      </c>
      <c r="L28" s="47">
        <v>18</v>
      </c>
      <c r="M28" s="48" t="s">
        <v>100</v>
      </c>
      <c r="N28" s="48">
        <v>16.7</v>
      </c>
      <c r="O28" s="192">
        <v>136</v>
      </c>
      <c r="P28" s="192">
        <v>133</v>
      </c>
      <c r="Q28" s="192">
        <v>21518035</v>
      </c>
      <c r="R28" s="50">
        <f t="shared" si="5"/>
        <v>5562</v>
      </c>
      <c r="S28" s="51">
        <f t="shared" si="6"/>
        <v>133.488</v>
      </c>
      <c r="T28" s="51">
        <f t="shared" si="7"/>
        <v>5.5620000000000003</v>
      </c>
      <c r="U28" s="193">
        <v>5.5</v>
      </c>
      <c r="V28" s="193">
        <f t="shared" si="0"/>
        <v>5.5</v>
      </c>
      <c r="W28" s="194" t="s">
        <v>142</v>
      </c>
      <c r="X28" s="197">
        <v>0</v>
      </c>
      <c r="Y28" s="197">
        <v>1021</v>
      </c>
      <c r="Z28" s="197">
        <v>1195</v>
      </c>
      <c r="AA28" s="197">
        <v>1185</v>
      </c>
      <c r="AB28" s="197">
        <v>1198</v>
      </c>
      <c r="AC28" s="52" t="s">
        <v>90</v>
      </c>
      <c r="AD28" s="52" t="s">
        <v>90</v>
      </c>
      <c r="AE28" s="52" t="s">
        <v>90</v>
      </c>
      <c r="AF28" s="196" t="s">
        <v>90</v>
      </c>
      <c r="AG28" s="196">
        <v>33935064</v>
      </c>
      <c r="AH28" s="53">
        <f t="shared" si="9"/>
        <v>1300</v>
      </c>
      <c r="AI28" s="54">
        <f t="shared" si="8"/>
        <v>233.72887450557351</v>
      </c>
      <c r="AJ28" s="166">
        <v>0</v>
      </c>
      <c r="AK28" s="166">
        <v>1</v>
      </c>
      <c r="AL28" s="166">
        <v>1</v>
      </c>
      <c r="AM28" s="166">
        <v>1</v>
      </c>
      <c r="AN28" s="166">
        <v>1</v>
      </c>
      <c r="AO28" s="166">
        <v>0</v>
      </c>
      <c r="AP28" s="197">
        <v>7507699</v>
      </c>
      <c r="AQ28" s="197">
        <f t="shared" si="1"/>
        <v>0</v>
      </c>
      <c r="AR28" s="57"/>
      <c r="AS28" s="56" t="s">
        <v>113</v>
      </c>
      <c r="AV28" s="62" t="s">
        <v>116</v>
      </c>
      <c r="AW28" s="62">
        <v>101.325</v>
      </c>
      <c r="AY28" s="170"/>
    </row>
    <row r="29" spans="1:51" x14ac:dyDescent="0.25">
      <c r="B29" s="43">
        <v>2.75</v>
      </c>
      <c r="C29" s="43">
        <v>0.79166666666666896</v>
      </c>
      <c r="D29" s="191">
        <v>5</v>
      </c>
      <c r="E29" s="44">
        <f t="shared" si="2"/>
        <v>3.5211267605633805</v>
      </c>
      <c r="F29" s="168">
        <v>78</v>
      </c>
      <c r="G29" s="44">
        <f t="shared" si="3"/>
        <v>54.929577464788736</v>
      </c>
      <c r="H29" s="45" t="s">
        <v>88</v>
      </c>
      <c r="I29" s="45">
        <f t="shared" si="4"/>
        <v>51.408450704225352</v>
      </c>
      <c r="J29" s="46">
        <f t="shared" si="13"/>
        <v>52.816901408450704</v>
      </c>
      <c r="K29" s="45">
        <f t="shared" si="12"/>
        <v>57.04225352112676</v>
      </c>
      <c r="L29" s="47">
        <v>18</v>
      </c>
      <c r="M29" s="48" t="s">
        <v>100</v>
      </c>
      <c r="N29" s="48">
        <v>16.600000000000001</v>
      </c>
      <c r="O29" s="192">
        <v>131</v>
      </c>
      <c r="P29" s="192">
        <v>129</v>
      </c>
      <c r="Q29" s="192">
        <v>21523524</v>
      </c>
      <c r="R29" s="50">
        <f t="shared" si="5"/>
        <v>5489</v>
      </c>
      <c r="S29" s="51">
        <f t="shared" si="6"/>
        <v>131.73599999999999</v>
      </c>
      <c r="T29" s="51">
        <f t="shared" si="7"/>
        <v>5.4889999999999999</v>
      </c>
      <c r="U29" s="193">
        <v>5.3</v>
      </c>
      <c r="V29" s="193">
        <f t="shared" si="0"/>
        <v>5.3</v>
      </c>
      <c r="W29" s="194" t="s">
        <v>142</v>
      </c>
      <c r="X29" s="197">
        <v>0</v>
      </c>
      <c r="Y29" s="197">
        <v>996</v>
      </c>
      <c r="Z29" s="197">
        <v>1165</v>
      </c>
      <c r="AA29" s="197">
        <v>1185</v>
      </c>
      <c r="AB29" s="197">
        <v>1169</v>
      </c>
      <c r="AC29" s="52" t="s">
        <v>90</v>
      </c>
      <c r="AD29" s="52" t="s">
        <v>90</v>
      </c>
      <c r="AE29" s="52" t="s">
        <v>90</v>
      </c>
      <c r="AF29" s="196" t="s">
        <v>90</v>
      </c>
      <c r="AG29" s="196">
        <v>33936324</v>
      </c>
      <c r="AH29" s="53">
        <f t="shared" si="9"/>
        <v>1260</v>
      </c>
      <c r="AI29" s="54">
        <f t="shared" si="8"/>
        <v>229.55000910912736</v>
      </c>
      <c r="AJ29" s="166">
        <v>0</v>
      </c>
      <c r="AK29" s="166">
        <v>1</v>
      </c>
      <c r="AL29" s="166">
        <v>1</v>
      </c>
      <c r="AM29" s="166">
        <v>1</v>
      </c>
      <c r="AN29" s="166">
        <v>1</v>
      </c>
      <c r="AO29" s="166">
        <v>0</v>
      </c>
      <c r="AP29" s="197">
        <v>7507699</v>
      </c>
      <c r="AQ29" s="197">
        <f t="shared" si="1"/>
        <v>0</v>
      </c>
      <c r="AR29" s="55"/>
      <c r="AS29" s="56" t="s">
        <v>113</v>
      </c>
      <c r="AY29" s="170"/>
    </row>
    <row r="30" spans="1:51" x14ac:dyDescent="0.25">
      <c r="B30" s="43">
        <v>2.7916666666666701</v>
      </c>
      <c r="C30" s="43">
        <v>0.83333333333333703</v>
      </c>
      <c r="D30" s="191">
        <v>10</v>
      </c>
      <c r="E30" s="44">
        <f t="shared" si="2"/>
        <v>7.042253521126761</v>
      </c>
      <c r="F30" s="168">
        <v>78</v>
      </c>
      <c r="G30" s="44">
        <f t="shared" si="3"/>
        <v>54.929577464788736</v>
      </c>
      <c r="H30" s="45" t="s">
        <v>88</v>
      </c>
      <c r="I30" s="45">
        <f t="shared" si="4"/>
        <v>51.408450704225352</v>
      </c>
      <c r="J30" s="46">
        <f t="shared" si="13"/>
        <v>52.816901408450704</v>
      </c>
      <c r="K30" s="45">
        <f t="shared" si="12"/>
        <v>57.04225352112676</v>
      </c>
      <c r="L30" s="47">
        <v>18</v>
      </c>
      <c r="M30" s="48" t="s">
        <v>100</v>
      </c>
      <c r="N30" s="48">
        <v>16.600000000000001</v>
      </c>
      <c r="O30" s="192">
        <v>115</v>
      </c>
      <c r="P30" s="192">
        <v>127</v>
      </c>
      <c r="Q30" s="192">
        <v>21528852</v>
      </c>
      <c r="R30" s="50">
        <f t="shared" si="5"/>
        <v>5328</v>
      </c>
      <c r="S30" s="51">
        <f t="shared" si="6"/>
        <v>127.872</v>
      </c>
      <c r="T30" s="51">
        <f t="shared" si="7"/>
        <v>5.3280000000000003</v>
      </c>
      <c r="U30" s="193">
        <v>4.8</v>
      </c>
      <c r="V30" s="193">
        <f t="shared" si="0"/>
        <v>4.8</v>
      </c>
      <c r="W30" s="194" t="s">
        <v>143</v>
      </c>
      <c r="X30" s="197">
        <v>0</v>
      </c>
      <c r="Y30" s="197">
        <v>1054</v>
      </c>
      <c r="Z30" s="197">
        <v>1195</v>
      </c>
      <c r="AA30" s="197">
        <v>0</v>
      </c>
      <c r="AB30" s="197">
        <v>1198</v>
      </c>
      <c r="AC30" s="52" t="s">
        <v>90</v>
      </c>
      <c r="AD30" s="52" t="s">
        <v>90</v>
      </c>
      <c r="AE30" s="52" t="s">
        <v>90</v>
      </c>
      <c r="AF30" s="196" t="s">
        <v>90</v>
      </c>
      <c r="AG30" s="196">
        <v>33937400</v>
      </c>
      <c r="AH30" s="53">
        <f t="shared" si="9"/>
        <v>1076</v>
      </c>
      <c r="AI30" s="54">
        <f t="shared" si="8"/>
        <v>201.95195195195194</v>
      </c>
      <c r="AJ30" s="166">
        <v>0</v>
      </c>
      <c r="AK30" s="166">
        <v>1</v>
      </c>
      <c r="AL30" s="166">
        <v>1</v>
      </c>
      <c r="AM30" s="166">
        <v>0</v>
      </c>
      <c r="AN30" s="166">
        <v>1</v>
      </c>
      <c r="AO30" s="166">
        <v>0</v>
      </c>
      <c r="AP30" s="197">
        <v>7507699</v>
      </c>
      <c r="AQ30" s="197">
        <f t="shared" si="1"/>
        <v>0</v>
      </c>
      <c r="AR30" s="55"/>
      <c r="AS30" s="56" t="s">
        <v>113</v>
      </c>
      <c r="AV30" s="225" t="s">
        <v>117</v>
      </c>
      <c r="AW30" s="225"/>
      <c r="AY30" s="170"/>
    </row>
    <row r="31" spans="1:51" x14ac:dyDescent="0.25">
      <c r="B31" s="43">
        <v>2.8333333333333299</v>
      </c>
      <c r="C31" s="43">
        <v>0.875000000000004</v>
      </c>
      <c r="D31" s="191">
        <v>11</v>
      </c>
      <c r="E31" s="44">
        <f t="shared" si="2"/>
        <v>7.746478873239437</v>
      </c>
      <c r="F31" s="168">
        <v>76</v>
      </c>
      <c r="G31" s="44">
        <f t="shared" si="3"/>
        <v>53.521126760563384</v>
      </c>
      <c r="H31" s="45" t="s">
        <v>88</v>
      </c>
      <c r="I31" s="45">
        <f t="shared" si="4"/>
        <v>50</v>
      </c>
      <c r="J31" s="46">
        <f t="shared" si="13"/>
        <v>51.408450704225352</v>
      </c>
      <c r="K31" s="45">
        <f t="shared" si="12"/>
        <v>55.633802816901408</v>
      </c>
      <c r="L31" s="47">
        <v>18</v>
      </c>
      <c r="M31" s="48" t="s">
        <v>100</v>
      </c>
      <c r="N31" s="48">
        <v>16.100000000000001</v>
      </c>
      <c r="O31" s="192">
        <v>116</v>
      </c>
      <c r="P31" s="192">
        <v>123</v>
      </c>
      <c r="Q31" s="192">
        <v>21534079</v>
      </c>
      <c r="R31" s="50">
        <f t="shared" si="5"/>
        <v>5227</v>
      </c>
      <c r="S31" s="51">
        <f t="shared" si="6"/>
        <v>125.44799999999999</v>
      </c>
      <c r="T31" s="51">
        <f t="shared" si="7"/>
        <v>5.2270000000000003</v>
      </c>
      <c r="U31" s="193">
        <v>4.0999999999999996</v>
      </c>
      <c r="V31" s="193">
        <f t="shared" si="0"/>
        <v>4.0999999999999996</v>
      </c>
      <c r="W31" s="194" t="s">
        <v>143</v>
      </c>
      <c r="X31" s="197">
        <v>0</v>
      </c>
      <c r="Y31" s="197">
        <v>1029</v>
      </c>
      <c r="Z31" s="197">
        <v>1195</v>
      </c>
      <c r="AA31" s="197">
        <v>0</v>
      </c>
      <c r="AB31" s="197">
        <v>1198</v>
      </c>
      <c r="AC31" s="52" t="s">
        <v>90</v>
      </c>
      <c r="AD31" s="52" t="s">
        <v>90</v>
      </c>
      <c r="AE31" s="52" t="s">
        <v>90</v>
      </c>
      <c r="AF31" s="196" t="s">
        <v>90</v>
      </c>
      <c r="AG31" s="196">
        <v>33938437</v>
      </c>
      <c r="AH31" s="53">
        <f t="shared" si="9"/>
        <v>1037</v>
      </c>
      <c r="AI31" s="54">
        <f t="shared" si="8"/>
        <v>198.39295963267648</v>
      </c>
      <c r="AJ31" s="166">
        <v>0</v>
      </c>
      <c r="AK31" s="166">
        <v>1</v>
      </c>
      <c r="AL31" s="166">
        <v>1</v>
      </c>
      <c r="AM31" s="166">
        <v>0</v>
      </c>
      <c r="AN31" s="166">
        <v>1</v>
      </c>
      <c r="AO31" s="166">
        <v>0</v>
      </c>
      <c r="AP31" s="197">
        <v>7507699</v>
      </c>
      <c r="AQ31" s="197">
        <f t="shared" si="1"/>
        <v>0</v>
      </c>
      <c r="AR31" s="55"/>
      <c r="AS31" s="56" t="s">
        <v>113</v>
      </c>
      <c r="AV31" s="63" t="s">
        <v>29</v>
      </c>
      <c r="AW31" s="63" t="s">
        <v>74</v>
      </c>
      <c r="AY31" s="170"/>
    </row>
    <row r="32" spans="1:51" x14ac:dyDescent="0.25">
      <c r="B32" s="43">
        <v>2.875</v>
      </c>
      <c r="C32" s="43">
        <v>0.91666666666667096</v>
      </c>
      <c r="D32" s="191">
        <v>11</v>
      </c>
      <c r="E32" s="44">
        <f t="shared" si="2"/>
        <v>7.746478873239437</v>
      </c>
      <c r="F32" s="168">
        <v>76</v>
      </c>
      <c r="G32" s="44">
        <f t="shared" si="3"/>
        <v>53.521126760563384</v>
      </c>
      <c r="H32" s="45" t="s">
        <v>88</v>
      </c>
      <c r="I32" s="45">
        <f t="shared" si="4"/>
        <v>50</v>
      </c>
      <c r="J32" s="46">
        <f t="shared" si="13"/>
        <v>51.408450704225352</v>
      </c>
      <c r="K32" s="45">
        <f t="shared" si="12"/>
        <v>55.633802816901408</v>
      </c>
      <c r="L32" s="47">
        <v>14</v>
      </c>
      <c r="M32" s="48" t="s">
        <v>118</v>
      </c>
      <c r="N32" s="48">
        <v>12.6</v>
      </c>
      <c r="O32" s="192">
        <v>118</v>
      </c>
      <c r="P32" s="192">
        <v>120</v>
      </c>
      <c r="Q32" s="192">
        <v>21539027</v>
      </c>
      <c r="R32" s="50">
        <f>Q32-Q31</f>
        <v>4948</v>
      </c>
      <c r="S32" s="51">
        <f t="shared" si="6"/>
        <v>118.752</v>
      </c>
      <c r="T32" s="51">
        <f t="shared" si="7"/>
        <v>4.9480000000000004</v>
      </c>
      <c r="U32" s="193">
        <v>3.8</v>
      </c>
      <c r="V32" s="193">
        <f t="shared" si="0"/>
        <v>3.8</v>
      </c>
      <c r="W32" s="194" t="s">
        <v>143</v>
      </c>
      <c r="X32" s="197">
        <v>0</v>
      </c>
      <c r="Y32" s="197">
        <v>983</v>
      </c>
      <c r="Z32" s="197">
        <v>1196</v>
      </c>
      <c r="AA32" s="197">
        <v>0</v>
      </c>
      <c r="AB32" s="197">
        <v>1198</v>
      </c>
      <c r="AC32" s="52" t="s">
        <v>90</v>
      </c>
      <c r="AD32" s="52" t="s">
        <v>90</v>
      </c>
      <c r="AE32" s="52" t="s">
        <v>90</v>
      </c>
      <c r="AF32" s="196" t="s">
        <v>90</v>
      </c>
      <c r="AG32" s="196">
        <v>33939436</v>
      </c>
      <c r="AH32" s="53">
        <f t="shared" si="9"/>
        <v>999</v>
      </c>
      <c r="AI32" s="54">
        <f t="shared" si="8"/>
        <v>201.89975747776879</v>
      </c>
      <c r="AJ32" s="166">
        <v>0</v>
      </c>
      <c r="AK32" s="166">
        <v>1</v>
      </c>
      <c r="AL32" s="166">
        <v>1</v>
      </c>
      <c r="AM32" s="166">
        <v>0</v>
      </c>
      <c r="AN32" s="166">
        <v>1</v>
      </c>
      <c r="AO32" s="166">
        <v>0</v>
      </c>
      <c r="AP32" s="197">
        <v>7507699</v>
      </c>
      <c r="AQ32" s="197">
        <f t="shared" si="1"/>
        <v>0</v>
      </c>
      <c r="AR32" s="57"/>
      <c r="AS32" s="56" t="s">
        <v>113</v>
      </c>
      <c r="AV32" s="64">
        <v>1</v>
      </c>
      <c r="AW32" s="64">
        <f>IFERROR(AV32*VLOOKUP(AV31,AV24:AW28,2,FALSE)/VLOOKUP(AW31,AV24:AW28,2,FALSE),"Enter Unit and Value")</f>
        <v>1.4189189189189189</v>
      </c>
      <c r="AY32" s="170"/>
    </row>
    <row r="33" spans="2:51" x14ac:dyDescent="0.25">
      <c r="B33" s="43">
        <v>2.9166666666666701</v>
      </c>
      <c r="C33" s="43">
        <v>0.95833333333333803</v>
      </c>
      <c r="D33" s="191">
        <v>10</v>
      </c>
      <c r="E33" s="44">
        <f t="shared" si="2"/>
        <v>7.042253521126761</v>
      </c>
      <c r="F33" s="168">
        <v>66</v>
      </c>
      <c r="G33" s="44">
        <f t="shared" si="3"/>
        <v>46.478873239436624</v>
      </c>
      <c r="H33" s="45" t="s">
        <v>88</v>
      </c>
      <c r="I33" s="45">
        <f>J33-(2/1.42)</f>
        <v>41.549295774647888</v>
      </c>
      <c r="J33" s="46">
        <f t="shared" ref="J33:J34" si="14">(F33-5)/1.42</f>
        <v>42.95774647887324</v>
      </c>
      <c r="K33" s="45">
        <f t="shared" si="12"/>
        <v>47.183098591549296</v>
      </c>
      <c r="L33" s="47">
        <v>14</v>
      </c>
      <c r="M33" s="48" t="s">
        <v>118</v>
      </c>
      <c r="N33" s="48">
        <v>11.9</v>
      </c>
      <c r="O33" s="192">
        <v>118</v>
      </c>
      <c r="P33" s="192">
        <v>104</v>
      </c>
      <c r="Q33" s="192">
        <v>21543529</v>
      </c>
      <c r="R33" s="50">
        <f t="shared" si="5"/>
        <v>4502</v>
      </c>
      <c r="S33" s="51">
        <f t="shared" si="6"/>
        <v>108.048</v>
      </c>
      <c r="T33" s="51">
        <f t="shared" si="7"/>
        <v>4.5019999999999998</v>
      </c>
      <c r="U33" s="193">
        <v>4.3</v>
      </c>
      <c r="V33" s="193">
        <f t="shared" si="0"/>
        <v>4.3</v>
      </c>
      <c r="W33" s="194" t="s">
        <v>129</v>
      </c>
      <c r="X33" s="197">
        <v>0</v>
      </c>
      <c r="Y33" s="197">
        <v>0</v>
      </c>
      <c r="Z33" s="197">
        <v>1086</v>
      </c>
      <c r="AA33" s="197">
        <v>0</v>
      </c>
      <c r="AB33" s="197">
        <v>1110</v>
      </c>
      <c r="AC33" s="52" t="s">
        <v>90</v>
      </c>
      <c r="AD33" s="52" t="s">
        <v>90</v>
      </c>
      <c r="AE33" s="52" t="s">
        <v>90</v>
      </c>
      <c r="AF33" s="196" t="s">
        <v>90</v>
      </c>
      <c r="AG33" s="196">
        <v>33940228</v>
      </c>
      <c r="AH33" s="53">
        <f t="shared" si="9"/>
        <v>792</v>
      </c>
      <c r="AI33" s="54">
        <f t="shared" si="8"/>
        <v>175.92181252776544</v>
      </c>
      <c r="AJ33" s="166">
        <v>0</v>
      </c>
      <c r="AK33" s="166">
        <v>0</v>
      </c>
      <c r="AL33" s="166">
        <v>1</v>
      </c>
      <c r="AM33" s="166">
        <v>0</v>
      </c>
      <c r="AN33" s="166">
        <v>1</v>
      </c>
      <c r="AO33" s="166">
        <v>0.25</v>
      </c>
      <c r="AP33" s="197">
        <v>7508139</v>
      </c>
      <c r="AQ33" s="197">
        <f t="shared" si="1"/>
        <v>440</v>
      </c>
      <c r="AR33" s="55"/>
      <c r="AS33" s="56" t="s">
        <v>113</v>
      </c>
      <c r="AY33" s="170"/>
    </row>
    <row r="34" spans="2:51" x14ac:dyDescent="0.25">
      <c r="B34" s="43">
        <v>2.9583333333333299</v>
      </c>
      <c r="C34" s="43">
        <v>1</v>
      </c>
      <c r="D34" s="191">
        <v>13</v>
      </c>
      <c r="E34" s="44">
        <f t="shared" si="2"/>
        <v>9.1549295774647899</v>
      </c>
      <c r="F34" s="168">
        <v>66</v>
      </c>
      <c r="G34" s="44">
        <f t="shared" si="3"/>
        <v>46.478873239436624</v>
      </c>
      <c r="H34" s="45" t="s">
        <v>88</v>
      </c>
      <c r="I34" s="45">
        <f t="shared" si="4"/>
        <v>41.549295774647888</v>
      </c>
      <c r="J34" s="46">
        <f t="shared" si="14"/>
        <v>42.95774647887324</v>
      </c>
      <c r="K34" s="45">
        <f t="shared" si="12"/>
        <v>47.183098591549296</v>
      </c>
      <c r="L34" s="47">
        <v>14</v>
      </c>
      <c r="M34" s="48" t="s">
        <v>118</v>
      </c>
      <c r="N34" s="65">
        <v>11.5</v>
      </c>
      <c r="O34" s="192">
        <v>120</v>
      </c>
      <c r="P34" s="192">
        <v>100</v>
      </c>
      <c r="Q34" s="192">
        <v>21547734</v>
      </c>
      <c r="R34" s="50">
        <f t="shared" si="5"/>
        <v>4205</v>
      </c>
      <c r="S34" s="51">
        <f t="shared" si="6"/>
        <v>100.92</v>
      </c>
      <c r="T34" s="51">
        <f t="shared" si="7"/>
        <v>4.2050000000000001</v>
      </c>
      <c r="U34" s="193">
        <v>4.9000000000000004</v>
      </c>
      <c r="V34" s="193">
        <f t="shared" si="0"/>
        <v>4.9000000000000004</v>
      </c>
      <c r="W34" s="194" t="s">
        <v>129</v>
      </c>
      <c r="X34" s="197">
        <v>0</v>
      </c>
      <c r="Y34" s="197">
        <v>0</v>
      </c>
      <c r="Z34" s="197">
        <v>1032</v>
      </c>
      <c r="AA34" s="197">
        <v>0</v>
      </c>
      <c r="AB34" s="197">
        <v>1109</v>
      </c>
      <c r="AC34" s="52" t="s">
        <v>90</v>
      </c>
      <c r="AD34" s="52" t="s">
        <v>90</v>
      </c>
      <c r="AE34" s="52" t="s">
        <v>90</v>
      </c>
      <c r="AF34" s="196" t="s">
        <v>90</v>
      </c>
      <c r="AG34" s="196">
        <v>33940932</v>
      </c>
      <c r="AH34" s="53">
        <f t="shared" si="9"/>
        <v>704</v>
      </c>
      <c r="AI34" s="54">
        <f t="shared" si="8"/>
        <v>167.41973840665872</v>
      </c>
      <c r="AJ34" s="166">
        <v>0</v>
      </c>
      <c r="AK34" s="166">
        <v>0</v>
      </c>
      <c r="AL34" s="166">
        <v>1</v>
      </c>
      <c r="AM34" s="166">
        <v>0</v>
      </c>
      <c r="AN34" s="166">
        <v>1</v>
      </c>
      <c r="AO34" s="166">
        <v>0.25</v>
      </c>
      <c r="AP34" s="197">
        <v>7508653</v>
      </c>
      <c r="AQ34" s="197">
        <f t="shared" si="1"/>
        <v>514</v>
      </c>
      <c r="AR34" s="55"/>
      <c r="AS34" s="56" t="s">
        <v>113</v>
      </c>
      <c r="AV34" s="60" t="s">
        <v>119</v>
      </c>
      <c r="AW34" s="66" t="s">
        <v>30</v>
      </c>
      <c r="AY34" s="170"/>
    </row>
    <row r="35" spans="2:51" x14ac:dyDescent="0.25">
      <c r="B35" s="152"/>
      <c r="C35" s="153"/>
      <c r="D35" s="152"/>
      <c r="E35" s="155"/>
      <c r="F35" s="155"/>
      <c r="G35" s="156"/>
      <c r="H35" s="154"/>
      <c r="I35" s="155"/>
      <c r="J35" s="155"/>
      <c r="K35" s="156"/>
      <c r="L35" s="226" t="s">
        <v>120</v>
      </c>
      <c r="M35" s="227"/>
      <c r="N35" s="228"/>
      <c r="O35" s="67"/>
      <c r="P35" s="67">
        <f>AVERAGE(P11:P34)</f>
        <v>123.08333333333333</v>
      </c>
      <c r="Q35" s="68">
        <f>Q34-Q10</f>
        <v>123492</v>
      </c>
      <c r="R35" s="69">
        <f>SUM(R11:R34)</f>
        <v>123492</v>
      </c>
      <c r="S35" s="70">
        <f>AVERAGE(S11:S34)</f>
        <v>123.49199999999996</v>
      </c>
      <c r="T35" s="70">
        <f>SUM(T11:T34)</f>
        <v>123.49199999999999</v>
      </c>
      <c r="U35" s="154"/>
      <c r="V35" s="154"/>
      <c r="W35" s="61"/>
      <c r="X35" s="146"/>
      <c r="Y35" s="147"/>
      <c r="Z35" s="147"/>
      <c r="AA35" s="147"/>
      <c r="AB35" s="148"/>
      <c r="AC35" s="146"/>
      <c r="AD35" s="147"/>
      <c r="AE35" s="148"/>
      <c r="AF35" s="149"/>
      <c r="AG35" s="71">
        <f>AG34-AG10</f>
        <v>25408</v>
      </c>
      <c r="AH35" s="72">
        <f>SUM(AH11:AH34)</f>
        <v>25408</v>
      </c>
      <c r="AI35" s="73">
        <f>$AH$35/$T35</f>
        <v>205.746121206232</v>
      </c>
      <c r="AJ35" s="149"/>
      <c r="AK35" s="150"/>
      <c r="AL35" s="150"/>
      <c r="AM35" s="150"/>
      <c r="AN35" s="151"/>
      <c r="AO35" s="74"/>
      <c r="AP35" s="75">
        <f>AP34-AP10</f>
        <v>5509</v>
      </c>
      <c r="AQ35" s="76">
        <f>SUM(AQ11:AQ34)</f>
        <v>5509</v>
      </c>
      <c r="AR35" s="77" t="e">
        <f>AVERAGE(AR11:AR34)</f>
        <v>#DIV/0!</v>
      </c>
      <c r="AS35" s="74"/>
      <c r="AV35" s="78" t="s">
        <v>30</v>
      </c>
      <c r="AW35" s="78">
        <v>1</v>
      </c>
      <c r="AY35" s="170"/>
    </row>
    <row r="36" spans="2:51" x14ac:dyDescent="0.25">
      <c r="B36" s="79"/>
      <c r="C36" s="79"/>
      <c r="D36" s="79"/>
      <c r="E36" s="80"/>
      <c r="F36" s="80"/>
      <c r="G36" s="80"/>
      <c r="H36" s="80"/>
      <c r="I36" s="81"/>
      <c r="J36" s="81"/>
      <c r="K36" s="81"/>
      <c r="L36" s="167"/>
      <c r="M36" s="167"/>
      <c r="N36" s="167"/>
      <c r="O36" s="167"/>
      <c r="P36" s="167"/>
      <c r="Q36" s="167"/>
      <c r="R36" s="167"/>
      <c r="S36" s="167"/>
      <c r="T36" s="167"/>
      <c r="U36" s="82"/>
      <c r="V36" s="82"/>
      <c r="W36" s="167"/>
      <c r="X36" s="167"/>
      <c r="Y36" s="167"/>
      <c r="Z36" s="171"/>
      <c r="AA36" s="167"/>
      <c r="AB36" s="167"/>
      <c r="AC36" s="167"/>
      <c r="AD36" s="167"/>
      <c r="AE36" s="167"/>
      <c r="AH36" s="83"/>
      <c r="AM36" s="167"/>
      <c r="AN36" s="167"/>
      <c r="AO36" s="167"/>
      <c r="AP36" s="167"/>
      <c r="AQ36" s="167"/>
      <c r="AR36" s="167"/>
      <c r="AV36" s="78" t="s">
        <v>121</v>
      </c>
      <c r="AW36" s="78">
        <v>41.67</v>
      </c>
      <c r="AY36" s="170"/>
    </row>
    <row r="37" spans="2:51" x14ac:dyDescent="0.25">
      <c r="B37" s="93" t="s">
        <v>122</v>
      </c>
      <c r="C37" s="93"/>
      <c r="D37" s="93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71"/>
      <c r="X37" s="171"/>
      <c r="Y37" s="171"/>
      <c r="Z37" s="171"/>
      <c r="AA37" s="171"/>
      <c r="AB37" s="171"/>
      <c r="AC37" s="171"/>
      <c r="AD37" s="171"/>
      <c r="AE37" s="171"/>
      <c r="AM37" s="23"/>
      <c r="AN37" s="167"/>
      <c r="AO37" s="167"/>
      <c r="AP37" s="167"/>
      <c r="AQ37" s="167"/>
      <c r="AR37" s="171"/>
      <c r="AV37" s="78" t="s">
        <v>123</v>
      </c>
      <c r="AW37" s="78">
        <v>11.574999999999999</v>
      </c>
      <c r="AY37" s="170"/>
    </row>
    <row r="38" spans="2:51" x14ac:dyDescent="0.25">
      <c r="B38" s="94" t="s">
        <v>139</v>
      </c>
      <c r="C38" s="93"/>
      <c r="D38" s="9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171"/>
      <c r="X38" s="171"/>
      <c r="Y38" s="171"/>
      <c r="Z38" s="171"/>
      <c r="AA38" s="171"/>
      <c r="AB38" s="171"/>
      <c r="AC38" s="171"/>
      <c r="AD38" s="171"/>
      <c r="AE38" s="171"/>
      <c r="AM38" s="23"/>
      <c r="AN38" s="167"/>
      <c r="AO38" s="167"/>
      <c r="AP38" s="167"/>
      <c r="AQ38" s="167"/>
      <c r="AR38" s="171"/>
      <c r="AV38" s="78"/>
      <c r="AW38" s="78"/>
      <c r="AY38" s="170"/>
    </row>
    <row r="39" spans="2:51" x14ac:dyDescent="0.25">
      <c r="B39" s="90" t="s">
        <v>128</v>
      </c>
      <c r="C39" s="176"/>
      <c r="D39" s="176"/>
      <c r="E39" s="176"/>
      <c r="F39" s="176"/>
      <c r="G39" s="176"/>
      <c r="H39" s="176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92"/>
      <c r="T39" s="92"/>
      <c r="U39" s="92"/>
      <c r="V39" s="92"/>
      <c r="W39" s="171"/>
      <c r="X39" s="171"/>
      <c r="Y39" s="171"/>
      <c r="Z39" s="171"/>
      <c r="AA39" s="171"/>
      <c r="AB39" s="171"/>
      <c r="AC39" s="171"/>
      <c r="AD39" s="171"/>
      <c r="AE39" s="171"/>
      <c r="AM39" s="23"/>
      <c r="AN39" s="167"/>
      <c r="AO39" s="167"/>
      <c r="AP39" s="167"/>
      <c r="AQ39" s="167"/>
      <c r="AR39" s="171"/>
      <c r="AV39" s="78"/>
      <c r="AW39" s="78"/>
      <c r="AY39" s="170"/>
    </row>
    <row r="40" spans="2:51" x14ac:dyDescent="0.25">
      <c r="B40" s="182" t="s">
        <v>134</v>
      </c>
      <c r="C40" s="176"/>
      <c r="D40" s="176"/>
      <c r="E40" s="176"/>
      <c r="F40" s="176"/>
      <c r="G40" s="176"/>
      <c r="H40" s="176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92"/>
      <c r="T40" s="92"/>
      <c r="U40" s="92"/>
      <c r="V40" s="92"/>
      <c r="W40" s="171"/>
      <c r="X40" s="171"/>
      <c r="Y40" s="171"/>
      <c r="Z40" s="171"/>
      <c r="AA40" s="171"/>
      <c r="AB40" s="171"/>
      <c r="AC40" s="171"/>
      <c r="AD40" s="171"/>
      <c r="AE40" s="171"/>
      <c r="AM40" s="23"/>
      <c r="AN40" s="167"/>
      <c r="AO40" s="167"/>
      <c r="AP40" s="167"/>
      <c r="AQ40" s="167"/>
      <c r="AR40" s="171"/>
      <c r="AV40" s="78"/>
      <c r="AW40" s="78"/>
      <c r="AY40" s="170"/>
    </row>
    <row r="41" spans="2:51" x14ac:dyDescent="0.25">
      <c r="B41" s="88" t="s">
        <v>140</v>
      </c>
      <c r="C41" s="176"/>
      <c r="D41" s="176"/>
      <c r="E41" s="176"/>
      <c r="F41" s="176"/>
      <c r="G41" s="176"/>
      <c r="H41" s="176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92"/>
      <c r="T41" s="92"/>
      <c r="U41" s="92"/>
      <c r="V41" s="92"/>
      <c r="W41" s="171"/>
      <c r="X41" s="171"/>
      <c r="Y41" s="171"/>
      <c r="Z41" s="171"/>
      <c r="AA41" s="171"/>
      <c r="AB41" s="171"/>
      <c r="AC41" s="171"/>
      <c r="AD41" s="171"/>
      <c r="AE41" s="171"/>
      <c r="AM41" s="23"/>
      <c r="AN41" s="167"/>
      <c r="AO41" s="167"/>
      <c r="AP41" s="167"/>
      <c r="AQ41" s="167"/>
      <c r="AR41" s="171"/>
      <c r="AV41" s="78"/>
      <c r="AW41" s="78"/>
      <c r="AY41" s="170"/>
    </row>
    <row r="42" spans="2:51" x14ac:dyDescent="0.25">
      <c r="B42" s="89" t="s">
        <v>220</v>
      </c>
      <c r="C42" s="176"/>
      <c r="D42" s="176"/>
      <c r="E42" s="176"/>
      <c r="F42" s="176"/>
      <c r="G42" s="176"/>
      <c r="H42" s="176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9"/>
      <c r="T42" s="179"/>
      <c r="U42" s="179"/>
      <c r="V42" s="179"/>
      <c r="W42" s="171"/>
      <c r="X42" s="171"/>
      <c r="Y42" s="171"/>
      <c r="Z42" s="171"/>
      <c r="AA42" s="171"/>
      <c r="AB42" s="171"/>
      <c r="AC42" s="171"/>
      <c r="AD42" s="171"/>
      <c r="AE42" s="171"/>
      <c r="AM42" s="172"/>
      <c r="AN42" s="172"/>
      <c r="AO42" s="172"/>
      <c r="AP42" s="172"/>
      <c r="AQ42" s="172"/>
      <c r="AR42" s="172"/>
      <c r="AS42" s="173"/>
      <c r="AV42" s="170"/>
      <c r="AW42" s="163"/>
      <c r="AX42" s="163"/>
      <c r="AY42" s="163"/>
    </row>
    <row r="43" spans="2:51" x14ac:dyDescent="0.25">
      <c r="B43" s="182" t="s">
        <v>124</v>
      </c>
      <c r="C43" s="176"/>
      <c r="D43" s="176"/>
      <c r="E43" s="181"/>
      <c r="F43" s="181"/>
      <c r="G43" s="181"/>
      <c r="H43" s="176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9"/>
      <c r="T43" s="179"/>
      <c r="U43" s="179"/>
      <c r="V43" s="179"/>
      <c r="W43" s="171"/>
      <c r="X43" s="171"/>
      <c r="Y43" s="171"/>
      <c r="Z43" s="171"/>
      <c r="AA43" s="171"/>
      <c r="AB43" s="171"/>
      <c r="AC43" s="171"/>
      <c r="AD43" s="171"/>
      <c r="AE43" s="171"/>
      <c r="AM43" s="172"/>
      <c r="AN43" s="172"/>
      <c r="AO43" s="172"/>
      <c r="AP43" s="172"/>
      <c r="AQ43" s="172"/>
      <c r="AR43" s="172"/>
      <c r="AS43" s="173"/>
      <c r="AV43" s="170"/>
      <c r="AW43" s="163"/>
      <c r="AX43" s="163"/>
      <c r="AY43" s="163"/>
    </row>
    <row r="44" spans="2:51" x14ac:dyDescent="0.25">
      <c r="B44" s="182" t="s">
        <v>125</v>
      </c>
      <c r="C44" s="176"/>
      <c r="D44" s="176"/>
      <c r="E44" s="181"/>
      <c r="F44" s="181"/>
      <c r="G44" s="181"/>
      <c r="H44" s="17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80"/>
      <c r="T44" s="179"/>
      <c r="U44" s="179"/>
      <c r="V44" s="179"/>
      <c r="W44" s="171"/>
      <c r="X44" s="171"/>
      <c r="Y44" s="171"/>
      <c r="Z44" s="171"/>
      <c r="AA44" s="171"/>
      <c r="AB44" s="171"/>
      <c r="AC44" s="171"/>
      <c r="AD44" s="171"/>
      <c r="AE44" s="171"/>
      <c r="AM44" s="172"/>
      <c r="AN44" s="172"/>
      <c r="AO44" s="172"/>
      <c r="AP44" s="172"/>
      <c r="AQ44" s="172"/>
      <c r="AR44" s="172"/>
      <c r="AS44" s="173"/>
      <c r="AV44" s="170"/>
      <c r="AW44" s="163"/>
      <c r="AX44" s="163"/>
      <c r="AY44" s="163"/>
    </row>
    <row r="45" spans="2:51" x14ac:dyDescent="0.25">
      <c r="B45" s="178" t="s">
        <v>186</v>
      </c>
      <c r="C45" s="176"/>
      <c r="D45" s="176"/>
      <c r="E45" s="181"/>
      <c r="F45" s="181"/>
      <c r="G45" s="181"/>
      <c r="H45" s="176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80"/>
      <c r="T45" s="179"/>
      <c r="U45" s="179"/>
      <c r="V45" s="179"/>
      <c r="W45" s="171"/>
      <c r="X45" s="171"/>
      <c r="Y45" s="171"/>
      <c r="Z45" s="171"/>
      <c r="AA45" s="171"/>
      <c r="AB45" s="171"/>
      <c r="AC45" s="171"/>
      <c r="AD45" s="171"/>
      <c r="AE45" s="171"/>
      <c r="AM45" s="172"/>
      <c r="AN45" s="172"/>
      <c r="AO45" s="172"/>
      <c r="AP45" s="172"/>
      <c r="AQ45" s="172"/>
      <c r="AR45" s="172"/>
      <c r="AS45" s="173"/>
      <c r="AV45" s="170"/>
      <c r="AW45" s="163"/>
      <c r="AX45" s="163"/>
      <c r="AY45" s="163"/>
    </row>
    <row r="46" spans="2:51" x14ac:dyDescent="0.25">
      <c r="B46" s="178" t="s">
        <v>198</v>
      </c>
      <c r="C46" s="176"/>
      <c r="D46" s="176"/>
      <c r="E46" s="176"/>
      <c r="F46" s="176"/>
      <c r="G46" s="176"/>
      <c r="H46" s="176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9"/>
      <c r="U46" s="179"/>
      <c r="V46" s="179"/>
      <c r="W46" s="171"/>
      <c r="X46" s="171"/>
      <c r="Y46" s="171"/>
      <c r="Z46" s="171"/>
      <c r="AA46" s="171"/>
      <c r="AB46" s="171"/>
      <c r="AC46" s="171"/>
      <c r="AD46" s="171"/>
      <c r="AE46" s="171"/>
      <c r="AM46" s="172"/>
      <c r="AN46" s="172"/>
      <c r="AO46" s="172"/>
      <c r="AP46" s="172"/>
      <c r="AQ46" s="172"/>
      <c r="AR46" s="172"/>
      <c r="AS46" s="173"/>
      <c r="AV46" s="170"/>
      <c r="AW46" s="163"/>
      <c r="AX46" s="163"/>
      <c r="AY46" s="163"/>
    </row>
    <row r="47" spans="2:51" x14ac:dyDescent="0.25">
      <c r="B47" s="174" t="s">
        <v>173</v>
      </c>
      <c r="C47" s="176"/>
      <c r="D47" s="176"/>
      <c r="E47" s="176"/>
      <c r="F47" s="176"/>
      <c r="G47" s="176"/>
      <c r="H47" s="176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80"/>
      <c r="T47" s="179"/>
      <c r="U47" s="179"/>
      <c r="V47" s="179"/>
      <c r="W47" s="171"/>
      <c r="X47" s="171"/>
      <c r="Y47" s="171"/>
      <c r="Z47" s="171"/>
      <c r="AA47" s="171"/>
      <c r="AB47" s="171"/>
      <c r="AC47" s="171"/>
      <c r="AD47" s="171"/>
      <c r="AE47" s="171"/>
      <c r="AM47" s="172"/>
      <c r="AN47" s="172"/>
      <c r="AO47" s="172"/>
      <c r="AP47" s="172"/>
      <c r="AQ47" s="172"/>
      <c r="AR47" s="172"/>
      <c r="AS47" s="173"/>
      <c r="AV47" s="170"/>
      <c r="AW47" s="163"/>
      <c r="AX47" s="163"/>
      <c r="AY47" s="163"/>
    </row>
    <row r="48" spans="2:51" x14ac:dyDescent="0.25">
      <c r="B48" s="182" t="s">
        <v>199</v>
      </c>
      <c r="C48" s="176"/>
      <c r="D48" s="176"/>
      <c r="E48" s="176"/>
      <c r="F48" s="176"/>
      <c r="G48" s="176"/>
      <c r="H48" s="176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80"/>
      <c r="T48" s="179"/>
      <c r="U48" s="179"/>
      <c r="V48" s="179"/>
      <c r="W48" s="171"/>
      <c r="X48" s="171"/>
      <c r="Y48" s="171"/>
      <c r="Z48" s="171"/>
      <c r="AA48" s="171"/>
      <c r="AB48" s="171"/>
      <c r="AC48" s="171"/>
      <c r="AD48" s="171"/>
      <c r="AE48" s="171"/>
      <c r="AM48" s="172"/>
      <c r="AN48" s="172"/>
      <c r="AO48" s="172"/>
      <c r="AP48" s="172"/>
      <c r="AQ48" s="172"/>
      <c r="AR48" s="172"/>
      <c r="AS48" s="173"/>
      <c r="AV48" s="170"/>
      <c r="AW48" s="163"/>
      <c r="AX48" s="163"/>
      <c r="AY48" s="163"/>
    </row>
    <row r="49" spans="2:51" x14ac:dyDescent="0.25">
      <c r="B49" s="182" t="s">
        <v>131</v>
      </c>
      <c r="C49" s="176"/>
      <c r="D49" s="176"/>
      <c r="E49" s="176"/>
      <c r="F49" s="176"/>
      <c r="G49" s="176"/>
      <c r="H49" s="176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80"/>
      <c r="T49" s="179"/>
      <c r="U49" s="179"/>
      <c r="V49" s="179"/>
      <c r="W49" s="171"/>
      <c r="X49" s="171"/>
      <c r="Y49" s="171"/>
      <c r="Z49" s="171"/>
      <c r="AA49" s="171"/>
      <c r="AB49" s="171"/>
      <c r="AC49" s="171"/>
      <c r="AD49" s="171"/>
      <c r="AE49" s="171"/>
      <c r="AM49" s="172"/>
      <c r="AN49" s="172"/>
      <c r="AO49" s="172"/>
      <c r="AP49" s="172"/>
      <c r="AQ49" s="172"/>
      <c r="AR49" s="172"/>
      <c r="AS49" s="173"/>
      <c r="AV49" s="170"/>
      <c r="AW49" s="163"/>
      <c r="AX49" s="163"/>
      <c r="AY49" s="163"/>
    </row>
    <row r="50" spans="2:51" x14ac:dyDescent="0.25">
      <c r="B50" s="174" t="s">
        <v>160</v>
      </c>
      <c r="C50" s="104"/>
      <c r="D50" s="104"/>
      <c r="E50" s="104"/>
      <c r="F50" s="104"/>
      <c r="G50" s="104"/>
      <c r="H50" s="104"/>
      <c r="I50" s="184"/>
      <c r="J50" s="177"/>
      <c r="K50" s="177"/>
      <c r="L50" s="177"/>
      <c r="M50" s="177"/>
      <c r="N50" s="177"/>
      <c r="O50" s="177"/>
      <c r="P50" s="177"/>
      <c r="Q50" s="177"/>
      <c r="R50" s="177"/>
      <c r="S50" s="180"/>
      <c r="T50" s="179"/>
      <c r="U50" s="179"/>
      <c r="V50" s="179"/>
      <c r="W50" s="171"/>
      <c r="X50" s="171"/>
      <c r="Y50" s="171"/>
      <c r="Z50" s="171"/>
      <c r="AA50" s="171"/>
      <c r="AB50" s="171"/>
      <c r="AC50" s="171"/>
      <c r="AD50" s="171"/>
      <c r="AE50" s="171"/>
      <c r="AM50" s="172"/>
      <c r="AN50" s="172"/>
      <c r="AO50" s="172"/>
      <c r="AP50" s="172"/>
      <c r="AQ50" s="172"/>
      <c r="AR50" s="172"/>
      <c r="AS50" s="173"/>
      <c r="AV50" s="170"/>
      <c r="AW50" s="163"/>
      <c r="AX50" s="163"/>
      <c r="AY50" s="163"/>
    </row>
    <row r="51" spans="2:51" x14ac:dyDescent="0.25">
      <c r="B51" s="174" t="s">
        <v>201</v>
      </c>
      <c r="C51" s="104"/>
      <c r="D51" s="104"/>
      <c r="E51" s="104"/>
      <c r="F51" s="104"/>
      <c r="G51" s="104"/>
      <c r="H51" s="104"/>
      <c r="I51" s="184"/>
      <c r="J51" s="177"/>
      <c r="K51" s="177"/>
      <c r="L51" s="177"/>
      <c r="M51" s="177"/>
      <c r="N51" s="177"/>
      <c r="O51" s="177"/>
      <c r="P51" s="177"/>
      <c r="Q51" s="177"/>
      <c r="R51" s="177"/>
      <c r="S51" s="180"/>
      <c r="T51" s="179"/>
      <c r="U51" s="179"/>
      <c r="V51" s="179"/>
      <c r="W51" s="171"/>
      <c r="X51" s="171"/>
      <c r="Y51" s="171"/>
      <c r="Z51" s="171"/>
      <c r="AA51" s="171"/>
      <c r="AB51" s="171"/>
      <c r="AC51" s="171"/>
      <c r="AD51" s="171"/>
      <c r="AE51" s="171"/>
      <c r="AM51" s="172"/>
      <c r="AN51" s="172"/>
      <c r="AO51" s="172"/>
      <c r="AP51" s="172"/>
      <c r="AQ51" s="172"/>
      <c r="AR51" s="172"/>
      <c r="AS51" s="173"/>
      <c r="AV51" s="170"/>
      <c r="AW51" s="163"/>
      <c r="AX51" s="163"/>
      <c r="AY51" s="163"/>
    </row>
    <row r="52" spans="2:51" x14ac:dyDescent="0.25">
      <c r="B52" s="182" t="s">
        <v>132</v>
      </c>
      <c r="C52" s="176"/>
      <c r="D52" s="176"/>
      <c r="E52" s="176"/>
      <c r="F52" s="176"/>
      <c r="G52" s="176"/>
      <c r="H52" s="176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80"/>
      <c r="T52" s="179"/>
      <c r="U52" s="179"/>
      <c r="V52" s="179"/>
      <c r="W52" s="171"/>
      <c r="X52" s="171"/>
      <c r="Y52" s="171"/>
      <c r="Z52" s="171"/>
      <c r="AA52" s="171"/>
      <c r="AB52" s="171"/>
      <c r="AC52" s="171"/>
      <c r="AD52" s="171"/>
      <c r="AE52" s="171"/>
      <c r="AM52" s="172"/>
      <c r="AN52" s="172"/>
      <c r="AO52" s="172"/>
      <c r="AP52" s="172"/>
      <c r="AQ52" s="172"/>
      <c r="AR52" s="172"/>
      <c r="AS52" s="173"/>
      <c r="AV52" s="170"/>
      <c r="AW52" s="163"/>
      <c r="AX52" s="163"/>
      <c r="AY52" s="163"/>
    </row>
    <row r="53" spans="2:51" x14ac:dyDescent="0.25">
      <c r="B53" s="174" t="s">
        <v>188</v>
      </c>
      <c r="C53" s="176"/>
      <c r="D53" s="176"/>
      <c r="E53" s="176"/>
      <c r="F53" s="176"/>
      <c r="G53" s="176"/>
      <c r="H53" s="176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80"/>
      <c r="T53" s="179"/>
      <c r="U53" s="179"/>
      <c r="V53" s="179"/>
      <c r="W53" s="171"/>
      <c r="X53" s="171"/>
      <c r="Y53" s="171"/>
      <c r="Z53" s="171"/>
      <c r="AA53" s="171"/>
      <c r="AB53" s="171"/>
      <c r="AC53" s="171"/>
      <c r="AD53" s="171"/>
      <c r="AE53" s="171"/>
      <c r="AM53" s="172"/>
      <c r="AN53" s="172"/>
      <c r="AO53" s="172"/>
      <c r="AP53" s="172"/>
      <c r="AQ53" s="172"/>
      <c r="AR53" s="172"/>
      <c r="AS53" s="173"/>
      <c r="AV53" s="170"/>
      <c r="AW53" s="163"/>
      <c r="AX53" s="163"/>
      <c r="AY53" s="163"/>
    </row>
    <row r="54" spans="2:51" x14ac:dyDescent="0.25">
      <c r="B54" s="182" t="s">
        <v>133</v>
      </c>
      <c r="C54" s="176"/>
      <c r="D54" s="176"/>
      <c r="E54" s="176"/>
      <c r="F54" s="176"/>
      <c r="G54" s="176"/>
      <c r="H54" s="176"/>
      <c r="I54" s="176"/>
      <c r="J54" s="177"/>
      <c r="K54" s="177"/>
      <c r="L54" s="177"/>
      <c r="M54" s="177"/>
      <c r="N54" s="177"/>
      <c r="O54" s="177"/>
      <c r="P54" s="177"/>
      <c r="Q54" s="177"/>
      <c r="R54" s="177"/>
      <c r="S54" s="180"/>
      <c r="T54" s="179"/>
      <c r="U54" s="179"/>
      <c r="V54" s="179"/>
      <c r="W54" s="171"/>
      <c r="X54" s="171"/>
      <c r="Y54" s="171"/>
      <c r="Z54" s="171"/>
      <c r="AA54" s="171"/>
      <c r="AB54" s="171"/>
      <c r="AC54" s="171"/>
      <c r="AD54" s="171"/>
      <c r="AE54" s="171"/>
      <c r="AM54" s="172"/>
      <c r="AN54" s="172"/>
      <c r="AO54" s="172"/>
      <c r="AP54" s="172"/>
      <c r="AQ54" s="172"/>
      <c r="AR54" s="172"/>
      <c r="AS54" s="173"/>
      <c r="AV54" s="170"/>
      <c r="AW54" s="163"/>
      <c r="AX54" s="163"/>
      <c r="AY54" s="163"/>
    </row>
    <row r="55" spans="2:51" x14ac:dyDescent="0.25">
      <c r="B55" s="178" t="s">
        <v>149</v>
      </c>
      <c r="C55" s="176"/>
      <c r="D55" s="176"/>
      <c r="E55" s="176"/>
      <c r="F55" s="176"/>
      <c r="G55" s="176"/>
      <c r="H55" s="176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80"/>
      <c r="T55" s="179"/>
      <c r="U55" s="179"/>
      <c r="V55" s="179"/>
      <c r="W55" s="171"/>
      <c r="X55" s="171"/>
      <c r="Y55" s="171"/>
      <c r="Z55" s="171"/>
      <c r="AA55" s="171"/>
      <c r="AB55" s="171"/>
      <c r="AC55" s="171"/>
      <c r="AD55" s="171"/>
      <c r="AE55" s="171"/>
      <c r="AM55" s="172"/>
      <c r="AN55" s="172"/>
      <c r="AO55" s="172"/>
      <c r="AP55" s="172"/>
      <c r="AQ55" s="172"/>
      <c r="AR55" s="172"/>
      <c r="AS55" s="173"/>
      <c r="AV55" s="170"/>
      <c r="AW55" s="163"/>
      <c r="AX55" s="163"/>
      <c r="AY55" s="163"/>
    </row>
    <row r="56" spans="2:51" x14ac:dyDescent="0.25">
      <c r="B56" s="174" t="s">
        <v>206</v>
      </c>
      <c r="C56" s="104"/>
      <c r="D56" s="104"/>
      <c r="E56" s="104"/>
      <c r="F56" s="104"/>
      <c r="G56" s="104"/>
      <c r="H56" s="104"/>
      <c r="I56" s="184"/>
      <c r="J56" s="177"/>
      <c r="K56" s="177"/>
      <c r="L56" s="177"/>
      <c r="M56" s="177"/>
      <c r="N56" s="177"/>
      <c r="O56" s="177"/>
      <c r="P56" s="177"/>
      <c r="Q56" s="177"/>
      <c r="R56" s="177"/>
      <c r="S56" s="180"/>
      <c r="T56" s="180"/>
      <c r="U56" s="180"/>
      <c r="V56" s="180"/>
      <c r="W56" s="171"/>
      <c r="X56" s="171"/>
      <c r="Y56" s="171"/>
      <c r="Z56" s="171"/>
      <c r="AA56" s="171"/>
      <c r="AB56" s="171"/>
      <c r="AC56" s="171"/>
      <c r="AD56" s="171"/>
      <c r="AE56" s="171"/>
      <c r="AM56" s="172"/>
      <c r="AN56" s="172"/>
      <c r="AO56" s="172"/>
      <c r="AP56" s="172"/>
      <c r="AQ56" s="172"/>
      <c r="AR56" s="172"/>
      <c r="AS56" s="173"/>
      <c r="AV56" s="170"/>
      <c r="AW56" s="163"/>
      <c r="AX56" s="163"/>
      <c r="AY56" s="163"/>
    </row>
    <row r="57" spans="2:51" x14ac:dyDescent="0.25">
      <c r="B57" s="182" t="s">
        <v>144</v>
      </c>
      <c r="C57" s="176"/>
      <c r="D57" s="176"/>
      <c r="E57" s="176"/>
      <c r="F57" s="176"/>
      <c r="G57" s="176"/>
      <c r="H57" s="176"/>
      <c r="I57" s="176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80"/>
      <c r="U57" s="180"/>
      <c r="V57" s="180"/>
      <c r="W57" s="171"/>
      <c r="X57" s="171"/>
      <c r="Y57" s="171"/>
      <c r="Z57" s="171"/>
      <c r="AA57" s="171"/>
      <c r="AB57" s="171"/>
      <c r="AC57" s="171"/>
      <c r="AD57" s="171"/>
      <c r="AE57" s="171"/>
      <c r="AM57" s="172"/>
      <c r="AN57" s="172"/>
      <c r="AO57" s="172"/>
      <c r="AP57" s="172"/>
      <c r="AQ57" s="172"/>
      <c r="AR57" s="172"/>
      <c r="AS57" s="173"/>
      <c r="AV57" s="170"/>
      <c r="AW57" s="163"/>
      <c r="AX57" s="163"/>
      <c r="AY57" s="163"/>
    </row>
    <row r="58" spans="2:51" x14ac:dyDescent="0.25">
      <c r="B58" s="97" t="s">
        <v>126</v>
      </c>
      <c r="C58" s="176"/>
      <c r="D58" s="176"/>
      <c r="E58" s="176"/>
      <c r="F58" s="176"/>
      <c r="G58" s="176"/>
      <c r="H58" s="176"/>
      <c r="I58" s="176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80"/>
      <c r="U58" s="85"/>
      <c r="V58" s="85"/>
      <c r="W58" s="171"/>
      <c r="X58" s="171"/>
      <c r="Y58" s="171"/>
      <c r="Z58" s="171"/>
      <c r="AA58" s="171"/>
      <c r="AB58" s="171"/>
      <c r="AC58" s="171"/>
      <c r="AD58" s="171"/>
      <c r="AE58" s="171"/>
      <c r="AM58" s="172"/>
      <c r="AN58" s="172"/>
      <c r="AO58" s="172"/>
      <c r="AP58" s="172"/>
      <c r="AQ58" s="172"/>
      <c r="AR58" s="172"/>
      <c r="AS58" s="173"/>
      <c r="AV58" s="170"/>
      <c r="AW58" s="163"/>
      <c r="AX58" s="163"/>
      <c r="AY58" s="163"/>
    </row>
    <row r="59" spans="2:51" x14ac:dyDescent="0.25">
      <c r="B59" s="119" t="s">
        <v>161</v>
      </c>
      <c r="C59" s="182"/>
      <c r="D59" s="176"/>
      <c r="E59" s="104"/>
      <c r="F59" s="176"/>
      <c r="G59" s="176"/>
      <c r="H59" s="176"/>
      <c r="I59" s="176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80"/>
      <c r="U59" s="85"/>
      <c r="V59" s="85"/>
      <c r="W59" s="171"/>
      <c r="X59" s="171"/>
      <c r="Y59" s="171"/>
      <c r="Z59" s="171"/>
      <c r="AA59" s="171"/>
      <c r="AB59" s="171"/>
      <c r="AC59" s="171"/>
      <c r="AD59" s="171"/>
      <c r="AE59" s="171"/>
      <c r="AM59" s="172"/>
      <c r="AN59" s="172"/>
      <c r="AO59" s="172"/>
      <c r="AP59" s="172"/>
      <c r="AQ59" s="172"/>
      <c r="AR59" s="172"/>
      <c r="AS59" s="173"/>
      <c r="AV59" s="170"/>
      <c r="AW59" s="163"/>
      <c r="AX59" s="163"/>
      <c r="AY59" s="163"/>
    </row>
    <row r="60" spans="2:51" x14ac:dyDescent="0.25">
      <c r="B60" s="119" t="s">
        <v>127</v>
      </c>
      <c r="C60" s="178"/>
      <c r="D60" s="176"/>
      <c r="E60" s="104"/>
      <c r="F60" s="176"/>
      <c r="G60" s="176"/>
      <c r="H60" s="176"/>
      <c r="I60" s="176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80"/>
      <c r="U60" s="85"/>
      <c r="V60" s="85"/>
      <c r="W60" s="171"/>
      <c r="X60" s="171"/>
      <c r="Y60" s="171"/>
      <c r="Z60" s="171"/>
      <c r="AA60" s="171"/>
      <c r="AB60" s="171"/>
      <c r="AC60" s="171"/>
      <c r="AD60" s="171"/>
      <c r="AE60" s="171"/>
      <c r="AM60" s="172"/>
      <c r="AN60" s="172"/>
      <c r="AO60" s="172"/>
      <c r="AP60" s="172"/>
      <c r="AQ60" s="172"/>
      <c r="AR60" s="172"/>
      <c r="AS60" s="173"/>
      <c r="AV60" s="170"/>
      <c r="AW60" s="163"/>
      <c r="AX60" s="163"/>
      <c r="AY60" s="163"/>
    </row>
    <row r="61" spans="2:51" x14ac:dyDescent="0.25">
      <c r="B61" s="119"/>
      <c r="C61" s="178"/>
      <c r="D61" s="176"/>
      <c r="E61" s="176"/>
      <c r="F61" s="176"/>
      <c r="G61" s="176"/>
      <c r="H61" s="176"/>
      <c r="I61" s="176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80"/>
      <c r="U61" s="85"/>
      <c r="V61" s="85"/>
      <c r="W61" s="171"/>
      <c r="X61" s="171"/>
      <c r="Y61" s="171"/>
      <c r="Z61" s="171"/>
      <c r="AA61" s="171"/>
      <c r="AB61" s="171"/>
      <c r="AC61" s="171"/>
      <c r="AD61" s="171"/>
      <c r="AE61" s="171"/>
      <c r="AM61" s="172"/>
      <c r="AN61" s="172"/>
      <c r="AO61" s="172"/>
      <c r="AP61" s="172"/>
      <c r="AQ61" s="172"/>
      <c r="AR61" s="172"/>
      <c r="AS61" s="173"/>
      <c r="AV61" s="170"/>
      <c r="AW61" s="163"/>
      <c r="AX61" s="163"/>
      <c r="AY61" s="163"/>
    </row>
    <row r="62" spans="2:51" x14ac:dyDescent="0.25">
      <c r="B62" s="119"/>
      <c r="C62" s="178"/>
      <c r="D62" s="176"/>
      <c r="E62" s="104"/>
      <c r="F62" s="176"/>
      <c r="G62" s="176"/>
      <c r="H62" s="176"/>
      <c r="I62" s="176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80"/>
      <c r="U62" s="85"/>
      <c r="V62" s="85"/>
      <c r="W62" s="171"/>
      <c r="X62" s="171"/>
      <c r="Y62" s="171"/>
      <c r="Z62" s="98"/>
      <c r="AA62" s="171"/>
      <c r="AB62" s="171"/>
      <c r="AC62" s="171"/>
      <c r="AD62" s="171"/>
      <c r="AE62" s="171"/>
      <c r="AM62" s="172"/>
      <c r="AN62" s="172"/>
      <c r="AO62" s="172"/>
      <c r="AP62" s="172"/>
      <c r="AQ62" s="172"/>
      <c r="AR62" s="172"/>
      <c r="AS62" s="173"/>
      <c r="AV62" s="170"/>
      <c r="AW62" s="163"/>
      <c r="AX62" s="163"/>
      <c r="AY62" s="163"/>
    </row>
    <row r="63" spans="2:51" x14ac:dyDescent="0.25">
      <c r="B63" s="119"/>
      <c r="C63" s="178"/>
      <c r="D63" s="176"/>
      <c r="E63" s="176"/>
      <c r="F63" s="176"/>
      <c r="G63" s="176"/>
      <c r="H63" s="176"/>
      <c r="I63" s="104"/>
      <c r="J63" s="177"/>
      <c r="K63" s="177"/>
      <c r="L63" s="177"/>
      <c r="M63" s="177"/>
      <c r="N63" s="177"/>
      <c r="O63" s="177"/>
      <c r="P63" s="177"/>
      <c r="Q63" s="177"/>
      <c r="R63" s="177"/>
      <c r="S63" s="98"/>
      <c r="T63" s="98"/>
      <c r="U63" s="98"/>
      <c r="V63" s="98"/>
      <c r="W63" s="98"/>
      <c r="X63" s="98"/>
      <c r="Y63" s="98"/>
      <c r="Z63" s="86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170"/>
      <c r="AW63" s="163"/>
      <c r="AX63" s="163"/>
      <c r="AY63" s="163"/>
    </row>
    <row r="64" spans="2:51" x14ac:dyDescent="0.25">
      <c r="B64" s="119"/>
      <c r="C64" s="174"/>
      <c r="D64" s="176"/>
      <c r="E64" s="176"/>
      <c r="F64" s="176"/>
      <c r="G64" s="176"/>
      <c r="H64" s="176"/>
      <c r="I64" s="104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86"/>
      <c r="X64" s="86"/>
      <c r="Y64" s="86"/>
      <c r="Z64" s="171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170"/>
      <c r="AW64" s="163"/>
      <c r="AX64" s="163"/>
      <c r="AY64" s="163"/>
    </row>
    <row r="65" spans="1:51" x14ac:dyDescent="0.25">
      <c r="B65" s="119"/>
      <c r="C65" s="174"/>
      <c r="D65" s="104"/>
      <c r="E65" s="176"/>
      <c r="F65" s="176"/>
      <c r="G65" s="176"/>
      <c r="H65" s="176"/>
      <c r="I65" s="176"/>
      <c r="J65" s="98"/>
      <c r="K65" s="98"/>
      <c r="L65" s="98"/>
      <c r="M65" s="98"/>
      <c r="N65" s="98"/>
      <c r="O65" s="98"/>
      <c r="P65" s="98"/>
      <c r="Q65" s="98"/>
      <c r="R65" s="98"/>
      <c r="S65" s="177"/>
      <c r="T65" s="180"/>
      <c r="U65" s="85"/>
      <c r="V65" s="85"/>
      <c r="W65" s="171"/>
      <c r="X65" s="171"/>
      <c r="Y65" s="171"/>
      <c r="Z65" s="171"/>
      <c r="AA65" s="171"/>
      <c r="AB65" s="171"/>
      <c r="AC65" s="171"/>
      <c r="AD65" s="171"/>
      <c r="AE65" s="171"/>
      <c r="AM65" s="172"/>
      <c r="AN65" s="172"/>
      <c r="AO65" s="172"/>
      <c r="AP65" s="172"/>
      <c r="AQ65" s="172"/>
      <c r="AR65" s="172"/>
      <c r="AS65" s="173"/>
      <c r="AV65" s="170"/>
      <c r="AW65" s="163"/>
      <c r="AX65" s="163"/>
      <c r="AY65" s="163"/>
    </row>
    <row r="66" spans="1:51" x14ac:dyDescent="0.25">
      <c r="B66" s="119"/>
      <c r="C66" s="182"/>
      <c r="D66" s="104"/>
      <c r="E66" s="176"/>
      <c r="F66" s="176"/>
      <c r="G66" s="176"/>
      <c r="H66" s="176"/>
      <c r="I66" s="176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80"/>
      <c r="U66" s="85"/>
      <c r="V66" s="85"/>
      <c r="W66" s="171"/>
      <c r="X66" s="171"/>
      <c r="Y66" s="171"/>
      <c r="Z66" s="171"/>
      <c r="AA66" s="171"/>
      <c r="AB66" s="171"/>
      <c r="AC66" s="171"/>
      <c r="AD66" s="171"/>
      <c r="AE66" s="171"/>
      <c r="AM66" s="172"/>
      <c r="AN66" s="172"/>
      <c r="AO66" s="172"/>
      <c r="AP66" s="172"/>
      <c r="AQ66" s="172"/>
      <c r="AR66" s="172"/>
      <c r="AS66" s="173"/>
      <c r="AV66" s="170"/>
      <c r="AW66" s="163"/>
      <c r="AX66" s="163"/>
      <c r="AY66" s="163"/>
    </row>
    <row r="67" spans="1:51" x14ac:dyDescent="0.25">
      <c r="B67" s="119"/>
      <c r="C67" s="182"/>
      <c r="D67" s="176"/>
      <c r="E67" s="104"/>
      <c r="F67" s="176"/>
      <c r="G67" s="104"/>
      <c r="H67" s="104"/>
      <c r="I67" s="176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80"/>
      <c r="U67" s="85"/>
      <c r="V67" s="85"/>
      <c r="W67" s="171"/>
      <c r="X67" s="171"/>
      <c r="Y67" s="171"/>
      <c r="Z67" s="171"/>
      <c r="AA67" s="171"/>
      <c r="AB67" s="171"/>
      <c r="AC67" s="171"/>
      <c r="AD67" s="171"/>
      <c r="AE67" s="171"/>
      <c r="AM67" s="172"/>
      <c r="AN67" s="172"/>
      <c r="AO67" s="172"/>
      <c r="AP67" s="172"/>
      <c r="AQ67" s="172"/>
      <c r="AR67" s="172"/>
      <c r="AS67" s="173"/>
      <c r="AV67" s="170"/>
      <c r="AW67" s="163"/>
      <c r="AX67" s="163"/>
      <c r="AY67" s="163"/>
    </row>
    <row r="68" spans="1:51" x14ac:dyDescent="0.25">
      <c r="B68" s="119"/>
      <c r="C68" s="178"/>
      <c r="D68" s="176"/>
      <c r="E68" s="104"/>
      <c r="F68" s="104"/>
      <c r="G68" s="104"/>
      <c r="H68" s="104"/>
      <c r="I68" s="176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80"/>
      <c r="U68" s="85"/>
      <c r="V68" s="85"/>
      <c r="W68" s="171"/>
      <c r="X68" s="171"/>
      <c r="Y68" s="171"/>
      <c r="Z68" s="171"/>
      <c r="AA68" s="171"/>
      <c r="AB68" s="171"/>
      <c r="AC68" s="171"/>
      <c r="AD68" s="171"/>
      <c r="AE68" s="171"/>
      <c r="AM68" s="172"/>
      <c r="AN68" s="172"/>
      <c r="AO68" s="172"/>
      <c r="AP68" s="172"/>
      <c r="AQ68" s="172"/>
      <c r="AR68" s="172"/>
      <c r="AS68" s="173"/>
      <c r="AV68" s="170"/>
      <c r="AW68" s="163"/>
      <c r="AX68" s="163"/>
      <c r="AY68" s="163"/>
    </row>
    <row r="69" spans="1:51" x14ac:dyDescent="0.25">
      <c r="B69" s="119"/>
      <c r="C69" s="178"/>
      <c r="D69" s="176"/>
      <c r="E69" s="176"/>
      <c r="F69" s="104"/>
      <c r="G69" s="176"/>
      <c r="H69" s="176"/>
      <c r="I69" s="98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80"/>
      <c r="U69" s="85"/>
      <c r="V69" s="85"/>
      <c r="W69" s="171"/>
      <c r="X69" s="171"/>
      <c r="Y69" s="171"/>
      <c r="Z69" s="171"/>
      <c r="AA69" s="171"/>
      <c r="AB69" s="171"/>
      <c r="AC69" s="171"/>
      <c r="AD69" s="171"/>
      <c r="AE69" s="171"/>
      <c r="AM69" s="172"/>
      <c r="AN69" s="172"/>
      <c r="AO69" s="172"/>
      <c r="AP69" s="172"/>
      <c r="AQ69" s="172"/>
      <c r="AR69" s="172"/>
      <c r="AS69" s="173"/>
      <c r="AV69" s="170"/>
      <c r="AW69" s="163"/>
      <c r="AX69" s="163"/>
      <c r="AY69" s="163"/>
    </row>
    <row r="70" spans="1:51" x14ac:dyDescent="0.25">
      <c r="B70" s="1"/>
      <c r="C70" s="98"/>
      <c r="D70" s="176"/>
      <c r="E70" s="176"/>
      <c r="F70" s="176"/>
      <c r="G70" s="176"/>
      <c r="H70" s="176"/>
      <c r="I70" s="98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80"/>
      <c r="U70" s="85"/>
      <c r="V70" s="85"/>
      <c r="W70" s="171"/>
      <c r="X70" s="171"/>
      <c r="Y70" s="171"/>
      <c r="Z70" s="171"/>
      <c r="AA70" s="171"/>
      <c r="AB70" s="171"/>
      <c r="AC70" s="171"/>
      <c r="AD70" s="171"/>
      <c r="AE70" s="171"/>
      <c r="AM70" s="172"/>
      <c r="AN70" s="172"/>
      <c r="AO70" s="172"/>
      <c r="AP70" s="172"/>
      <c r="AQ70" s="172"/>
      <c r="AR70" s="172"/>
      <c r="AS70" s="173"/>
      <c r="AU70" s="163"/>
      <c r="AV70" s="170"/>
      <c r="AW70" s="163"/>
      <c r="AX70" s="163"/>
      <c r="AY70" s="163"/>
    </row>
    <row r="71" spans="1:51" x14ac:dyDescent="0.25">
      <c r="B71" s="1"/>
      <c r="C71" s="182"/>
      <c r="D71" s="98"/>
      <c r="E71" s="176"/>
      <c r="F71" s="176"/>
      <c r="G71" s="176"/>
      <c r="H71" s="176"/>
      <c r="I71" s="176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80"/>
      <c r="U71" s="85"/>
      <c r="V71" s="85"/>
      <c r="W71" s="171"/>
      <c r="X71" s="171"/>
      <c r="Y71" s="171"/>
      <c r="Z71" s="171"/>
      <c r="AA71" s="171"/>
      <c r="AB71" s="171"/>
      <c r="AC71" s="171"/>
      <c r="AD71" s="171"/>
      <c r="AE71" s="171"/>
      <c r="AM71" s="172"/>
      <c r="AN71" s="172"/>
      <c r="AO71" s="172"/>
      <c r="AP71" s="172"/>
      <c r="AQ71" s="172"/>
      <c r="AR71" s="172"/>
      <c r="AS71" s="173"/>
      <c r="AU71" s="163"/>
      <c r="AV71" s="170"/>
      <c r="AW71" s="163"/>
      <c r="AX71" s="163"/>
      <c r="AY71" s="163"/>
    </row>
    <row r="72" spans="1:51" x14ac:dyDescent="0.25">
      <c r="A72" s="171"/>
      <c r="B72" s="84"/>
      <c r="C72" s="178"/>
      <c r="D72" s="98"/>
      <c r="E72" s="176"/>
      <c r="F72" s="176"/>
      <c r="G72" s="176"/>
      <c r="H72" s="176"/>
      <c r="I72" s="172"/>
      <c r="J72" s="172"/>
      <c r="K72" s="172"/>
      <c r="L72" s="172"/>
      <c r="M72" s="172"/>
      <c r="N72" s="172"/>
      <c r="O72" s="173"/>
      <c r="P72" s="167"/>
      <c r="R72" s="170"/>
      <c r="AS72" s="163"/>
      <c r="AT72" s="163"/>
      <c r="AU72" s="163"/>
      <c r="AV72" s="163"/>
      <c r="AW72" s="163"/>
      <c r="AX72" s="163"/>
      <c r="AY72" s="163"/>
    </row>
    <row r="73" spans="1:51" x14ac:dyDescent="0.25">
      <c r="A73" s="171"/>
      <c r="B73" s="84"/>
      <c r="C73" s="182"/>
      <c r="D73" s="176"/>
      <c r="E73" s="98"/>
      <c r="F73" s="176"/>
      <c r="G73" s="98"/>
      <c r="H73" s="98"/>
      <c r="I73" s="172"/>
      <c r="J73" s="172"/>
      <c r="K73" s="172"/>
      <c r="L73" s="172"/>
      <c r="M73" s="172"/>
      <c r="N73" s="172"/>
      <c r="O73" s="173"/>
      <c r="P73" s="167"/>
      <c r="R73" s="167"/>
      <c r="AS73" s="163"/>
      <c r="AT73" s="163"/>
      <c r="AU73" s="163"/>
      <c r="AV73" s="163"/>
      <c r="AW73" s="163"/>
      <c r="AX73" s="163"/>
      <c r="AY73" s="163"/>
    </row>
    <row r="74" spans="1:51" x14ac:dyDescent="0.25">
      <c r="A74" s="171"/>
      <c r="B74" s="84"/>
      <c r="C74" s="96"/>
      <c r="D74" s="176"/>
      <c r="E74" s="98"/>
      <c r="F74" s="98"/>
      <c r="G74" s="98"/>
      <c r="H74" s="98"/>
      <c r="I74" s="172"/>
      <c r="J74" s="172"/>
      <c r="K74" s="172"/>
      <c r="L74" s="172"/>
      <c r="M74" s="172"/>
      <c r="N74" s="172"/>
      <c r="O74" s="173"/>
      <c r="P74" s="167"/>
      <c r="R74" s="167"/>
      <c r="AS74" s="163"/>
      <c r="AT74" s="163"/>
      <c r="AU74" s="163"/>
      <c r="AV74" s="163"/>
      <c r="AW74" s="163"/>
      <c r="AX74" s="163"/>
      <c r="AY74" s="163"/>
    </row>
    <row r="75" spans="1:51" x14ac:dyDescent="0.25">
      <c r="A75" s="171"/>
      <c r="B75" s="84"/>
      <c r="I75" s="172"/>
      <c r="J75" s="172"/>
      <c r="K75" s="172"/>
      <c r="L75" s="172"/>
      <c r="M75" s="172"/>
      <c r="N75" s="172"/>
      <c r="O75" s="173"/>
      <c r="P75" s="167"/>
      <c r="R75" s="167"/>
      <c r="AS75" s="163"/>
      <c r="AT75" s="163"/>
      <c r="AU75" s="163"/>
      <c r="AV75" s="163"/>
      <c r="AW75" s="163"/>
      <c r="AX75" s="163"/>
      <c r="AY75" s="163"/>
    </row>
    <row r="76" spans="1:51" x14ac:dyDescent="0.25">
      <c r="A76" s="171"/>
      <c r="B76" s="98"/>
      <c r="I76" s="172"/>
      <c r="J76" s="172"/>
      <c r="K76" s="172"/>
      <c r="L76" s="172"/>
      <c r="M76" s="172"/>
      <c r="N76" s="172"/>
      <c r="O76" s="173"/>
      <c r="P76" s="167"/>
      <c r="R76" s="167"/>
      <c r="AS76" s="163"/>
      <c r="AT76" s="163"/>
      <c r="AU76" s="163"/>
      <c r="AV76" s="163"/>
      <c r="AW76" s="163"/>
      <c r="AX76" s="163"/>
      <c r="AY76" s="163"/>
    </row>
    <row r="77" spans="1:51" x14ac:dyDescent="0.25">
      <c r="A77" s="171"/>
      <c r="B77" s="98"/>
      <c r="I77" s="172"/>
      <c r="J77" s="172"/>
      <c r="K77" s="172"/>
      <c r="L77" s="172"/>
      <c r="M77" s="172"/>
      <c r="N77" s="172"/>
      <c r="O77" s="173"/>
      <c r="P77" s="167"/>
      <c r="R77" s="167"/>
      <c r="AS77" s="163"/>
      <c r="AT77" s="163"/>
      <c r="AU77" s="163"/>
      <c r="AV77" s="163"/>
      <c r="AW77" s="163"/>
      <c r="AX77" s="163"/>
      <c r="AY77" s="163"/>
    </row>
    <row r="78" spans="1:51" x14ac:dyDescent="0.25">
      <c r="A78" s="171"/>
      <c r="B78" s="84"/>
      <c r="I78" s="172"/>
      <c r="J78" s="172"/>
      <c r="K78" s="172"/>
      <c r="L78" s="172"/>
      <c r="M78" s="172"/>
      <c r="N78" s="172"/>
      <c r="O78" s="173"/>
      <c r="P78" s="167"/>
      <c r="R78" s="86"/>
      <c r="AS78" s="163"/>
      <c r="AT78" s="163"/>
      <c r="AU78" s="163"/>
      <c r="AV78" s="163"/>
      <c r="AW78" s="163"/>
      <c r="AX78" s="163"/>
      <c r="AY78" s="163"/>
    </row>
    <row r="79" spans="1:51" x14ac:dyDescent="0.25">
      <c r="A79" s="171"/>
      <c r="I79" s="172"/>
      <c r="J79" s="172"/>
      <c r="K79" s="172"/>
      <c r="L79" s="172"/>
      <c r="M79" s="172"/>
      <c r="N79" s="172"/>
      <c r="O79" s="173"/>
      <c r="R79" s="167"/>
      <c r="AS79" s="163"/>
      <c r="AT79" s="163"/>
      <c r="AU79" s="163"/>
      <c r="AV79" s="163"/>
      <c r="AW79" s="163"/>
      <c r="AX79" s="163"/>
      <c r="AY79" s="163"/>
    </row>
    <row r="80" spans="1:51" x14ac:dyDescent="0.25">
      <c r="O80" s="173"/>
      <c r="R80" s="167"/>
      <c r="AS80" s="163"/>
      <c r="AT80" s="163"/>
      <c r="AU80" s="163"/>
      <c r="AV80" s="163"/>
      <c r="AW80" s="163"/>
      <c r="AX80" s="163"/>
      <c r="AY80" s="163"/>
    </row>
    <row r="81" spans="15:51" x14ac:dyDescent="0.25">
      <c r="O81" s="173"/>
      <c r="R81" s="167"/>
      <c r="AS81" s="163"/>
      <c r="AT81" s="163"/>
      <c r="AU81" s="163"/>
      <c r="AV81" s="163"/>
      <c r="AW81" s="163"/>
      <c r="AX81" s="163"/>
      <c r="AY81" s="163"/>
    </row>
    <row r="82" spans="15:51" x14ac:dyDescent="0.25">
      <c r="O82" s="173"/>
      <c r="R82" s="167"/>
      <c r="AS82" s="163"/>
      <c r="AT82" s="163"/>
      <c r="AU82" s="163"/>
      <c r="AV82" s="163"/>
      <c r="AW82" s="163"/>
      <c r="AX82" s="163"/>
      <c r="AY82" s="163"/>
    </row>
    <row r="83" spans="15:51" x14ac:dyDescent="0.25">
      <c r="O83" s="173"/>
      <c r="R83" s="167"/>
      <c r="AS83" s="163"/>
      <c r="AT83" s="163"/>
      <c r="AU83" s="163"/>
      <c r="AV83" s="163"/>
      <c r="AW83" s="163"/>
      <c r="AX83" s="163"/>
      <c r="AY83" s="163"/>
    </row>
    <row r="84" spans="15:51" x14ac:dyDescent="0.25">
      <c r="O84" s="173"/>
      <c r="AS84" s="163"/>
      <c r="AT84" s="163"/>
      <c r="AU84" s="163"/>
      <c r="AV84" s="163"/>
      <c r="AW84" s="163"/>
      <c r="AX84" s="163"/>
      <c r="AY84" s="163"/>
    </row>
    <row r="85" spans="15:51" x14ac:dyDescent="0.25">
      <c r="O85" s="173"/>
      <c r="AS85" s="163"/>
      <c r="AT85" s="163"/>
      <c r="AU85" s="163"/>
      <c r="AV85" s="163"/>
      <c r="AW85" s="163"/>
      <c r="AX85" s="163"/>
      <c r="AY85" s="163"/>
    </row>
    <row r="86" spans="15:51" x14ac:dyDescent="0.25">
      <c r="O86" s="173"/>
      <c r="AS86" s="163"/>
      <c r="AT86" s="163"/>
      <c r="AU86" s="163"/>
      <c r="AV86" s="163"/>
      <c r="AW86" s="163"/>
      <c r="AX86" s="163"/>
      <c r="AY86" s="163"/>
    </row>
    <row r="87" spans="15:51" x14ac:dyDescent="0.25">
      <c r="O87" s="173"/>
      <c r="AS87" s="163"/>
      <c r="AT87" s="163"/>
      <c r="AU87" s="163"/>
      <c r="AV87" s="163"/>
      <c r="AW87" s="163"/>
      <c r="AX87" s="163"/>
      <c r="AY87" s="163"/>
    </row>
    <row r="88" spans="15:51" x14ac:dyDescent="0.25">
      <c r="O88" s="173"/>
      <c r="AS88" s="163"/>
      <c r="AT88" s="163"/>
      <c r="AU88" s="163"/>
      <c r="AV88" s="163"/>
      <c r="AW88" s="163"/>
      <c r="AX88" s="163"/>
      <c r="AY88" s="163"/>
    </row>
    <row r="89" spans="15:51" x14ac:dyDescent="0.25">
      <c r="O89" s="173"/>
      <c r="AS89" s="163"/>
      <c r="AT89" s="163"/>
      <c r="AU89" s="163"/>
      <c r="AV89" s="163"/>
      <c r="AW89" s="163"/>
      <c r="AX89" s="163"/>
      <c r="AY89" s="163"/>
    </row>
    <row r="90" spans="15:51" x14ac:dyDescent="0.25">
      <c r="O90" s="173"/>
      <c r="Q90" s="167"/>
      <c r="AS90" s="163"/>
      <c r="AT90" s="163"/>
      <c r="AU90" s="163"/>
      <c r="AV90" s="163"/>
      <c r="AW90" s="163"/>
      <c r="AX90" s="163"/>
      <c r="AY90" s="163"/>
    </row>
    <row r="91" spans="15:51" x14ac:dyDescent="0.25">
      <c r="O91" s="15"/>
      <c r="P91" s="167"/>
      <c r="Q91" s="167"/>
      <c r="AS91" s="163"/>
      <c r="AT91" s="163"/>
      <c r="AU91" s="163"/>
      <c r="AV91" s="163"/>
      <c r="AW91" s="163"/>
      <c r="AX91" s="163"/>
      <c r="AY91" s="163"/>
    </row>
    <row r="92" spans="15:51" x14ac:dyDescent="0.25">
      <c r="O92" s="15"/>
      <c r="P92" s="167"/>
      <c r="Q92" s="167"/>
      <c r="AS92" s="163"/>
      <c r="AT92" s="163"/>
      <c r="AU92" s="163"/>
      <c r="AV92" s="163"/>
      <c r="AW92" s="163"/>
      <c r="AX92" s="163"/>
      <c r="AY92" s="163"/>
    </row>
    <row r="93" spans="15:51" x14ac:dyDescent="0.25">
      <c r="O93" s="15"/>
      <c r="P93" s="167"/>
      <c r="Q93" s="167"/>
      <c r="AS93" s="163"/>
      <c r="AT93" s="163"/>
      <c r="AU93" s="163"/>
      <c r="AV93" s="163"/>
      <c r="AW93" s="163"/>
      <c r="AX93" s="163"/>
      <c r="AY93" s="163"/>
    </row>
    <row r="94" spans="15:51" x14ac:dyDescent="0.25">
      <c r="O94" s="15"/>
      <c r="P94" s="167"/>
      <c r="Q94" s="167"/>
      <c r="AS94" s="163"/>
      <c r="AT94" s="163"/>
      <c r="AU94" s="163"/>
      <c r="AV94" s="163"/>
      <c r="AW94" s="163"/>
      <c r="AX94" s="163"/>
      <c r="AY94" s="163"/>
    </row>
    <row r="95" spans="15:51" x14ac:dyDescent="0.25">
      <c r="O95" s="15"/>
      <c r="P95" s="167"/>
      <c r="Q95" s="167"/>
      <c r="AS95" s="163"/>
      <c r="AT95" s="163"/>
      <c r="AU95" s="163"/>
      <c r="AV95" s="163"/>
      <c r="AW95" s="163"/>
      <c r="AX95" s="163"/>
      <c r="AY95" s="163"/>
    </row>
    <row r="96" spans="15:51" x14ac:dyDescent="0.25">
      <c r="O96" s="15"/>
      <c r="P96" s="167"/>
      <c r="Q96" s="167"/>
      <c r="AS96" s="163"/>
      <c r="AT96" s="163"/>
      <c r="AU96" s="163"/>
      <c r="AV96" s="163"/>
      <c r="AW96" s="163"/>
      <c r="AX96" s="163"/>
      <c r="AY96" s="163"/>
    </row>
    <row r="97" spans="15:51" x14ac:dyDescent="0.25">
      <c r="O97" s="15"/>
      <c r="P97" s="167"/>
      <c r="Q97" s="167"/>
      <c r="AS97" s="163"/>
      <c r="AT97" s="163"/>
      <c r="AU97" s="163"/>
      <c r="AV97" s="163"/>
      <c r="AW97" s="163"/>
      <c r="AX97" s="163"/>
      <c r="AY97" s="163"/>
    </row>
    <row r="98" spans="15:51" x14ac:dyDescent="0.25">
      <c r="O98" s="15"/>
      <c r="P98" s="167"/>
      <c r="Q98" s="167"/>
      <c r="AS98" s="163"/>
      <c r="AT98" s="163"/>
      <c r="AU98" s="163"/>
      <c r="AV98" s="163"/>
      <c r="AW98" s="163"/>
      <c r="AX98" s="163"/>
      <c r="AY98" s="163"/>
    </row>
    <row r="99" spans="15:51" x14ac:dyDescent="0.25">
      <c r="O99" s="15"/>
      <c r="P99" s="167"/>
      <c r="Q99" s="167"/>
      <c r="AS99" s="163"/>
      <c r="AT99" s="163"/>
      <c r="AU99" s="163"/>
      <c r="AV99" s="163"/>
      <c r="AW99" s="163"/>
      <c r="AX99" s="163"/>
      <c r="AY99" s="163"/>
    </row>
    <row r="100" spans="15:51" x14ac:dyDescent="0.25">
      <c r="O100" s="15"/>
      <c r="P100" s="167"/>
      <c r="Q100" s="167"/>
      <c r="R100" s="167"/>
      <c r="S100" s="167"/>
      <c r="AS100" s="163"/>
      <c r="AT100" s="163"/>
      <c r="AU100" s="163"/>
      <c r="AV100" s="163"/>
      <c r="AW100" s="163"/>
      <c r="AX100" s="163"/>
      <c r="AY100" s="163"/>
    </row>
    <row r="101" spans="15:51" x14ac:dyDescent="0.25">
      <c r="O101" s="15"/>
      <c r="P101" s="167"/>
      <c r="Q101" s="167"/>
      <c r="R101" s="167"/>
      <c r="S101" s="167"/>
      <c r="T101" s="167"/>
      <c r="AS101" s="163"/>
      <c r="AT101" s="163"/>
      <c r="AU101" s="163"/>
      <c r="AV101" s="163"/>
      <c r="AW101" s="163"/>
      <c r="AX101" s="163"/>
      <c r="AY101" s="163"/>
    </row>
    <row r="102" spans="15:51" x14ac:dyDescent="0.25">
      <c r="O102" s="15"/>
      <c r="P102" s="167"/>
      <c r="Q102" s="167"/>
      <c r="R102" s="167"/>
      <c r="S102" s="167"/>
      <c r="T102" s="167"/>
      <c r="AS102" s="163"/>
      <c r="AT102" s="163"/>
      <c r="AU102" s="163"/>
      <c r="AV102" s="163"/>
      <c r="AW102" s="163"/>
      <c r="AX102" s="163"/>
      <c r="AY102" s="163"/>
    </row>
    <row r="103" spans="15:51" x14ac:dyDescent="0.25">
      <c r="O103" s="15"/>
      <c r="P103" s="167"/>
      <c r="T103" s="167"/>
      <c r="AS103" s="163"/>
      <c r="AT103" s="163"/>
      <c r="AU103" s="163"/>
      <c r="AV103" s="163"/>
      <c r="AW103" s="163"/>
      <c r="AX103" s="163"/>
      <c r="AY103" s="163"/>
    </row>
    <row r="104" spans="15:51" x14ac:dyDescent="0.25">
      <c r="O104" s="167"/>
      <c r="Q104" s="167"/>
      <c r="R104" s="167"/>
      <c r="S104" s="167"/>
      <c r="AS104" s="163"/>
      <c r="AT104" s="163"/>
      <c r="AU104" s="163"/>
      <c r="AV104" s="163"/>
      <c r="AW104" s="163"/>
      <c r="AX104" s="163"/>
      <c r="AY104" s="163"/>
    </row>
    <row r="105" spans="15:51" x14ac:dyDescent="0.25">
      <c r="O105" s="15"/>
      <c r="P105" s="167"/>
      <c r="Q105" s="167"/>
      <c r="R105" s="167"/>
      <c r="S105" s="167"/>
      <c r="T105" s="167"/>
      <c r="AS105" s="163"/>
      <c r="AT105" s="163"/>
      <c r="AU105" s="163"/>
      <c r="AV105" s="163"/>
      <c r="AW105" s="163"/>
      <c r="AX105" s="163"/>
      <c r="AY105" s="163"/>
    </row>
    <row r="106" spans="15:51" x14ac:dyDescent="0.25">
      <c r="O106" s="15"/>
      <c r="P106" s="167"/>
      <c r="Q106" s="167"/>
      <c r="R106" s="167"/>
      <c r="S106" s="167"/>
      <c r="T106" s="167"/>
      <c r="U106" s="167"/>
      <c r="AS106" s="163"/>
      <c r="AT106" s="163"/>
      <c r="AU106" s="163"/>
      <c r="AV106" s="163"/>
      <c r="AW106" s="163"/>
      <c r="AX106" s="163"/>
      <c r="AY106" s="163"/>
    </row>
    <row r="107" spans="15:51" x14ac:dyDescent="0.25">
      <c r="O107" s="15"/>
      <c r="P107" s="167"/>
      <c r="T107" s="167"/>
      <c r="U107" s="167"/>
      <c r="AS107" s="163"/>
      <c r="AT107" s="163"/>
      <c r="AU107" s="163"/>
      <c r="AV107" s="163"/>
      <c r="AW107" s="163"/>
      <c r="AX107" s="163"/>
      <c r="AY107" s="163"/>
    </row>
    <row r="119" spans="45:51" x14ac:dyDescent="0.25">
      <c r="AS119" s="163"/>
      <c r="AT119" s="163"/>
      <c r="AU119" s="163"/>
      <c r="AV119" s="163"/>
      <c r="AW119" s="163"/>
      <c r="AX119" s="163"/>
      <c r="AY119" s="163"/>
    </row>
  </sheetData>
  <protectedRanges>
    <protectedRange sqref="N63:R63 B78 S65:T71 B70:B75 S61:T62 N66:R71 T43:T45 T55:T60" name="Range2_12_5_1_1"/>
    <protectedRange sqref="N10 L10 L6 D6 D8 AD8 AF8 O8:U8 AJ8:AR8 AF10 AR11:AR34 L24:N31 G23:G34 N12:N23 N32:N34 E23:E34 E11:G22 N11:AG11 O12:AG34" name="Range1_16_3_1_1"/>
    <protectedRange sqref="I68 J66:M71 J63:M63 I71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2:H72 F73 E72" name="Range2_2_2_9_2_1_1"/>
    <protectedRange sqref="D70 D73:D74" name="Range2_1_1_1_1_1_9_2_1_1"/>
    <protectedRange sqref="Q10" name="Range1_17_1_1_1"/>
    <protectedRange sqref="AG10" name="Range1_18_1_1_1"/>
    <protectedRange sqref="C71 C73" name="Range2_4_1_1_1"/>
    <protectedRange sqref="AS16:AS34" name="Range1_1_1_1"/>
    <protectedRange sqref="P3:U5" name="Range1_16_1_1_1_1"/>
    <protectedRange sqref="C74 C72 C69" name="Range2_1_3_1_1"/>
    <protectedRange sqref="H11:H34" name="Range1_1_1_1_1_1_1"/>
    <protectedRange sqref="B76:B77 J64:R65 D71:D72 I69:I70 Z62:Z63 S63:Y64 AA63:AU64 E73:E74 G73:H74 F74" name="Range2_2_1_10_1_1_1_2"/>
    <protectedRange sqref="C70" name="Range2_2_1_10_2_1_1_1"/>
    <protectedRange sqref="N61:R62 G69:H69 D67 F70 E69" name="Range2_12_1_6_1_1"/>
    <protectedRange sqref="D62:D63 I65:I67 I61:M62 G70:H71 G63:H65 E70:E71 F71:F72 F64:F66 E63:E65" name="Range2_2_12_1_7_1_1"/>
    <protectedRange sqref="D68:D69" name="Range2_1_1_1_1_11_1_2_1_1"/>
    <protectedRange sqref="E66 G66:H66 F67" name="Range2_2_2_9_1_1_1_1"/>
    <protectedRange sqref="D64" name="Range2_1_1_1_1_1_9_1_1_1_1"/>
    <protectedRange sqref="C68 C63" name="Range2_1_1_2_1_1"/>
    <protectedRange sqref="C67" name="Range2_1_2_2_1_1"/>
    <protectedRange sqref="C66" name="Range2_3_2_1_1"/>
    <protectedRange sqref="F62:F63 E62 G62:H62" name="Range2_2_12_1_1_1_1_1"/>
    <protectedRange sqref="C62" name="Range2_1_4_2_1_1_1"/>
    <protectedRange sqref="C64:C65" name="Range2_5_1_1_1"/>
    <protectedRange sqref="E67:E68 F68:F69 G67:H68 I63:I64" name="Range2_2_1_1_1_1"/>
    <protectedRange sqref="D65:D66" name="Range2_1_1_1_1_1_1_1_1"/>
    <protectedRange sqref="AS11:AS15" name="Range1_4_1_1_1_1"/>
    <protectedRange sqref="J11:J15 J26:J34" name="Range1_1_2_1_10_1_1_1_1"/>
    <protectedRange sqref="R78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:S45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T50:T54" name="Range2_12_5_1_1_3"/>
    <protectedRange sqref="T48:T49" name="Range2_12_5_1_1_2_2"/>
    <protectedRange sqref="S48:S49" name="Range2_12_4_1_1_1_4_2_2_2"/>
    <protectedRange sqref="T47" name="Range2_12_5_1_1_2_1_1"/>
    <protectedRange sqref="T46" name="Range2_12_5_1_1_6_1_1_1_1_1_1_1"/>
    <protectedRange sqref="S46" name="Range2_12_5_1_1_5_3_1_1_1_1_1_1_1"/>
    <protectedRange sqref="S47" name="Range2_12_4_1_1_1_4_2_2_1_1"/>
    <protectedRange sqref="B67:B69" name="Range2_12_5_1_1_2"/>
    <protectedRange sqref="B66" name="Range2_12_5_1_1_2_1_4_1_1_1_2_1_1_1_1_1_1_1"/>
    <protectedRange sqref="F61:H61" name="Range2_2_12_1_1_1_1_1_1"/>
    <protectedRange sqref="D61:E61" name="Range2_2_12_1_7_1_1_2_1"/>
    <protectedRange sqref="C61" name="Range2_1_1_2_1_1_1"/>
    <protectedRange sqref="B64:B65" name="Range2_12_5_1_1_2_1"/>
    <protectedRange sqref="B63" name="Range2_12_5_1_1_2_1_2_1"/>
    <protectedRange sqref="B62" name="Range2_12_5_1_1_2_1_2_2"/>
    <protectedRange sqref="B61" name="Range2_12_5_1_1_2_1_4_1_1_1_2_1_1_1_1_1_1_1_1_1_2"/>
    <protectedRange sqref="G44:H45" name="Range2_2_12_1_3_1_1_1_1_1_4_1_1_1"/>
    <protectedRange sqref="E44:F45" name="Range2_2_12_1_7_1_1_3_1_1_1"/>
    <protectedRange sqref="Q44:R45" name="Range2_12_1_6_1_1_1_1_2_1_1"/>
    <protectedRange sqref="N44:P45" name="Range2_12_1_2_3_1_1_1_1_2_1_1"/>
    <protectedRange sqref="I44:M45" name="Range2_2_12_1_4_3_1_1_1_1_2_1_1"/>
    <protectedRange sqref="D44:D45" name="Range2_2_12_1_3_1_2_1_1_1_2_1_2_1_1"/>
    <protectedRange sqref="Q48:R49" name="Range2_12_1_6_1_1_1_2_3_2_1_1_3_1"/>
    <protectedRange sqref="N48:P49" name="Range2_12_1_2_3_1_1_1_2_3_2_1_1_3_1"/>
    <protectedRange sqref="K48:M49" name="Range2_2_12_1_4_3_1_1_1_3_3_2_1_1_3_1"/>
    <protectedRange sqref="J48:J49" name="Range2_2_12_1_4_3_1_1_1_3_2_1_2_2_1"/>
    <protectedRange sqref="E47:H48" name="Range2_2_12_1_3_1_2_1_1_1_1_2_1_1_1_1_1_1_1"/>
    <protectedRange sqref="D47:D48" name="Range2_2_12_1_3_1_2_1_1_1_2_1_2_3_1_1_1_1_2"/>
    <protectedRange sqref="Q46:R46" name="Range2_12_1_6_1_1_1_2_3_2_1_1_2_1_1_1_1_1_1"/>
    <protectedRange sqref="N46:P46" name="Range2_12_1_2_3_1_1_1_2_3_2_1_1_2_1_1_1_1_1_1"/>
    <protectedRange sqref="J46:M46" name="Range2_2_12_1_4_3_1_1_1_3_3_2_1_1_2_1_1_1_1_1_1"/>
    <protectedRange sqref="I46" name="Range2_2_12_1_4_3_1_1_1_2_1_2_2_1_2_1_1_1_1_1_1"/>
    <protectedRange sqref="G49:H49 D49:E49" name="Range2_2_12_1_3_1_2_1_1_1_2_1_3_2_1_2_1_1_1_1_1_1"/>
    <protectedRange sqref="F49" name="Range2_2_12_1_3_1_2_1_1_1_1_1_2_2_1_2_1_1_1_1_1_1"/>
    <protectedRange sqref="Q47:R47" name="Range2_12_1_6_1_1_1_2_3_2_1_1_1_1_1"/>
    <protectedRange sqref="N47:P47" name="Range2_12_1_2_3_1_1_1_2_3_2_1_1_1_1_1"/>
    <protectedRange sqref="K47:M47" name="Range2_2_12_1_4_3_1_1_1_3_3_2_1_1_1_1_1"/>
    <protectedRange sqref="J47" name="Range2_2_12_1_4_3_1_1_1_3_2_1_2_1_1_1"/>
    <protectedRange sqref="D46:E46" name="Range2_2_12_1_3_1_2_1_1_1_2_1_2_3_2_1_1_1"/>
    <protectedRange sqref="I47" name="Range2_2_12_1_4_2_1_1_1_4_1_2_1_1_1_2_1_1_1"/>
    <protectedRange sqref="F46:H46" name="Range2_2_12_1_3_1_1_1_1_1_4_1_2_1_2_1_2_1_1_1"/>
    <protectedRange sqref="I48:I49" name="Range2_2_12_1_4_2_1_1_1_4_1_2_1_1_1_2_2_1_1"/>
    <protectedRange sqref="B44:B45" name="Range2_12_5_1_1_1_2_2_1_1_1_1_1_1_1_1_1_1"/>
    <protectedRange sqref="B46" name="Range2_12_5_1_1_1_3_1_1_1_1_1_1_1_1_1_1_1"/>
    <protectedRange sqref="S59:S60" name="Range2_12_5_1_1_5"/>
    <protectedRange sqref="N59:R60" name="Range2_12_1_6_1_1_1"/>
    <protectedRange sqref="J59:M60" name="Range2_2_12_1_7_1_1_2"/>
    <protectedRange sqref="S57:S58" name="Range2_12_2_1_1_1_2_1_1_1"/>
    <protectedRange sqref="Q58:R58" name="Range2_12_1_4_1_1_1_1_1_1_1_1_1_1_1_1_1_1_1"/>
    <protectedRange sqref="N58:P58" name="Range2_12_1_2_1_1_1_1_1_1_1_1_1_1_1_1_1_1_1_1"/>
    <protectedRange sqref="J58:M58" name="Range2_2_12_1_4_1_1_1_1_1_1_1_1_1_1_1_1_1_1_1_1"/>
    <protectedRange sqref="Q57:R57" name="Range2_12_1_6_1_1_1_2_3_1_1_3_1_1_1_1_1_1_1"/>
    <protectedRange sqref="N57:P57" name="Range2_12_1_2_3_1_1_1_2_3_1_1_3_1_1_1_1_1_1_1"/>
    <protectedRange sqref="J57:M57" name="Range2_2_12_1_4_3_1_1_1_3_3_1_1_3_1_1_1_1_1_1_1"/>
    <protectedRange sqref="S50:S56" name="Range2_12_4_1_1_1_4_2_2_2_1"/>
    <protectedRange sqref="Q50:R56" name="Range2_12_1_6_1_1_1_2_3_2_1_1_3_2"/>
    <protectedRange sqref="N50:P56" name="Range2_12_1_2_3_1_1_1_2_3_2_1_1_3_2"/>
    <protectedRange sqref="K50:M56" name="Range2_2_12_1_4_3_1_1_1_3_3_2_1_1_3_2"/>
    <protectedRange sqref="J50:J56" name="Range2_2_12_1_4_3_1_1_1_3_2_1_2_2_2"/>
    <protectedRange sqref="G50:H51" name="Range2_2_12_1_3_1_2_1_1_1_2_1_1_1_1_1_1_2_1_1_1"/>
    <protectedRange sqref="D50:E51" name="Range2_2_12_1_3_1_2_1_1_1_2_1_1_1_1_3_1_1_1_1_1"/>
    <protectedRange sqref="F50:F51" name="Range2_2_12_1_3_1_2_1_1_1_3_1_1_1_1_1_3_1_1_1_1_1"/>
    <protectedRange sqref="I50:I51" name="Range2_2_12_1_4_3_1_1_1_2_1_2_1_1_3_1_1_1_1_1_1_1"/>
    <protectedRange sqref="I54" name="Range2_2_12_1_7_1_1_2_2_2"/>
    <protectedRange sqref="I52:I53" name="Range2_2_12_1_4_3_1_1_1_3_3_1_1_3_1_1_1_1_1_1_2_2"/>
    <protectedRange sqref="E52:H53" name="Range2_2_12_1_3_1_2_1_1_1_1_2_1_1_1_1_1_1_2_2"/>
    <protectedRange sqref="D52:D53" name="Range2_2_12_1_3_1_2_1_1_1_2_1_2_3_1_1_1_1_1_2"/>
    <protectedRange sqref="G54:H54" name="Range2_2_12_1_3_1_2_1_1_1_2_1_1_1_1_1_1_2_1_1_1_1_1_1"/>
    <protectedRange sqref="D54:E54" name="Range2_2_12_1_3_1_2_1_1_1_2_1_1_1_1_3_1_1_1_1_1_2_1_2"/>
    <protectedRange sqref="F54" name="Range2_2_12_1_3_1_2_1_1_1_3_1_1_1_1_1_3_1_1_1_1_1_1_1_2"/>
    <protectedRange sqref="I57:I60" name="Range2_2_12_1_7_1_1_2_2_1_1"/>
    <protectedRange sqref="I55:I56" name="Range2_2_12_1_4_3_1_1_1_3_3_1_1_3_1_1_1_1_1_1_2_1_1"/>
    <protectedRange sqref="E55:H56" name="Range2_2_12_1_3_1_2_1_1_1_1_2_1_1_1_1_1_1_2_1_1"/>
    <protectedRange sqref="D55:D56" name="Range2_2_12_1_3_1_2_1_1_1_2_1_2_3_1_1_1_1_1_1_1"/>
    <protectedRange sqref="G60:H60" name="Range2_2_12_1_3_1_2_1_1_1_2_1_1_1_1_1_1_2_1_1_1_1_1_1_1_1_1"/>
    <protectedRange sqref="F60 G59:H59" name="Range2_2_12_1_3_3_1_1_1_2_1_1_1_1_1_1_1_1_1_1_1_1_1_1_1_1"/>
    <protectedRange sqref="G57:H57" name="Range2_2_12_1_3_1_2_1_1_1_2_1_1_1_1_1_1_2_1_1_1_1_1_2_1"/>
    <protectedRange sqref="D57:E57" name="Range2_2_12_1_3_1_2_1_1_1_2_1_1_1_1_3_1_1_1_1_1_2_1_1_1"/>
    <protectedRange sqref="F57 F59" name="Range2_2_12_1_3_1_2_1_1_1_3_1_1_1_1_1_3_1_1_1_1_1_1_1_1_1"/>
    <protectedRange sqref="F58:H58" name="Range2_2_12_1_3_1_2_1_1_1_1_2_1_1_1_1_1_1_1_1_1_1_1"/>
    <protectedRange sqref="D60" name="Range2_2_12_1_7_1_1_2_1_1_1_1_1"/>
    <protectedRange sqref="E60" name="Range2_2_12_1_1_1_1_1_1_1_1_1_1_1"/>
    <protectedRange sqref="C60" name="Range2_1_4_2_1_1_1_1_1_1_1_1"/>
    <protectedRange sqref="D59:E59" name="Range2_2_12_1_3_1_2_1_1_1_3_1_1_1_1_1_1_1_2_1_1_1_1_1_1_1"/>
    <protectedRange sqref="D58:E58" name="Range2_2_12_1_3_1_2_1_1_1_2_1_1_1_1_3_1_1_1_1_1_1_1_1_1_1"/>
    <protectedRange sqref="B59" name="Range2_12_5_1_1_2_1_4_1_1_1_2_1_1_1_1_1_1_1_1_1_2_1_1_1_1"/>
    <protectedRange sqref="B60" name="Range2_12_5_1_1_2_1_2_2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436" priority="5" operator="containsText" text="N/A">
      <formula>NOT(ISERROR(SEARCH("N/A",X11)))</formula>
    </cfRule>
    <cfRule type="cellIs" dxfId="435" priority="23" operator="equal">
      <formula>0</formula>
    </cfRule>
  </conditionalFormatting>
  <conditionalFormatting sqref="X11:AE34">
    <cfRule type="cellIs" dxfId="434" priority="22" operator="greaterThanOrEqual">
      <formula>1185</formula>
    </cfRule>
  </conditionalFormatting>
  <conditionalFormatting sqref="X11:AE34">
    <cfRule type="cellIs" dxfId="433" priority="21" operator="between">
      <formula>0.1</formula>
      <formula>1184</formula>
    </cfRule>
  </conditionalFormatting>
  <conditionalFormatting sqref="X8 AJ11:AO11 AJ15:AL15 AJ12:AN14 AK33:AK34 AJ16:AJ34 AO12:AO32 AL16:AL34 AM15:AN34">
    <cfRule type="cellIs" dxfId="432" priority="20" operator="equal">
      <formula>0</formula>
    </cfRule>
  </conditionalFormatting>
  <conditionalFormatting sqref="X8 AJ11:AO11 AJ15:AL15 AJ12:AN14 AK33:AK34 AJ16:AJ34 AO12:AO32 AL16:AL34 AM15:AN34">
    <cfRule type="cellIs" dxfId="431" priority="19" operator="greaterThan">
      <formula>1179</formula>
    </cfRule>
  </conditionalFormatting>
  <conditionalFormatting sqref="X8 AJ11:AO11 AJ15:AL15 AJ12:AN14 AK33:AK34 AJ16:AJ34 AO12:AO32 AL16:AL34 AM15:AN34">
    <cfRule type="cellIs" dxfId="430" priority="18" operator="greaterThan">
      <formula>99</formula>
    </cfRule>
  </conditionalFormatting>
  <conditionalFormatting sqref="X8 AJ11:AO11 AJ15:AL15 AJ12:AN14 AK33:AK34 AJ16:AJ34 AO12:AO32 AL16:AL34 AM15:AN34">
    <cfRule type="cellIs" dxfId="429" priority="17" operator="greaterThan">
      <formula>0.99</formula>
    </cfRule>
  </conditionalFormatting>
  <conditionalFormatting sqref="AB8">
    <cfRule type="cellIs" dxfId="428" priority="16" operator="equal">
      <formula>0</formula>
    </cfRule>
  </conditionalFormatting>
  <conditionalFormatting sqref="AB8">
    <cfRule type="cellIs" dxfId="427" priority="15" operator="greaterThan">
      <formula>1179</formula>
    </cfRule>
  </conditionalFormatting>
  <conditionalFormatting sqref="AB8">
    <cfRule type="cellIs" dxfId="426" priority="14" operator="greaterThan">
      <formula>99</formula>
    </cfRule>
  </conditionalFormatting>
  <conditionalFormatting sqref="AB8">
    <cfRule type="cellIs" dxfId="425" priority="13" operator="greaterThan">
      <formula>0.99</formula>
    </cfRule>
  </conditionalFormatting>
  <conditionalFormatting sqref="AQ11:AQ34 AO33:AO34 AK16:AK32">
    <cfRule type="cellIs" dxfId="424" priority="12" operator="equal">
      <formula>0</formula>
    </cfRule>
  </conditionalFormatting>
  <conditionalFormatting sqref="AQ11:AQ34 AO33:AO34 AK16:AK32">
    <cfRule type="cellIs" dxfId="423" priority="11" operator="greaterThan">
      <formula>1179</formula>
    </cfRule>
  </conditionalFormatting>
  <conditionalFormatting sqref="AQ11:AQ34 AO33:AO34 AK16:AK32">
    <cfRule type="cellIs" dxfId="422" priority="10" operator="greaterThan">
      <formula>99</formula>
    </cfRule>
  </conditionalFormatting>
  <conditionalFormatting sqref="AQ11:AQ34 AO33:AO34 AK16:AK32">
    <cfRule type="cellIs" dxfId="421" priority="9" operator="greaterThan">
      <formula>0.99</formula>
    </cfRule>
  </conditionalFormatting>
  <conditionalFormatting sqref="AI11:AI34">
    <cfRule type="cellIs" dxfId="420" priority="8" operator="greaterThan">
      <formula>$AI$8</formula>
    </cfRule>
  </conditionalFormatting>
  <conditionalFormatting sqref="AH11:AH34">
    <cfRule type="cellIs" dxfId="419" priority="6" operator="greaterThan">
      <formula>$AH$8</formula>
    </cfRule>
    <cfRule type="cellIs" dxfId="418" priority="7" operator="greaterThan">
      <formula>$AH$8</formula>
    </cfRule>
  </conditionalFormatting>
  <conditionalFormatting sqref="AP11:AP34">
    <cfRule type="cellIs" dxfId="417" priority="4" operator="equal">
      <formula>0</formula>
    </cfRule>
  </conditionalFormatting>
  <conditionalFormatting sqref="AP11:AP34">
    <cfRule type="cellIs" dxfId="416" priority="3" operator="greaterThan">
      <formula>1179</formula>
    </cfRule>
  </conditionalFormatting>
  <conditionalFormatting sqref="AP11:AP34">
    <cfRule type="cellIs" dxfId="415" priority="2" operator="greaterThan">
      <formula>99</formula>
    </cfRule>
  </conditionalFormatting>
  <conditionalFormatting sqref="AP11:AP34">
    <cfRule type="cellIs" dxfId="414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3"/>
  <sheetViews>
    <sheetView showGridLines="0" topLeftCell="AC13" workbookViewId="0">
      <selection activeCell="A60" sqref="A60:XFD60"/>
    </sheetView>
  </sheetViews>
  <sheetFormatPr defaultRowHeight="15" x14ac:dyDescent="0.25"/>
  <cols>
    <col min="1" max="1" width="5.7109375" style="163" customWidth="1"/>
    <col min="2" max="2" width="10.28515625" style="163" customWidth="1"/>
    <col min="3" max="3" width="14" style="163" customWidth="1"/>
    <col min="4" max="7" width="9.140625" style="163"/>
    <col min="8" max="8" width="20.42578125" style="163" customWidth="1"/>
    <col min="9" max="10" width="9.140625" style="163"/>
    <col min="11" max="11" width="9" style="163" customWidth="1"/>
    <col min="12" max="14" width="9.140625" style="163" hidden="1" customWidth="1"/>
    <col min="15" max="16" width="9.28515625" style="163" bestFit="1" customWidth="1"/>
    <col min="17" max="17" width="9" style="163" customWidth="1"/>
    <col min="18" max="18" width="9.140625" style="163" customWidth="1"/>
    <col min="19" max="19" width="11.5703125" style="163" bestFit="1" customWidth="1"/>
    <col min="20" max="20" width="10.5703125" style="163" bestFit="1" customWidth="1"/>
    <col min="21" max="22" width="9.28515625" style="163" bestFit="1" customWidth="1"/>
    <col min="23" max="23" width="9.140625" style="163"/>
    <col min="24" max="28" width="9.28515625" style="163" bestFit="1" customWidth="1"/>
    <col min="29" max="32" width="9.140625" style="163"/>
    <col min="33" max="33" width="10.5703125" style="163" bestFit="1" customWidth="1"/>
    <col min="34" max="35" width="9.28515625" style="163" bestFit="1" customWidth="1"/>
    <col min="36" max="44" width="9.140625" style="163"/>
    <col min="45" max="45" width="83.85546875" style="15" customWidth="1"/>
    <col min="46" max="47" width="9.140625" style="167"/>
    <col min="48" max="48" width="29.7109375" style="167" customWidth="1"/>
    <col min="49" max="49" width="22" style="167" customWidth="1"/>
    <col min="50" max="50" width="9.140625" style="167"/>
    <col min="51" max="51" width="38.5703125" style="167" bestFit="1" customWidth="1"/>
    <col min="52" max="16384" width="9.140625" style="163"/>
  </cols>
  <sheetData>
    <row r="2" spans="2:51" ht="21" x14ac:dyDescent="0.25">
      <c r="B2" s="5"/>
      <c r="C2" s="167"/>
      <c r="D2" s="167"/>
      <c r="E2" s="6"/>
      <c r="F2" s="6"/>
      <c r="G2" s="167"/>
      <c r="H2" s="7"/>
      <c r="I2" s="7"/>
      <c r="J2" s="167"/>
      <c r="K2" s="7"/>
      <c r="L2" s="7"/>
      <c r="M2" s="167"/>
      <c r="N2" s="167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7"/>
      <c r="AN2" s="167"/>
      <c r="AO2" s="167"/>
      <c r="AP2" s="167"/>
      <c r="AQ2" s="167"/>
      <c r="AR2" s="167"/>
    </row>
    <row r="3" spans="2:51" ht="21" x14ac:dyDescent="0.25">
      <c r="B3" s="16" t="s">
        <v>1</v>
      </c>
      <c r="C3" s="16"/>
      <c r="D3" s="16"/>
      <c r="E3" s="167"/>
      <c r="F3" s="7"/>
      <c r="G3" s="7"/>
      <c r="H3" s="167"/>
      <c r="I3" s="167"/>
      <c r="J3" s="167"/>
      <c r="K3" s="17"/>
      <c r="L3" s="18"/>
      <c r="M3" s="167"/>
      <c r="N3" s="167"/>
      <c r="O3" s="19" t="s">
        <v>2</v>
      </c>
      <c r="P3" s="263" t="s">
        <v>130</v>
      </c>
      <c r="Q3" s="264"/>
      <c r="R3" s="264"/>
      <c r="S3" s="264"/>
      <c r="T3" s="264"/>
      <c r="U3" s="265"/>
      <c r="V3" s="20"/>
      <c r="W3" s="20"/>
      <c r="X3" s="20"/>
      <c r="Y3" s="20"/>
      <c r="Z3" s="20"/>
      <c r="AH3" s="167"/>
      <c r="AI3" s="167"/>
      <c r="AJ3" s="167"/>
      <c r="AK3" s="167"/>
      <c r="AL3" s="15"/>
      <c r="AM3" s="167"/>
      <c r="AN3" s="167"/>
      <c r="AO3" s="167"/>
      <c r="AP3" s="167"/>
      <c r="AQ3" s="167"/>
      <c r="AR3" s="167"/>
      <c r="AS3" s="167"/>
    </row>
    <row r="4" spans="2:51" x14ac:dyDescent="0.25">
      <c r="B4" s="21" t="s">
        <v>3</v>
      </c>
      <c r="C4" s="21"/>
      <c r="D4" s="21"/>
      <c r="E4" s="167"/>
      <c r="F4" s="22"/>
      <c r="G4" s="167"/>
      <c r="H4" s="167"/>
      <c r="I4" s="167"/>
      <c r="J4" s="167"/>
      <c r="K4" s="167"/>
      <c r="L4" s="167"/>
      <c r="M4" s="167"/>
      <c r="N4" s="167"/>
      <c r="O4" s="19" t="s">
        <v>4</v>
      </c>
      <c r="P4" s="263" t="s">
        <v>137</v>
      </c>
      <c r="Q4" s="264"/>
      <c r="R4" s="264"/>
      <c r="S4" s="264"/>
      <c r="T4" s="264"/>
      <c r="U4" s="265"/>
      <c r="V4" s="20"/>
      <c r="W4" s="20"/>
      <c r="X4" s="20"/>
      <c r="Y4" s="20"/>
      <c r="Z4" s="20"/>
      <c r="AH4" s="167"/>
      <c r="AI4" s="167"/>
      <c r="AJ4" s="167"/>
      <c r="AK4" s="167"/>
      <c r="AL4" s="15"/>
      <c r="AM4" s="167"/>
      <c r="AN4" s="167"/>
      <c r="AO4" s="167"/>
      <c r="AP4" s="167"/>
      <c r="AQ4" s="167"/>
      <c r="AR4" s="167"/>
      <c r="AS4" s="167"/>
    </row>
    <row r="5" spans="2:51" x14ac:dyDescent="0.25">
      <c r="B5" s="167"/>
      <c r="C5" s="167"/>
      <c r="D5" s="167"/>
      <c r="E5" s="23"/>
      <c r="F5" s="23"/>
      <c r="G5" s="167"/>
      <c r="H5" s="167"/>
      <c r="I5" s="167"/>
      <c r="J5" s="167"/>
      <c r="K5" s="167"/>
      <c r="L5" s="167"/>
      <c r="M5" s="167"/>
      <c r="N5" s="167"/>
      <c r="O5" s="19" t="s">
        <v>5</v>
      </c>
      <c r="P5" s="263" t="s">
        <v>200</v>
      </c>
      <c r="Q5" s="264"/>
      <c r="R5" s="264"/>
      <c r="S5" s="264"/>
      <c r="T5" s="264"/>
      <c r="U5" s="265"/>
      <c r="V5" s="20"/>
      <c r="W5" s="20"/>
      <c r="X5" s="20"/>
      <c r="Y5" s="20"/>
      <c r="Z5" s="20"/>
      <c r="AH5" s="167"/>
      <c r="AI5" s="167"/>
      <c r="AJ5" s="167"/>
      <c r="AK5" s="167"/>
      <c r="AL5" s="15"/>
      <c r="AM5" s="167"/>
      <c r="AN5" s="167"/>
      <c r="AO5" s="167"/>
      <c r="AP5" s="167"/>
      <c r="AQ5" s="167"/>
      <c r="AR5" s="167"/>
      <c r="AS5" s="167"/>
    </row>
    <row r="6" spans="2:51" x14ac:dyDescent="0.25">
      <c r="B6" s="263" t="s">
        <v>6</v>
      </c>
      <c r="C6" s="265"/>
      <c r="D6" s="266" t="s">
        <v>7</v>
      </c>
      <c r="E6" s="267"/>
      <c r="F6" s="267"/>
      <c r="G6" s="267"/>
      <c r="H6" s="268"/>
      <c r="I6" s="167"/>
      <c r="J6" s="167"/>
      <c r="K6" s="213"/>
      <c r="L6" s="269">
        <v>41686</v>
      </c>
      <c r="M6" s="270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36" x14ac:dyDescent="0.25">
      <c r="B7" s="252" t="s">
        <v>8</v>
      </c>
      <c r="C7" s="253"/>
      <c r="D7" s="252" t="s">
        <v>9</v>
      </c>
      <c r="E7" s="254"/>
      <c r="F7" s="254"/>
      <c r="G7" s="253"/>
      <c r="H7" s="217" t="s">
        <v>10</v>
      </c>
      <c r="I7" s="216" t="s">
        <v>11</v>
      </c>
      <c r="J7" s="216" t="s">
        <v>12</v>
      </c>
      <c r="K7" s="216" t="s">
        <v>13</v>
      </c>
      <c r="L7" s="15"/>
      <c r="M7" s="15"/>
      <c r="N7" s="15"/>
      <c r="O7" s="217" t="s">
        <v>14</v>
      </c>
      <c r="P7" s="252" t="s">
        <v>15</v>
      </c>
      <c r="Q7" s="254"/>
      <c r="R7" s="254"/>
      <c r="S7" s="254"/>
      <c r="T7" s="253"/>
      <c r="U7" s="251" t="s">
        <v>16</v>
      </c>
      <c r="V7" s="251"/>
      <c r="W7" s="216" t="s">
        <v>17</v>
      </c>
      <c r="X7" s="252" t="s">
        <v>18</v>
      </c>
      <c r="Y7" s="253"/>
      <c r="Z7" s="252" t="s">
        <v>19</v>
      </c>
      <c r="AA7" s="253"/>
      <c r="AB7" s="252" t="s">
        <v>20</v>
      </c>
      <c r="AC7" s="253"/>
      <c r="AD7" s="252" t="s">
        <v>21</v>
      </c>
      <c r="AE7" s="253"/>
      <c r="AF7" s="216" t="s">
        <v>22</v>
      </c>
      <c r="AG7" s="216" t="s">
        <v>23</v>
      </c>
      <c r="AH7" s="216" t="s">
        <v>24</v>
      </c>
      <c r="AI7" s="216" t="s">
        <v>25</v>
      </c>
      <c r="AJ7" s="252" t="s">
        <v>26</v>
      </c>
      <c r="AK7" s="254"/>
      <c r="AL7" s="254"/>
      <c r="AM7" s="254"/>
      <c r="AN7" s="253"/>
      <c r="AO7" s="252" t="s">
        <v>27</v>
      </c>
      <c r="AP7" s="254"/>
      <c r="AQ7" s="253"/>
      <c r="AR7" s="216" t="s">
        <v>28</v>
      </c>
      <c r="AS7" s="30"/>
      <c r="AT7" s="15"/>
      <c r="AU7" s="15"/>
      <c r="AV7" s="15"/>
      <c r="AW7" s="15"/>
      <c r="AX7" s="15"/>
      <c r="AY7" s="15"/>
    </row>
    <row r="8" spans="2:51" x14ac:dyDescent="0.25">
      <c r="B8" s="255">
        <v>42019</v>
      </c>
      <c r="C8" s="256"/>
      <c r="D8" s="257" t="s">
        <v>29</v>
      </c>
      <c r="E8" s="258"/>
      <c r="F8" s="258"/>
      <c r="G8" s="259"/>
      <c r="H8" s="31"/>
      <c r="I8" s="257" t="s">
        <v>29</v>
      </c>
      <c r="J8" s="258"/>
      <c r="K8" s="259"/>
      <c r="L8" s="32"/>
      <c r="M8" s="32"/>
      <c r="N8" s="32"/>
      <c r="O8" s="31" t="s">
        <v>30</v>
      </c>
      <c r="P8" s="31" t="s">
        <v>30</v>
      </c>
      <c r="Q8" s="31" t="s">
        <v>31</v>
      </c>
      <c r="R8" s="31" t="s">
        <v>31</v>
      </c>
      <c r="S8" s="31" t="s">
        <v>30</v>
      </c>
      <c r="T8" s="31" t="s">
        <v>32</v>
      </c>
      <c r="U8" s="260" t="s">
        <v>33</v>
      </c>
      <c r="V8" s="260"/>
      <c r="W8" s="33" t="s">
        <v>34</v>
      </c>
      <c r="X8" s="243">
        <v>0</v>
      </c>
      <c r="Y8" s="244"/>
      <c r="Z8" s="261" t="s">
        <v>35</v>
      </c>
      <c r="AA8" s="262"/>
      <c r="AB8" s="243">
        <v>1185</v>
      </c>
      <c r="AC8" s="244"/>
      <c r="AD8" s="245">
        <v>800</v>
      </c>
      <c r="AE8" s="246"/>
      <c r="AF8" s="31"/>
      <c r="AG8" s="33">
        <f>AG34-AG10</f>
        <v>25416</v>
      </c>
      <c r="AH8" s="34"/>
      <c r="AI8" s="34"/>
      <c r="AJ8" s="31" t="s">
        <v>36</v>
      </c>
      <c r="AK8" s="31" t="s">
        <v>36</v>
      </c>
      <c r="AL8" s="31" t="s">
        <v>36</v>
      </c>
      <c r="AM8" s="31" t="s">
        <v>36</v>
      </c>
      <c r="AN8" s="31" t="s">
        <v>36</v>
      </c>
      <c r="AO8" s="31" t="s">
        <v>36</v>
      </c>
      <c r="AP8" s="31" t="s">
        <v>31</v>
      </c>
      <c r="AQ8" s="31" t="s">
        <v>31</v>
      </c>
      <c r="AR8" s="31" t="s">
        <v>37</v>
      </c>
      <c r="AS8" s="30"/>
      <c r="AV8" s="35" t="s">
        <v>38</v>
      </c>
    </row>
    <row r="9" spans="2:51" ht="60" x14ac:dyDescent="0.25">
      <c r="B9" s="235" t="s">
        <v>39</v>
      </c>
      <c r="C9" s="235"/>
      <c r="D9" s="247" t="s">
        <v>40</v>
      </c>
      <c r="E9" s="248"/>
      <c r="F9" s="249" t="s">
        <v>41</v>
      </c>
      <c r="G9" s="248"/>
      <c r="H9" s="250" t="s">
        <v>42</v>
      </c>
      <c r="I9" s="235" t="s">
        <v>43</v>
      </c>
      <c r="J9" s="235"/>
      <c r="K9" s="235"/>
      <c r="L9" s="216" t="s">
        <v>44</v>
      </c>
      <c r="M9" s="251" t="s">
        <v>45</v>
      </c>
      <c r="N9" s="36" t="s">
        <v>46</v>
      </c>
      <c r="O9" s="241" t="s">
        <v>47</v>
      </c>
      <c r="P9" s="241" t="s">
        <v>48</v>
      </c>
      <c r="Q9" s="37" t="s">
        <v>49</v>
      </c>
      <c r="R9" s="229" t="s">
        <v>50</v>
      </c>
      <c r="S9" s="230"/>
      <c r="T9" s="231"/>
      <c r="U9" s="214" t="s">
        <v>51</v>
      </c>
      <c r="V9" s="214" t="s">
        <v>52</v>
      </c>
      <c r="W9" s="235" t="s">
        <v>53</v>
      </c>
      <c r="X9" s="236" t="s">
        <v>54</v>
      </c>
      <c r="Y9" s="237"/>
      <c r="Z9" s="237"/>
      <c r="AA9" s="237"/>
      <c r="AB9" s="237"/>
      <c r="AC9" s="237"/>
      <c r="AD9" s="237"/>
      <c r="AE9" s="238"/>
      <c r="AF9" s="212" t="s">
        <v>55</v>
      </c>
      <c r="AG9" s="212" t="s">
        <v>56</v>
      </c>
      <c r="AH9" s="224" t="s">
        <v>57</v>
      </c>
      <c r="AI9" s="239" t="s">
        <v>58</v>
      </c>
      <c r="AJ9" s="214" t="s">
        <v>59</v>
      </c>
      <c r="AK9" s="214" t="s">
        <v>60</v>
      </c>
      <c r="AL9" s="214" t="s">
        <v>61</v>
      </c>
      <c r="AM9" s="214" t="s">
        <v>62</v>
      </c>
      <c r="AN9" s="214" t="s">
        <v>63</v>
      </c>
      <c r="AO9" s="214" t="s">
        <v>64</v>
      </c>
      <c r="AP9" s="214" t="s">
        <v>65</v>
      </c>
      <c r="AQ9" s="241" t="s">
        <v>66</v>
      </c>
      <c r="AR9" s="214" t="s">
        <v>67</v>
      </c>
      <c r="AS9" s="224" t="s">
        <v>68</v>
      </c>
      <c r="AV9" s="38" t="s">
        <v>69</v>
      </c>
      <c r="AW9" s="38" t="s">
        <v>70</v>
      </c>
      <c r="AY9" s="39" t="s">
        <v>71</v>
      </c>
    </row>
    <row r="10" spans="2:51" x14ac:dyDescent="0.25">
      <c r="B10" s="214" t="s">
        <v>72</v>
      </c>
      <c r="C10" s="214" t="s">
        <v>73</v>
      </c>
      <c r="D10" s="214" t="s">
        <v>74</v>
      </c>
      <c r="E10" s="214" t="s">
        <v>75</v>
      </c>
      <c r="F10" s="214" t="s">
        <v>74</v>
      </c>
      <c r="G10" s="214" t="s">
        <v>75</v>
      </c>
      <c r="H10" s="250"/>
      <c r="I10" s="214" t="s">
        <v>75</v>
      </c>
      <c r="J10" s="214" t="s">
        <v>75</v>
      </c>
      <c r="K10" s="214" t="s">
        <v>75</v>
      </c>
      <c r="L10" s="31" t="s">
        <v>29</v>
      </c>
      <c r="M10" s="251"/>
      <c r="N10" s="31" t="s">
        <v>29</v>
      </c>
      <c r="O10" s="242"/>
      <c r="P10" s="242"/>
      <c r="Q10" s="4">
        <f>'JAN 14'!Q34</f>
        <v>21547734</v>
      </c>
      <c r="R10" s="232"/>
      <c r="S10" s="233"/>
      <c r="T10" s="234"/>
      <c r="U10" s="214" t="s">
        <v>75</v>
      </c>
      <c r="V10" s="214" t="s">
        <v>75</v>
      </c>
      <c r="W10" s="235"/>
      <c r="X10" s="40" t="s">
        <v>76</v>
      </c>
      <c r="Y10" s="40" t="s">
        <v>77</v>
      </c>
      <c r="Z10" s="40" t="s">
        <v>78</v>
      </c>
      <c r="AA10" s="40" t="s">
        <v>79</v>
      </c>
      <c r="AB10" s="40" t="s">
        <v>80</v>
      </c>
      <c r="AC10" s="40" t="s">
        <v>81</v>
      </c>
      <c r="AD10" s="40" t="s">
        <v>82</v>
      </c>
      <c r="AE10" s="40" t="s">
        <v>83</v>
      </c>
      <c r="AF10" s="41"/>
      <c r="AG10" s="192">
        <f>'JAN 14'!AG34</f>
        <v>33940932</v>
      </c>
      <c r="AH10" s="224"/>
      <c r="AI10" s="240"/>
      <c r="AJ10" s="214" t="s">
        <v>84</v>
      </c>
      <c r="AK10" s="214" t="s">
        <v>84</v>
      </c>
      <c r="AL10" s="214" t="s">
        <v>84</v>
      </c>
      <c r="AM10" s="214" t="s">
        <v>84</v>
      </c>
      <c r="AN10" s="214" t="s">
        <v>84</v>
      </c>
      <c r="AO10" s="214" t="s">
        <v>84</v>
      </c>
      <c r="AP10" s="3">
        <f>'JAN 14'!AP34</f>
        <v>7508653</v>
      </c>
      <c r="AQ10" s="242"/>
      <c r="AR10" s="215" t="s">
        <v>85</v>
      </c>
      <c r="AS10" s="224"/>
      <c r="AV10" s="42" t="s">
        <v>86</v>
      </c>
      <c r="AW10" s="42" t="s">
        <v>87</v>
      </c>
      <c r="AY10" s="87" t="s">
        <v>130</v>
      </c>
    </row>
    <row r="11" spans="2:51" x14ac:dyDescent="0.25">
      <c r="B11" s="43">
        <v>2</v>
      </c>
      <c r="C11" s="43">
        <v>4.1666666666666664E-2</v>
      </c>
      <c r="D11" s="191">
        <v>12</v>
      </c>
      <c r="E11" s="44">
        <f>D11/1.42</f>
        <v>8.4507042253521139</v>
      </c>
      <c r="F11" s="168">
        <v>66</v>
      </c>
      <c r="G11" s="44">
        <f>F11/1.42</f>
        <v>46.478873239436624</v>
      </c>
      <c r="H11" s="45" t="s">
        <v>88</v>
      </c>
      <c r="I11" s="45">
        <f>J11-(2/1.42)</f>
        <v>41.549295774647888</v>
      </c>
      <c r="J11" s="46">
        <f>(F11-5)/1.42</f>
        <v>42.95774647887324</v>
      </c>
      <c r="K11" s="45">
        <f>J11+(6/1.42)</f>
        <v>47.183098591549296</v>
      </c>
      <c r="L11" s="47">
        <v>14</v>
      </c>
      <c r="M11" s="48" t="s">
        <v>89</v>
      </c>
      <c r="N11" s="48">
        <v>11.4</v>
      </c>
      <c r="O11" s="192">
        <v>120</v>
      </c>
      <c r="P11" s="192">
        <v>93</v>
      </c>
      <c r="Q11" s="192">
        <v>21551744</v>
      </c>
      <c r="R11" s="50">
        <f>Q11-Q10</f>
        <v>4010</v>
      </c>
      <c r="S11" s="51">
        <f>R11*24/1000</f>
        <v>96.24</v>
      </c>
      <c r="T11" s="51">
        <f>R11/1000</f>
        <v>4.01</v>
      </c>
      <c r="U11" s="193">
        <v>5.7</v>
      </c>
      <c r="V11" s="193">
        <f t="shared" ref="V11:V34" si="0">U11</f>
        <v>5.7</v>
      </c>
      <c r="W11" s="194" t="s">
        <v>129</v>
      </c>
      <c r="X11" s="197">
        <v>0</v>
      </c>
      <c r="Y11" s="197">
        <v>0</v>
      </c>
      <c r="Z11" s="197">
        <v>1048</v>
      </c>
      <c r="AA11" s="197">
        <v>0</v>
      </c>
      <c r="AB11" s="197">
        <v>1078</v>
      </c>
      <c r="AC11" s="52" t="s">
        <v>90</v>
      </c>
      <c r="AD11" s="52" t="s">
        <v>90</v>
      </c>
      <c r="AE11" s="52" t="s">
        <v>90</v>
      </c>
      <c r="AF11" s="196" t="s">
        <v>90</v>
      </c>
      <c r="AG11" s="196">
        <v>33941596</v>
      </c>
      <c r="AH11" s="53">
        <f>IF(ISBLANK(AG11),"-",AG11-AG10)</f>
        <v>664</v>
      </c>
      <c r="AI11" s="54">
        <f>AH11/T11</f>
        <v>165.58603491271822</v>
      </c>
      <c r="AJ11" s="166">
        <v>0</v>
      </c>
      <c r="AK11" s="166">
        <v>0</v>
      </c>
      <c r="AL11" s="166">
        <v>1</v>
      </c>
      <c r="AM11" s="166">
        <v>0</v>
      </c>
      <c r="AN11" s="166">
        <v>1</v>
      </c>
      <c r="AO11" s="166">
        <v>0.35</v>
      </c>
      <c r="AP11" s="197">
        <v>7509555</v>
      </c>
      <c r="AQ11" s="197">
        <f t="shared" ref="AQ11:AQ34" si="1">AP11-AP10</f>
        <v>902</v>
      </c>
      <c r="AR11" s="55"/>
      <c r="AS11" s="56" t="s">
        <v>113</v>
      </c>
      <c r="AV11" s="42" t="s">
        <v>88</v>
      </c>
      <c r="AW11" s="42" t="s">
        <v>91</v>
      </c>
      <c r="AY11" s="87" t="s">
        <v>136</v>
      </c>
    </row>
    <row r="12" spans="2:51" x14ac:dyDescent="0.25">
      <c r="B12" s="43">
        <v>2.0416666666666701</v>
      </c>
      <c r="C12" s="43">
        <v>8.3333333333333329E-2</v>
      </c>
      <c r="D12" s="191">
        <v>14</v>
      </c>
      <c r="E12" s="44">
        <f t="shared" ref="E12:E34" si="2">D12/1.42</f>
        <v>9.8591549295774659</v>
      </c>
      <c r="F12" s="168">
        <v>66</v>
      </c>
      <c r="G12" s="44">
        <f t="shared" ref="G12:G34" si="3">F12/1.42</f>
        <v>46.478873239436624</v>
      </c>
      <c r="H12" s="45" t="s">
        <v>88</v>
      </c>
      <c r="I12" s="45">
        <f t="shared" ref="I12:I34" si="4">J12-(2/1.42)</f>
        <v>41.549295774647888</v>
      </c>
      <c r="J12" s="46">
        <f>(F12-5)/1.42</f>
        <v>42.95774647887324</v>
      </c>
      <c r="K12" s="45">
        <f>J12+(6/1.42)</f>
        <v>47.183098591549296</v>
      </c>
      <c r="L12" s="47">
        <v>14</v>
      </c>
      <c r="M12" s="48" t="s">
        <v>89</v>
      </c>
      <c r="N12" s="48">
        <v>11.2</v>
      </c>
      <c r="O12" s="192">
        <v>119</v>
      </c>
      <c r="P12" s="192">
        <v>81</v>
      </c>
      <c r="Q12" s="192">
        <v>21555608</v>
      </c>
      <c r="R12" s="50">
        <f t="shared" ref="R12:R34" si="5">Q12-Q11</f>
        <v>3864</v>
      </c>
      <c r="S12" s="51">
        <f t="shared" ref="S12:S34" si="6">R12*24/1000</f>
        <v>92.736000000000004</v>
      </c>
      <c r="T12" s="51">
        <f t="shared" ref="T12:T34" si="7">R12/1000</f>
        <v>3.8639999999999999</v>
      </c>
      <c r="U12" s="193">
        <v>6.7</v>
      </c>
      <c r="V12" s="193">
        <f t="shared" si="0"/>
        <v>6.7</v>
      </c>
      <c r="W12" s="194" t="s">
        <v>129</v>
      </c>
      <c r="X12" s="197">
        <v>0</v>
      </c>
      <c r="Y12" s="197">
        <v>0</v>
      </c>
      <c r="Z12" s="197">
        <v>1031</v>
      </c>
      <c r="AA12" s="197">
        <v>0</v>
      </c>
      <c r="AB12" s="197">
        <v>1035</v>
      </c>
      <c r="AC12" s="52" t="s">
        <v>90</v>
      </c>
      <c r="AD12" s="52" t="s">
        <v>90</v>
      </c>
      <c r="AE12" s="52" t="s">
        <v>90</v>
      </c>
      <c r="AF12" s="196" t="s">
        <v>90</v>
      </c>
      <c r="AG12" s="196">
        <v>33942212</v>
      </c>
      <c r="AH12" s="53">
        <f>IF(ISBLANK(AG12),"-",AG12-AG11)</f>
        <v>616</v>
      </c>
      <c r="AI12" s="54">
        <f t="shared" ref="AI12:AI34" si="8">AH12/T12</f>
        <v>159.42028985507247</v>
      </c>
      <c r="AJ12" s="166">
        <v>0</v>
      </c>
      <c r="AK12" s="166">
        <v>0</v>
      </c>
      <c r="AL12" s="166">
        <v>1</v>
      </c>
      <c r="AM12" s="166">
        <v>0</v>
      </c>
      <c r="AN12" s="166">
        <v>1</v>
      </c>
      <c r="AO12" s="166">
        <v>0.35</v>
      </c>
      <c r="AP12" s="197">
        <v>7510559</v>
      </c>
      <c r="AQ12" s="197">
        <f t="shared" si="1"/>
        <v>1004</v>
      </c>
      <c r="AR12" s="57"/>
      <c r="AS12" s="56" t="s">
        <v>113</v>
      </c>
      <c r="AV12" s="42" t="s">
        <v>92</v>
      </c>
      <c r="AW12" s="42" t="s">
        <v>93</v>
      </c>
      <c r="AY12" s="87" t="s">
        <v>137</v>
      </c>
    </row>
    <row r="13" spans="2:51" x14ac:dyDescent="0.25">
      <c r="B13" s="43">
        <v>2.0833333333333299</v>
      </c>
      <c r="C13" s="43">
        <v>0.125</v>
      </c>
      <c r="D13" s="191">
        <v>16</v>
      </c>
      <c r="E13" s="44">
        <f t="shared" si="2"/>
        <v>11.267605633802818</v>
      </c>
      <c r="F13" s="168">
        <v>66</v>
      </c>
      <c r="G13" s="44">
        <f t="shared" si="3"/>
        <v>46.478873239436624</v>
      </c>
      <c r="H13" s="45" t="s">
        <v>88</v>
      </c>
      <c r="I13" s="45">
        <f t="shared" si="4"/>
        <v>41.549295774647888</v>
      </c>
      <c r="J13" s="46">
        <f>(F13-5)/1.42</f>
        <v>42.95774647887324</v>
      </c>
      <c r="K13" s="45">
        <f>J13+(6/1.42)</f>
        <v>47.183098591549296</v>
      </c>
      <c r="L13" s="47">
        <v>14</v>
      </c>
      <c r="M13" s="48" t="s">
        <v>89</v>
      </c>
      <c r="N13" s="48">
        <v>11.2</v>
      </c>
      <c r="O13" s="192">
        <v>119</v>
      </c>
      <c r="P13" s="192">
        <v>98</v>
      </c>
      <c r="Q13" s="192">
        <v>21559449</v>
      </c>
      <c r="R13" s="50">
        <f t="shared" si="5"/>
        <v>3841</v>
      </c>
      <c r="S13" s="51">
        <f t="shared" si="6"/>
        <v>92.183999999999997</v>
      </c>
      <c r="T13" s="51">
        <f t="shared" si="7"/>
        <v>3.8410000000000002</v>
      </c>
      <c r="U13" s="193">
        <v>7.9</v>
      </c>
      <c r="V13" s="193">
        <f t="shared" si="0"/>
        <v>7.9</v>
      </c>
      <c r="W13" s="194" t="s">
        <v>129</v>
      </c>
      <c r="X13" s="197">
        <v>0</v>
      </c>
      <c r="Y13" s="197">
        <v>0</v>
      </c>
      <c r="Z13" s="197">
        <v>1004</v>
      </c>
      <c r="AA13" s="197">
        <v>0</v>
      </c>
      <c r="AB13" s="197">
        <v>1038</v>
      </c>
      <c r="AC13" s="52" t="s">
        <v>90</v>
      </c>
      <c r="AD13" s="52" t="s">
        <v>90</v>
      </c>
      <c r="AE13" s="52" t="s">
        <v>90</v>
      </c>
      <c r="AF13" s="196" t="s">
        <v>90</v>
      </c>
      <c r="AG13" s="196">
        <v>33942796</v>
      </c>
      <c r="AH13" s="53">
        <f>IF(ISBLANK(AG13),"-",AG13-AG12)</f>
        <v>584</v>
      </c>
      <c r="AI13" s="54">
        <f t="shared" si="8"/>
        <v>152.04373860973703</v>
      </c>
      <c r="AJ13" s="166">
        <v>0</v>
      </c>
      <c r="AK13" s="166">
        <v>0</v>
      </c>
      <c r="AL13" s="166">
        <v>1</v>
      </c>
      <c r="AM13" s="166">
        <v>0</v>
      </c>
      <c r="AN13" s="166">
        <v>1</v>
      </c>
      <c r="AO13" s="166">
        <v>0.35</v>
      </c>
      <c r="AP13" s="197">
        <v>7511640</v>
      </c>
      <c r="AQ13" s="197">
        <f t="shared" si="1"/>
        <v>1081</v>
      </c>
      <c r="AR13" s="55"/>
      <c r="AS13" s="56" t="s">
        <v>113</v>
      </c>
      <c r="AV13" s="42" t="s">
        <v>94</v>
      </c>
      <c r="AW13" s="42" t="s">
        <v>95</v>
      </c>
      <c r="AY13" s="87" t="s">
        <v>147</v>
      </c>
    </row>
    <row r="14" spans="2:51" x14ac:dyDescent="0.25">
      <c r="B14" s="43">
        <v>2.125</v>
      </c>
      <c r="C14" s="43">
        <v>0.16666666666666699</v>
      </c>
      <c r="D14" s="191">
        <v>17</v>
      </c>
      <c r="E14" s="44">
        <f t="shared" si="2"/>
        <v>11.971830985915494</v>
      </c>
      <c r="F14" s="168">
        <v>66</v>
      </c>
      <c r="G14" s="44">
        <f t="shared" si="3"/>
        <v>46.478873239436624</v>
      </c>
      <c r="H14" s="45" t="s">
        <v>88</v>
      </c>
      <c r="I14" s="45">
        <f t="shared" si="4"/>
        <v>41.549295774647888</v>
      </c>
      <c r="J14" s="46">
        <f>(F14-5)/1.42</f>
        <v>42.95774647887324</v>
      </c>
      <c r="K14" s="45">
        <f>J14+(6/1.42)</f>
        <v>47.183098591549296</v>
      </c>
      <c r="L14" s="47">
        <v>14</v>
      </c>
      <c r="M14" s="48" t="s">
        <v>89</v>
      </c>
      <c r="N14" s="48">
        <v>12.8</v>
      </c>
      <c r="O14" s="192">
        <v>113</v>
      </c>
      <c r="P14" s="192">
        <v>87</v>
      </c>
      <c r="Q14" s="192">
        <v>21563298</v>
      </c>
      <c r="R14" s="50">
        <f t="shared" si="5"/>
        <v>3849</v>
      </c>
      <c r="S14" s="51">
        <f t="shared" si="6"/>
        <v>92.376000000000005</v>
      </c>
      <c r="T14" s="51">
        <f t="shared" si="7"/>
        <v>3.8490000000000002</v>
      </c>
      <c r="U14" s="193">
        <v>8.9</v>
      </c>
      <c r="V14" s="193">
        <f t="shared" si="0"/>
        <v>8.9</v>
      </c>
      <c r="W14" s="194" t="s">
        <v>129</v>
      </c>
      <c r="X14" s="197">
        <v>0</v>
      </c>
      <c r="Y14" s="197">
        <v>0</v>
      </c>
      <c r="Z14" s="197">
        <v>981</v>
      </c>
      <c r="AA14" s="197">
        <v>0</v>
      </c>
      <c r="AB14" s="197">
        <v>990</v>
      </c>
      <c r="AC14" s="52" t="s">
        <v>90</v>
      </c>
      <c r="AD14" s="52" t="s">
        <v>90</v>
      </c>
      <c r="AE14" s="52" t="s">
        <v>90</v>
      </c>
      <c r="AF14" s="196" t="s">
        <v>90</v>
      </c>
      <c r="AG14" s="196">
        <v>33943372</v>
      </c>
      <c r="AH14" s="53">
        <f t="shared" ref="AH14:AH34" si="9">IF(ISBLANK(AG14),"-",AG14-AG13)</f>
        <v>576</v>
      </c>
      <c r="AI14" s="54">
        <f t="shared" si="8"/>
        <v>149.64925954793452</v>
      </c>
      <c r="AJ14" s="166">
        <v>0</v>
      </c>
      <c r="AK14" s="166">
        <v>0</v>
      </c>
      <c r="AL14" s="166">
        <v>1</v>
      </c>
      <c r="AM14" s="166">
        <v>0</v>
      </c>
      <c r="AN14" s="166">
        <v>1</v>
      </c>
      <c r="AO14" s="166">
        <v>0.35</v>
      </c>
      <c r="AP14" s="197">
        <v>7512641</v>
      </c>
      <c r="AQ14" s="197">
        <f t="shared" si="1"/>
        <v>1001</v>
      </c>
      <c r="AR14" s="55"/>
      <c r="AS14" s="56" t="s">
        <v>113</v>
      </c>
      <c r="AT14" s="58"/>
      <c r="AV14" s="42" t="s">
        <v>96</v>
      </c>
      <c r="AW14" s="42" t="s">
        <v>97</v>
      </c>
      <c r="AY14" s="87" t="s">
        <v>138</v>
      </c>
    </row>
    <row r="15" spans="2:51" x14ac:dyDescent="0.25">
      <c r="B15" s="43">
        <v>2.1666666666666701</v>
      </c>
      <c r="C15" s="43">
        <v>0.20833333333333301</v>
      </c>
      <c r="D15" s="191">
        <v>25</v>
      </c>
      <c r="E15" s="44">
        <f t="shared" si="2"/>
        <v>17.605633802816904</v>
      </c>
      <c r="F15" s="168">
        <v>66</v>
      </c>
      <c r="G15" s="44">
        <f t="shared" si="3"/>
        <v>46.478873239436624</v>
      </c>
      <c r="H15" s="45" t="s">
        <v>88</v>
      </c>
      <c r="I15" s="45">
        <f t="shared" si="4"/>
        <v>41.549295774647888</v>
      </c>
      <c r="J15" s="46">
        <f>(F15-5)/1.42</f>
        <v>42.95774647887324</v>
      </c>
      <c r="K15" s="45">
        <f>J15+(6/1.42)</f>
        <v>47.183098591549296</v>
      </c>
      <c r="L15" s="47">
        <v>18</v>
      </c>
      <c r="M15" s="48" t="s">
        <v>89</v>
      </c>
      <c r="N15" s="48">
        <v>13.1</v>
      </c>
      <c r="O15" s="192">
        <v>91</v>
      </c>
      <c r="P15" s="192">
        <v>90</v>
      </c>
      <c r="Q15" s="192">
        <v>21566955</v>
      </c>
      <c r="R15" s="50">
        <f t="shared" si="5"/>
        <v>3657</v>
      </c>
      <c r="S15" s="51">
        <f t="shared" si="6"/>
        <v>87.768000000000001</v>
      </c>
      <c r="T15" s="51">
        <f t="shared" si="7"/>
        <v>3.657</v>
      </c>
      <c r="U15" s="193">
        <v>9.5</v>
      </c>
      <c r="V15" s="193">
        <f t="shared" si="0"/>
        <v>9.5</v>
      </c>
      <c r="W15" s="194" t="s">
        <v>129</v>
      </c>
      <c r="X15" s="197">
        <v>0</v>
      </c>
      <c r="Y15" s="197">
        <v>0</v>
      </c>
      <c r="Z15" s="197">
        <v>935</v>
      </c>
      <c r="AA15" s="197">
        <v>0</v>
      </c>
      <c r="AB15" s="197">
        <v>948</v>
      </c>
      <c r="AC15" s="52" t="s">
        <v>90</v>
      </c>
      <c r="AD15" s="52" t="s">
        <v>90</v>
      </c>
      <c r="AE15" s="52" t="s">
        <v>90</v>
      </c>
      <c r="AF15" s="196" t="s">
        <v>90</v>
      </c>
      <c r="AG15" s="196">
        <v>33943876</v>
      </c>
      <c r="AH15" s="53">
        <f t="shared" si="9"/>
        <v>504</v>
      </c>
      <c r="AI15" s="54">
        <f t="shared" si="8"/>
        <v>137.81788351107465</v>
      </c>
      <c r="AJ15" s="166">
        <v>0</v>
      </c>
      <c r="AK15" s="166">
        <v>0</v>
      </c>
      <c r="AL15" s="166">
        <v>1</v>
      </c>
      <c r="AM15" s="166">
        <v>0</v>
      </c>
      <c r="AN15" s="166">
        <v>1</v>
      </c>
      <c r="AO15" s="166">
        <v>0.35</v>
      </c>
      <c r="AP15" s="197">
        <v>7513079</v>
      </c>
      <c r="AQ15" s="197">
        <f t="shared" si="1"/>
        <v>438</v>
      </c>
      <c r="AR15" s="55"/>
      <c r="AS15" s="56" t="s">
        <v>113</v>
      </c>
      <c r="AV15" s="42" t="s">
        <v>98</v>
      </c>
      <c r="AW15" s="42" t="s">
        <v>99</v>
      </c>
      <c r="AY15" s="87" t="s">
        <v>200</v>
      </c>
    </row>
    <row r="16" spans="2:51" x14ac:dyDescent="0.25">
      <c r="B16" s="43">
        <v>2.2083333333333299</v>
      </c>
      <c r="C16" s="43">
        <v>0.25</v>
      </c>
      <c r="D16" s="191">
        <v>23</v>
      </c>
      <c r="E16" s="44">
        <f t="shared" si="2"/>
        <v>16.197183098591552</v>
      </c>
      <c r="F16" s="103">
        <v>68</v>
      </c>
      <c r="G16" s="44">
        <f t="shared" si="3"/>
        <v>47.887323943661976</v>
      </c>
      <c r="H16" s="45" t="s">
        <v>88</v>
      </c>
      <c r="I16" s="45">
        <f t="shared" si="4"/>
        <v>46.478873239436624</v>
      </c>
      <c r="J16" s="46">
        <f t="shared" ref="J16:J25" si="10">F16/1.42</f>
        <v>47.887323943661976</v>
      </c>
      <c r="K16" s="45">
        <f>J16+1.42</f>
        <v>49.307323943661977</v>
      </c>
      <c r="L16" s="47">
        <v>19</v>
      </c>
      <c r="M16" s="48" t="s">
        <v>100</v>
      </c>
      <c r="N16" s="48">
        <v>13.1</v>
      </c>
      <c r="O16" s="192">
        <v>105</v>
      </c>
      <c r="P16" s="192">
        <v>100</v>
      </c>
      <c r="Q16" s="192">
        <v>21571118</v>
      </c>
      <c r="R16" s="50">
        <f t="shared" si="5"/>
        <v>4163</v>
      </c>
      <c r="S16" s="51">
        <f t="shared" si="6"/>
        <v>99.912000000000006</v>
      </c>
      <c r="T16" s="51">
        <f t="shared" si="7"/>
        <v>4.1630000000000003</v>
      </c>
      <c r="U16" s="193">
        <v>9.5</v>
      </c>
      <c r="V16" s="193">
        <f t="shared" si="0"/>
        <v>9.5</v>
      </c>
      <c r="W16" s="194" t="s">
        <v>129</v>
      </c>
      <c r="X16" s="197">
        <v>0</v>
      </c>
      <c r="Y16" s="197">
        <v>0</v>
      </c>
      <c r="Z16" s="197">
        <v>1022</v>
      </c>
      <c r="AA16" s="197">
        <v>0</v>
      </c>
      <c r="AB16" s="197">
        <v>1018</v>
      </c>
      <c r="AC16" s="52" t="s">
        <v>90</v>
      </c>
      <c r="AD16" s="52" t="s">
        <v>90</v>
      </c>
      <c r="AE16" s="52" t="s">
        <v>90</v>
      </c>
      <c r="AF16" s="196" t="s">
        <v>90</v>
      </c>
      <c r="AG16" s="196">
        <v>33944436</v>
      </c>
      <c r="AH16" s="53">
        <f t="shared" si="9"/>
        <v>560</v>
      </c>
      <c r="AI16" s="54">
        <f t="shared" si="8"/>
        <v>134.5183761710305</v>
      </c>
      <c r="AJ16" s="166">
        <v>0</v>
      </c>
      <c r="AK16" s="166">
        <v>0</v>
      </c>
      <c r="AL16" s="166">
        <v>1</v>
      </c>
      <c r="AM16" s="166">
        <v>0</v>
      </c>
      <c r="AN16" s="166">
        <v>1</v>
      </c>
      <c r="AO16" s="166">
        <v>0</v>
      </c>
      <c r="AP16" s="197">
        <v>7513079</v>
      </c>
      <c r="AQ16" s="197">
        <f t="shared" si="1"/>
        <v>0</v>
      </c>
      <c r="AR16" s="57"/>
      <c r="AS16" s="56" t="s">
        <v>101</v>
      </c>
      <c r="AV16" s="42" t="s">
        <v>102</v>
      </c>
      <c r="AW16" s="42" t="s">
        <v>103</v>
      </c>
      <c r="AY16" s="87"/>
    </row>
    <row r="17" spans="1:51" x14ac:dyDescent="0.25">
      <c r="B17" s="43">
        <v>2.25</v>
      </c>
      <c r="C17" s="43">
        <v>0.29166666666666702</v>
      </c>
      <c r="D17" s="191">
        <v>12</v>
      </c>
      <c r="E17" s="44">
        <f t="shared" si="2"/>
        <v>8.4507042253521139</v>
      </c>
      <c r="F17" s="103">
        <v>83</v>
      </c>
      <c r="G17" s="44">
        <f t="shared" si="3"/>
        <v>58.450704225352112</v>
      </c>
      <c r="H17" s="45" t="s">
        <v>88</v>
      </c>
      <c r="I17" s="45">
        <f t="shared" si="4"/>
        <v>57.04225352112676</v>
      </c>
      <c r="J17" s="46">
        <f t="shared" si="10"/>
        <v>58.450704225352112</v>
      </c>
      <c r="K17" s="45">
        <f t="shared" ref="K17:K22" si="11">J17+1.42</f>
        <v>59.870704225352114</v>
      </c>
      <c r="L17" s="47">
        <v>19</v>
      </c>
      <c r="M17" s="48" t="s">
        <v>100</v>
      </c>
      <c r="N17" s="48">
        <v>16.7</v>
      </c>
      <c r="O17" s="192">
        <v>139</v>
      </c>
      <c r="P17" s="192">
        <v>137</v>
      </c>
      <c r="Q17" s="192">
        <v>21576389</v>
      </c>
      <c r="R17" s="50">
        <f t="shared" si="5"/>
        <v>5271</v>
      </c>
      <c r="S17" s="51">
        <f t="shared" si="6"/>
        <v>126.504</v>
      </c>
      <c r="T17" s="51">
        <f t="shared" si="7"/>
        <v>5.2709999999999999</v>
      </c>
      <c r="U17" s="193">
        <v>9.5</v>
      </c>
      <c r="V17" s="193">
        <f t="shared" si="0"/>
        <v>9.5</v>
      </c>
      <c r="W17" s="194" t="s">
        <v>143</v>
      </c>
      <c r="X17" s="197">
        <v>0</v>
      </c>
      <c r="Y17" s="197">
        <v>0</v>
      </c>
      <c r="Z17" s="197">
        <v>1175</v>
      </c>
      <c r="AA17" s="197">
        <v>1185</v>
      </c>
      <c r="AB17" s="197">
        <v>1198</v>
      </c>
      <c r="AC17" s="52" t="s">
        <v>90</v>
      </c>
      <c r="AD17" s="52" t="s">
        <v>90</v>
      </c>
      <c r="AE17" s="52" t="s">
        <v>90</v>
      </c>
      <c r="AF17" s="196" t="s">
        <v>90</v>
      </c>
      <c r="AG17" s="196">
        <v>33945524</v>
      </c>
      <c r="AH17" s="53">
        <f t="shared" si="9"/>
        <v>1088</v>
      </c>
      <c r="AI17" s="54">
        <f t="shared" si="8"/>
        <v>206.41244545627015</v>
      </c>
      <c r="AJ17" s="166">
        <v>0</v>
      </c>
      <c r="AK17" s="166">
        <v>0</v>
      </c>
      <c r="AL17" s="166">
        <v>1</v>
      </c>
      <c r="AM17" s="166">
        <v>1</v>
      </c>
      <c r="AN17" s="166">
        <v>1</v>
      </c>
      <c r="AO17" s="166">
        <v>0</v>
      </c>
      <c r="AP17" s="197">
        <v>7513079</v>
      </c>
      <c r="AQ17" s="197">
        <f t="shared" si="1"/>
        <v>0</v>
      </c>
      <c r="AR17" s="55"/>
      <c r="AS17" s="56" t="s">
        <v>101</v>
      </c>
      <c r="AT17" s="58"/>
      <c r="AV17" s="42" t="s">
        <v>104</v>
      </c>
      <c r="AW17" s="42" t="s">
        <v>105</v>
      </c>
      <c r="AY17" s="170"/>
    </row>
    <row r="18" spans="1:51" x14ac:dyDescent="0.25">
      <c r="B18" s="43">
        <v>2.2916666666666701</v>
      </c>
      <c r="C18" s="43">
        <v>0.33333333333333298</v>
      </c>
      <c r="D18" s="191">
        <v>10</v>
      </c>
      <c r="E18" s="44">
        <f t="shared" si="2"/>
        <v>7.042253521126761</v>
      </c>
      <c r="F18" s="103">
        <v>83</v>
      </c>
      <c r="G18" s="44">
        <f t="shared" si="3"/>
        <v>58.450704225352112</v>
      </c>
      <c r="H18" s="45" t="s">
        <v>88</v>
      </c>
      <c r="I18" s="45">
        <f t="shared" si="4"/>
        <v>57.04225352112676</v>
      </c>
      <c r="J18" s="46">
        <f t="shared" si="10"/>
        <v>58.450704225352112</v>
      </c>
      <c r="K18" s="45">
        <f t="shared" si="11"/>
        <v>59.870704225352114</v>
      </c>
      <c r="L18" s="47">
        <v>19</v>
      </c>
      <c r="M18" s="48" t="s">
        <v>100</v>
      </c>
      <c r="N18" s="48">
        <v>17.3</v>
      </c>
      <c r="O18" s="192">
        <v>143</v>
      </c>
      <c r="P18" s="192">
        <v>145</v>
      </c>
      <c r="Q18" s="192">
        <v>21582317</v>
      </c>
      <c r="R18" s="50">
        <f t="shared" si="5"/>
        <v>5928</v>
      </c>
      <c r="S18" s="51">
        <f t="shared" si="6"/>
        <v>142.27199999999999</v>
      </c>
      <c r="T18" s="51">
        <f t="shared" si="7"/>
        <v>5.9279999999999999</v>
      </c>
      <c r="U18" s="193">
        <v>9.5</v>
      </c>
      <c r="V18" s="193">
        <f t="shared" si="0"/>
        <v>9.5</v>
      </c>
      <c r="W18" s="194" t="s">
        <v>142</v>
      </c>
      <c r="X18" s="197">
        <v>0</v>
      </c>
      <c r="Y18" s="197">
        <v>982</v>
      </c>
      <c r="Z18" s="197">
        <v>1195</v>
      </c>
      <c r="AA18" s="197">
        <v>1185</v>
      </c>
      <c r="AB18" s="197">
        <v>1198</v>
      </c>
      <c r="AC18" s="52" t="s">
        <v>90</v>
      </c>
      <c r="AD18" s="52" t="s">
        <v>90</v>
      </c>
      <c r="AE18" s="52" t="s">
        <v>90</v>
      </c>
      <c r="AF18" s="196" t="s">
        <v>90</v>
      </c>
      <c r="AG18" s="196">
        <v>33946788</v>
      </c>
      <c r="AH18" s="53">
        <f t="shared" si="9"/>
        <v>1264</v>
      </c>
      <c r="AI18" s="54">
        <f t="shared" si="8"/>
        <v>213.22537112010795</v>
      </c>
      <c r="AJ18" s="166">
        <v>0</v>
      </c>
      <c r="AK18" s="166">
        <v>1</v>
      </c>
      <c r="AL18" s="166">
        <v>1</v>
      </c>
      <c r="AM18" s="166">
        <v>1</v>
      </c>
      <c r="AN18" s="166">
        <v>1</v>
      </c>
      <c r="AO18" s="166">
        <v>0</v>
      </c>
      <c r="AP18" s="197">
        <v>7513079</v>
      </c>
      <c r="AQ18" s="197">
        <f t="shared" si="1"/>
        <v>0</v>
      </c>
      <c r="AR18" s="55"/>
      <c r="AS18" s="56" t="s">
        <v>101</v>
      </c>
      <c r="AV18" s="42" t="s">
        <v>106</v>
      </c>
      <c r="AW18" s="42" t="s">
        <v>107</v>
      </c>
      <c r="AY18" s="170"/>
    </row>
    <row r="19" spans="1:51" x14ac:dyDescent="0.25">
      <c r="B19" s="43">
        <v>2.3333333333333299</v>
      </c>
      <c r="C19" s="43">
        <v>0.375</v>
      </c>
      <c r="D19" s="191">
        <v>8</v>
      </c>
      <c r="E19" s="44">
        <f t="shared" si="2"/>
        <v>5.6338028169014089</v>
      </c>
      <c r="F19" s="103">
        <v>83</v>
      </c>
      <c r="G19" s="44">
        <f t="shared" si="3"/>
        <v>58.450704225352112</v>
      </c>
      <c r="H19" s="45" t="s">
        <v>88</v>
      </c>
      <c r="I19" s="45">
        <f t="shared" si="4"/>
        <v>57.04225352112676</v>
      </c>
      <c r="J19" s="46">
        <f t="shared" si="10"/>
        <v>58.450704225352112</v>
      </c>
      <c r="K19" s="45">
        <f t="shared" si="11"/>
        <v>59.870704225352114</v>
      </c>
      <c r="L19" s="47">
        <v>19</v>
      </c>
      <c r="M19" s="48" t="s">
        <v>100</v>
      </c>
      <c r="N19" s="48">
        <v>18.399999999999999</v>
      </c>
      <c r="O19" s="192">
        <v>137</v>
      </c>
      <c r="P19" s="192">
        <v>148</v>
      </c>
      <c r="Q19" s="192">
        <v>21588508</v>
      </c>
      <c r="R19" s="50">
        <f t="shared" si="5"/>
        <v>6191</v>
      </c>
      <c r="S19" s="51">
        <f t="shared" si="6"/>
        <v>148.584</v>
      </c>
      <c r="T19" s="51">
        <f t="shared" si="7"/>
        <v>6.1909999999999998</v>
      </c>
      <c r="U19" s="193">
        <v>8.9</v>
      </c>
      <c r="V19" s="193">
        <f t="shared" si="0"/>
        <v>8.9</v>
      </c>
      <c r="W19" s="194" t="s">
        <v>142</v>
      </c>
      <c r="X19" s="197">
        <v>0</v>
      </c>
      <c r="Y19" s="197">
        <v>1071</v>
      </c>
      <c r="Z19" s="197">
        <v>1195</v>
      </c>
      <c r="AA19" s="197">
        <v>1185</v>
      </c>
      <c r="AB19" s="197">
        <v>1198</v>
      </c>
      <c r="AC19" s="52" t="s">
        <v>90</v>
      </c>
      <c r="AD19" s="52" t="s">
        <v>90</v>
      </c>
      <c r="AE19" s="52" t="s">
        <v>90</v>
      </c>
      <c r="AF19" s="196" t="s">
        <v>90</v>
      </c>
      <c r="AG19" s="196">
        <v>33948164</v>
      </c>
      <c r="AH19" s="53">
        <f t="shared" si="9"/>
        <v>1376</v>
      </c>
      <c r="AI19" s="54">
        <f t="shared" si="8"/>
        <v>222.25811662090132</v>
      </c>
      <c r="AJ19" s="166">
        <v>0</v>
      </c>
      <c r="AK19" s="166">
        <v>1</v>
      </c>
      <c r="AL19" s="166">
        <v>1</v>
      </c>
      <c r="AM19" s="166">
        <v>1</v>
      </c>
      <c r="AN19" s="166">
        <v>1</v>
      </c>
      <c r="AO19" s="166">
        <v>0</v>
      </c>
      <c r="AP19" s="197">
        <v>7513079</v>
      </c>
      <c r="AQ19" s="197">
        <f t="shared" si="1"/>
        <v>0</v>
      </c>
      <c r="AR19" s="55"/>
      <c r="AS19" s="56" t="s">
        <v>101</v>
      </c>
      <c r="AV19" s="42" t="s">
        <v>108</v>
      </c>
      <c r="AW19" s="42" t="s">
        <v>109</v>
      </c>
      <c r="AY19" s="170"/>
    </row>
    <row r="20" spans="1:51" x14ac:dyDescent="0.25">
      <c r="B20" s="43">
        <v>2.375</v>
      </c>
      <c r="C20" s="43">
        <v>0.41666666666666669</v>
      </c>
      <c r="D20" s="191">
        <v>7</v>
      </c>
      <c r="E20" s="44">
        <f t="shared" si="2"/>
        <v>4.9295774647887329</v>
      </c>
      <c r="F20" s="103">
        <v>83</v>
      </c>
      <c r="G20" s="44">
        <f t="shared" si="3"/>
        <v>58.450704225352112</v>
      </c>
      <c r="H20" s="45" t="s">
        <v>88</v>
      </c>
      <c r="I20" s="45">
        <f t="shared" si="4"/>
        <v>57.04225352112676</v>
      </c>
      <c r="J20" s="46">
        <f t="shared" si="10"/>
        <v>58.450704225352112</v>
      </c>
      <c r="K20" s="45">
        <f t="shared" si="11"/>
        <v>59.870704225352114</v>
      </c>
      <c r="L20" s="47">
        <v>19</v>
      </c>
      <c r="M20" s="48" t="s">
        <v>100</v>
      </c>
      <c r="N20" s="48">
        <v>17.7</v>
      </c>
      <c r="O20" s="192">
        <v>133</v>
      </c>
      <c r="P20" s="192">
        <v>150</v>
      </c>
      <c r="Q20" s="192">
        <v>21594751</v>
      </c>
      <c r="R20" s="50">
        <f t="shared" si="5"/>
        <v>6243</v>
      </c>
      <c r="S20" s="51">
        <f t="shared" si="6"/>
        <v>149.83199999999999</v>
      </c>
      <c r="T20" s="51">
        <f t="shared" si="7"/>
        <v>6.2430000000000003</v>
      </c>
      <c r="U20" s="193">
        <v>8.1999999999999993</v>
      </c>
      <c r="V20" s="193">
        <f t="shared" si="0"/>
        <v>8.1999999999999993</v>
      </c>
      <c r="W20" s="194" t="s">
        <v>142</v>
      </c>
      <c r="X20" s="197">
        <v>0</v>
      </c>
      <c r="Y20" s="197">
        <v>1130</v>
      </c>
      <c r="Z20" s="197">
        <v>1195</v>
      </c>
      <c r="AA20" s="197">
        <v>1185</v>
      </c>
      <c r="AB20" s="197">
        <v>1198</v>
      </c>
      <c r="AC20" s="52" t="s">
        <v>90</v>
      </c>
      <c r="AD20" s="52" t="s">
        <v>90</v>
      </c>
      <c r="AE20" s="52" t="s">
        <v>90</v>
      </c>
      <c r="AF20" s="196" t="s">
        <v>90</v>
      </c>
      <c r="AG20" s="196">
        <v>33949564</v>
      </c>
      <c r="AH20" s="53">
        <f t="shared" si="9"/>
        <v>1400</v>
      </c>
      <c r="AI20" s="54">
        <f t="shared" si="8"/>
        <v>224.25116130065672</v>
      </c>
      <c r="AJ20" s="166">
        <v>0</v>
      </c>
      <c r="AK20" s="166">
        <v>1</v>
      </c>
      <c r="AL20" s="166">
        <v>1</v>
      </c>
      <c r="AM20" s="166">
        <v>1</v>
      </c>
      <c r="AN20" s="166">
        <v>1</v>
      </c>
      <c r="AO20" s="166">
        <v>0</v>
      </c>
      <c r="AP20" s="197">
        <v>7513079</v>
      </c>
      <c r="AQ20" s="197">
        <f t="shared" si="1"/>
        <v>0</v>
      </c>
      <c r="AR20" s="57"/>
      <c r="AS20" s="56" t="s">
        <v>101</v>
      </c>
      <c r="AY20" s="170"/>
    </row>
    <row r="21" spans="1:51" x14ac:dyDescent="0.25">
      <c r="B21" s="43">
        <v>2.4166666666666701</v>
      </c>
      <c r="C21" s="43">
        <v>0.45833333333333298</v>
      </c>
      <c r="D21" s="191">
        <v>8</v>
      </c>
      <c r="E21" s="44">
        <f t="shared" si="2"/>
        <v>5.6338028169014089</v>
      </c>
      <c r="F21" s="103">
        <v>83</v>
      </c>
      <c r="G21" s="44">
        <f t="shared" si="3"/>
        <v>58.450704225352112</v>
      </c>
      <c r="H21" s="45" t="s">
        <v>88</v>
      </c>
      <c r="I21" s="45">
        <f t="shared" si="4"/>
        <v>57.04225352112676</v>
      </c>
      <c r="J21" s="46">
        <f t="shared" si="10"/>
        <v>58.450704225352112</v>
      </c>
      <c r="K21" s="45">
        <f t="shared" si="11"/>
        <v>59.870704225352114</v>
      </c>
      <c r="L21" s="47">
        <v>19</v>
      </c>
      <c r="M21" s="48" t="s">
        <v>100</v>
      </c>
      <c r="N21" s="48">
        <v>17.7</v>
      </c>
      <c r="O21" s="192">
        <v>133</v>
      </c>
      <c r="P21" s="192">
        <v>150</v>
      </c>
      <c r="Q21" s="192">
        <v>21600990</v>
      </c>
      <c r="R21" s="50">
        <f>Q21-Q20</f>
        <v>6239</v>
      </c>
      <c r="S21" s="51">
        <f t="shared" si="6"/>
        <v>149.73599999999999</v>
      </c>
      <c r="T21" s="51">
        <f t="shared" si="7"/>
        <v>6.2389999999999999</v>
      </c>
      <c r="U21" s="193">
        <v>7.3</v>
      </c>
      <c r="V21" s="193">
        <f t="shared" si="0"/>
        <v>7.3</v>
      </c>
      <c r="W21" s="194" t="s">
        <v>142</v>
      </c>
      <c r="X21" s="197">
        <v>0</v>
      </c>
      <c r="Y21" s="197">
        <v>1111</v>
      </c>
      <c r="Z21" s="197">
        <v>1195</v>
      </c>
      <c r="AA21" s="197">
        <v>1185</v>
      </c>
      <c r="AB21" s="197">
        <v>1198</v>
      </c>
      <c r="AC21" s="52" t="s">
        <v>90</v>
      </c>
      <c r="AD21" s="52" t="s">
        <v>90</v>
      </c>
      <c r="AE21" s="52" t="s">
        <v>90</v>
      </c>
      <c r="AF21" s="196" t="s">
        <v>90</v>
      </c>
      <c r="AG21" s="196">
        <v>33950976</v>
      </c>
      <c r="AH21" s="53">
        <f t="shared" si="9"/>
        <v>1412</v>
      </c>
      <c r="AI21" s="54">
        <f t="shared" si="8"/>
        <v>226.31832024362879</v>
      </c>
      <c r="AJ21" s="166">
        <v>0</v>
      </c>
      <c r="AK21" s="166">
        <v>1</v>
      </c>
      <c r="AL21" s="166">
        <v>1</v>
      </c>
      <c r="AM21" s="166">
        <v>1</v>
      </c>
      <c r="AN21" s="166">
        <v>1</v>
      </c>
      <c r="AO21" s="166">
        <v>0</v>
      </c>
      <c r="AP21" s="197">
        <v>7513079</v>
      </c>
      <c r="AQ21" s="197">
        <f t="shared" si="1"/>
        <v>0</v>
      </c>
      <c r="AR21" s="55"/>
      <c r="AS21" s="56" t="s">
        <v>101</v>
      </c>
      <c r="AY21" s="170"/>
    </row>
    <row r="22" spans="1:51" x14ac:dyDescent="0.25">
      <c r="B22" s="43">
        <v>2.4583333333333299</v>
      </c>
      <c r="C22" s="43">
        <v>0.5</v>
      </c>
      <c r="D22" s="191">
        <v>7</v>
      </c>
      <c r="E22" s="44">
        <f t="shared" si="2"/>
        <v>4.9295774647887329</v>
      </c>
      <c r="F22" s="103">
        <v>83</v>
      </c>
      <c r="G22" s="44">
        <f t="shared" si="3"/>
        <v>58.450704225352112</v>
      </c>
      <c r="H22" s="45" t="s">
        <v>88</v>
      </c>
      <c r="I22" s="45">
        <f t="shared" si="4"/>
        <v>57.04225352112676</v>
      </c>
      <c r="J22" s="46">
        <f t="shared" si="10"/>
        <v>58.450704225352112</v>
      </c>
      <c r="K22" s="45">
        <f t="shared" si="11"/>
        <v>59.870704225352114</v>
      </c>
      <c r="L22" s="47">
        <v>19</v>
      </c>
      <c r="M22" s="48" t="s">
        <v>100</v>
      </c>
      <c r="N22" s="48">
        <v>17.3</v>
      </c>
      <c r="O22" s="192">
        <v>130</v>
      </c>
      <c r="P22" s="192">
        <v>148</v>
      </c>
      <c r="Q22" s="192">
        <v>21607255</v>
      </c>
      <c r="R22" s="50">
        <f t="shared" si="5"/>
        <v>6265</v>
      </c>
      <c r="S22" s="51">
        <f t="shared" si="6"/>
        <v>150.36000000000001</v>
      </c>
      <c r="T22" s="51">
        <f t="shared" si="7"/>
        <v>6.2649999999999997</v>
      </c>
      <c r="U22" s="193">
        <v>6.6</v>
      </c>
      <c r="V22" s="193">
        <f t="shared" si="0"/>
        <v>6.6</v>
      </c>
      <c r="W22" s="194" t="s">
        <v>142</v>
      </c>
      <c r="X22" s="197">
        <v>0</v>
      </c>
      <c r="Y22" s="197">
        <v>1178</v>
      </c>
      <c r="Z22" s="197">
        <v>1195</v>
      </c>
      <c r="AA22" s="197">
        <v>1185</v>
      </c>
      <c r="AB22" s="197">
        <v>1198</v>
      </c>
      <c r="AC22" s="52" t="s">
        <v>90</v>
      </c>
      <c r="AD22" s="52" t="s">
        <v>90</v>
      </c>
      <c r="AE22" s="52" t="s">
        <v>90</v>
      </c>
      <c r="AF22" s="196" t="s">
        <v>90</v>
      </c>
      <c r="AG22" s="196">
        <v>33952412</v>
      </c>
      <c r="AH22" s="53">
        <f t="shared" si="9"/>
        <v>1436</v>
      </c>
      <c r="AI22" s="54">
        <f t="shared" si="8"/>
        <v>229.20989624900241</v>
      </c>
      <c r="AJ22" s="166">
        <v>0</v>
      </c>
      <c r="AK22" s="166">
        <v>1</v>
      </c>
      <c r="AL22" s="166">
        <v>1</v>
      </c>
      <c r="AM22" s="166">
        <v>1</v>
      </c>
      <c r="AN22" s="166">
        <v>1</v>
      </c>
      <c r="AO22" s="166">
        <v>0</v>
      </c>
      <c r="AP22" s="197">
        <v>7513079</v>
      </c>
      <c r="AQ22" s="197">
        <f t="shared" si="1"/>
        <v>0</v>
      </c>
      <c r="AR22" s="55"/>
      <c r="AS22" s="56" t="s">
        <v>101</v>
      </c>
      <c r="AV22" s="59" t="s">
        <v>110</v>
      </c>
      <c r="AY22" s="170"/>
    </row>
    <row r="23" spans="1:51" x14ac:dyDescent="0.25">
      <c r="A23" s="163" t="s">
        <v>183</v>
      </c>
      <c r="B23" s="43">
        <v>2.5</v>
      </c>
      <c r="C23" s="43">
        <v>0.54166666666666696</v>
      </c>
      <c r="D23" s="191">
        <v>6</v>
      </c>
      <c r="E23" s="44">
        <f t="shared" si="2"/>
        <v>4.2253521126760569</v>
      </c>
      <c r="F23" s="168">
        <v>81</v>
      </c>
      <c r="G23" s="44">
        <f t="shared" si="3"/>
        <v>57.04225352112676</v>
      </c>
      <c r="H23" s="45" t="s">
        <v>88</v>
      </c>
      <c r="I23" s="45">
        <f t="shared" si="4"/>
        <v>55.633802816901408</v>
      </c>
      <c r="J23" s="46">
        <f t="shared" si="10"/>
        <v>57.04225352112676</v>
      </c>
      <c r="K23" s="45">
        <f>J23+(6/1.42)</f>
        <v>61.267605633802816</v>
      </c>
      <c r="L23" s="47">
        <v>19</v>
      </c>
      <c r="M23" s="48" t="s">
        <v>100</v>
      </c>
      <c r="N23" s="48">
        <v>17.5</v>
      </c>
      <c r="O23" s="192">
        <v>150</v>
      </c>
      <c r="P23" s="192">
        <v>149</v>
      </c>
      <c r="Q23" s="192">
        <v>21613300</v>
      </c>
      <c r="R23" s="50">
        <f t="shared" si="5"/>
        <v>6045</v>
      </c>
      <c r="S23" s="51">
        <f t="shared" si="6"/>
        <v>145.08000000000001</v>
      </c>
      <c r="T23" s="51">
        <f t="shared" si="7"/>
        <v>6.0449999999999999</v>
      </c>
      <c r="U23" s="193">
        <v>5.9</v>
      </c>
      <c r="V23" s="193">
        <f t="shared" si="0"/>
        <v>5.9</v>
      </c>
      <c r="W23" s="194" t="s">
        <v>142</v>
      </c>
      <c r="X23" s="197">
        <v>0</v>
      </c>
      <c r="Y23" s="197">
        <v>1175</v>
      </c>
      <c r="Z23" s="197">
        <v>1195</v>
      </c>
      <c r="AA23" s="197">
        <v>1185</v>
      </c>
      <c r="AB23" s="197" t="s">
        <v>222</v>
      </c>
      <c r="AC23" s="52" t="s">
        <v>90</v>
      </c>
      <c r="AD23" s="52" t="s">
        <v>90</v>
      </c>
      <c r="AE23" s="52" t="s">
        <v>90</v>
      </c>
      <c r="AF23" s="196" t="s">
        <v>90</v>
      </c>
      <c r="AG23" s="196">
        <v>33953784</v>
      </c>
      <c r="AH23" s="53">
        <f t="shared" si="9"/>
        <v>1372</v>
      </c>
      <c r="AI23" s="54">
        <f t="shared" si="8"/>
        <v>226.96443341604632</v>
      </c>
      <c r="AJ23" s="166">
        <v>0</v>
      </c>
      <c r="AK23" s="166">
        <v>1</v>
      </c>
      <c r="AL23" s="166">
        <v>1</v>
      </c>
      <c r="AM23" s="166">
        <v>1</v>
      </c>
      <c r="AN23" s="166">
        <v>1</v>
      </c>
      <c r="AO23" s="166">
        <v>0</v>
      </c>
      <c r="AP23" s="197">
        <v>7513079</v>
      </c>
      <c r="AQ23" s="197">
        <f t="shared" si="1"/>
        <v>0</v>
      </c>
      <c r="AR23" s="55"/>
      <c r="AS23" s="56" t="s">
        <v>113</v>
      </c>
      <c r="AT23" s="58"/>
      <c r="AV23" s="60" t="s">
        <v>111</v>
      </c>
      <c r="AW23" s="61" t="s">
        <v>112</v>
      </c>
      <c r="AY23" s="170"/>
    </row>
    <row r="24" spans="1:51" x14ac:dyDescent="0.25">
      <c r="B24" s="43">
        <v>2.5416666666666701</v>
      </c>
      <c r="C24" s="43">
        <v>0.58333333333333404</v>
      </c>
      <c r="D24" s="191">
        <v>5</v>
      </c>
      <c r="E24" s="44">
        <f t="shared" si="2"/>
        <v>3.5211267605633805</v>
      </c>
      <c r="F24" s="168">
        <v>81</v>
      </c>
      <c r="G24" s="44">
        <f t="shared" si="3"/>
        <v>57.04225352112676</v>
      </c>
      <c r="H24" s="45" t="s">
        <v>88</v>
      </c>
      <c r="I24" s="45">
        <f t="shared" si="4"/>
        <v>55.633802816901408</v>
      </c>
      <c r="J24" s="46">
        <f t="shared" si="10"/>
        <v>57.04225352112676</v>
      </c>
      <c r="K24" s="45">
        <f t="shared" ref="K24:K34" si="12">J24+(6/1.42)</f>
        <v>61.267605633802816</v>
      </c>
      <c r="L24" s="47">
        <v>18</v>
      </c>
      <c r="M24" s="48" t="s">
        <v>100</v>
      </c>
      <c r="N24" s="48">
        <v>17.3</v>
      </c>
      <c r="O24" s="192">
        <v>138</v>
      </c>
      <c r="P24" s="192">
        <v>141</v>
      </c>
      <c r="Q24" s="192">
        <v>21619265</v>
      </c>
      <c r="R24" s="50">
        <f t="shared" si="5"/>
        <v>5965</v>
      </c>
      <c r="S24" s="51">
        <f t="shared" si="6"/>
        <v>143.16</v>
      </c>
      <c r="T24" s="51">
        <f t="shared" si="7"/>
        <v>5.9649999999999999</v>
      </c>
      <c r="U24" s="193">
        <v>5.3</v>
      </c>
      <c r="V24" s="193">
        <f t="shared" si="0"/>
        <v>5.3</v>
      </c>
      <c r="W24" s="194" t="s">
        <v>142</v>
      </c>
      <c r="X24" s="197">
        <v>0</v>
      </c>
      <c r="Y24" s="197">
        <v>1085</v>
      </c>
      <c r="Z24" s="197">
        <v>1195</v>
      </c>
      <c r="AA24" s="197">
        <v>1185</v>
      </c>
      <c r="AB24" s="197">
        <v>1198</v>
      </c>
      <c r="AC24" s="52" t="s">
        <v>90</v>
      </c>
      <c r="AD24" s="52" t="s">
        <v>90</v>
      </c>
      <c r="AE24" s="52" t="s">
        <v>90</v>
      </c>
      <c r="AF24" s="196" t="s">
        <v>90</v>
      </c>
      <c r="AG24" s="196">
        <v>33955164</v>
      </c>
      <c r="AH24" s="53">
        <f t="shared" si="9"/>
        <v>1380</v>
      </c>
      <c r="AI24" s="54">
        <f t="shared" si="8"/>
        <v>231.34953897736798</v>
      </c>
      <c r="AJ24" s="166">
        <v>0</v>
      </c>
      <c r="AK24" s="166">
        <v>1</v>
      </c>
      <c r="AL24" s="166">
        <v>1</v>
      </c>
      <c r="AM24" s="166">
        <v>1</v>
      </c>
      <c r="AN24" s="166">
        <v>1</v>
      </c>
      <c r="AO24" s="166">
        <v>0</v>
      </c>
      <c r="AP24" s="197">
        <v>7513079</v>
      </c>
      <c r="AQ24" s="197">
        <f t="shared" si="1"/>
        <v>0</v>
      </c>
      <c r="AR24" s="57"/>
      <c r="AS24" s="56" t="s">
        <v>113</v>
      </c>
      <c r="AV24" s="62" t="s">
        <v>29</v>
      </c>
      <c r="AW24" s="62">
        <v>14.7</v>
      </c>
      <c r="AY24" s="170"/>
    </row>
    <row r="25" spans="1:51" x14ac:dyDescent="0.25">
      <c r="B25" s="43">
        <v>2.5833333333333299</v>
      </c>
      <c r="C25" s="43">
        <v>0.625</v>
      </c>
      <c r="D25" s="191">
        <v>5</v>
      </c>
      <c r="E25" s="44">
        <f t="shared" si="2"/>
        <v>3.5211267605633805</v>
      </c>
      <c r="F25" s="168">
        <v>81</v>
      </c>
      <c r="G25" s="44">
        <f t="shared" si="3"/>
        <v>57.04225352112676</v>
      </c>
      <c r="H25" s="45" t="s">
        <v>88</v>
      </c>
      <c r="I25" s="45">
        <f t="shared" si="4"/>
        <v>55.633802816901408</v>
      </c>
      <c r="J25" s="46">
        <f t="shared" si="10"/>
        <v>57.04225352112676</v>
      </c>
      <c r="K25" s="45">
        <f t="shared" si="12"/>
        <v>61.267605633802816</v>
      </c>
      <c r="L25" s="47">
        <v>18</v>
      </c>
      <c r="M25" s="48" t="s">
        <v>100</v>
      </c>
      <c r="N25" s="48">
        <v>16.899999999999999</v>
      </c>
      <c r="O25" s="192">
        <v>131</v>
      </c>
      <c r="P25" s="192">
        <v>138</v>
      </c>
      <c r="Q25" s="192">
        <v>21625109</v>
      </c>
      <c r="R25" s="50">
        <f t="shared" si="5"/>
        <v>5844</v>
      </c>
      <c r="S25" s="51">
        <f t="shared" si="6"/>
        <v>140.256</v>
      </c>
      <c r="T25" s="51">
        <f t="shared" si="7"/>
        <v>5.8440000000000003</v>
      </c>
      <c r="U25" s="193">
        <v>4.7</v>
      </c>
      <c r="V25" s="193">
        <f t="shared" si="0"/>
        <v>4.7</v>
      </c>
      <c r="W25" s="194" t="s">
        <v>142</v>
      </c>
      <c r="X25" s="197">
        <v>0</v>
      </c>
      <c r="Y25" s="197">
        <v>1060</v>
      </c>
      <c r="Z25" s="197">
        <v>1195</v>
      </c>
      <c r="AA25" s="197">
        <v>1185</v>
      </c>
      <c r="AB25" s="197">
        <v>1198</v>
      </c>
      <c r="AC25" s="52" t="s">
        <v>90</v>
      </c>
      <c r="AD25" s="52" t="s">
        <v>90</v>
      </c>
      <c r="AE25" s="52" t="s">
        <v>90</v>
      </c>
      <c r="AF25" s="196" t="s">
        <v>90</v>
      </c>
      <c r="AG25" s="196">
        <v>33956508</v>
      </c>
      <c r="AH25" s="53">
        <f t="shared" si="9"/>
        <v>1344</v>
      </c>
      <c r="AI25" s="54">
        <f t="shared" si="8"/>
        <v>229.97946611909649</v>
      </c>
      <c r="AJ25" s="166">
        <v>0</v>
      </c>
      <c r="AK25" s="166">
        <v>1</v>
      </c>
      <c r="AL25" s="166">
        <v>1</v>
      </c>
      <c r="AM25" s="166">
        <v>1</v>
      </c>
      <c r="AN25" s="166">
        <v>1</v>
      </c>
      <c r="AO25" s="166">
        <v>0</v>
      </c>
      <c r="AP25" s="197">
        <v>7513079</v>
      </c>
      <c r="AQ25" s="197">
        <f t="shared" si="1"/>
        <v>0</v>
      </c>
      <c r="AR25" s="55"/>
      <c r="AS25" s="56" t="s">
        <v>113</v>
      </c>
      <c r="AV25" s="62" t="s">
        <v>74</v>
      </c>
      <c r="AW25" s="62">
        <v>10.36</v>
      </c>
      <c r="AY25" s="170"/>
    </row>
    <row r="26" spans="1:51" x14ac:dyDescent="0.25">
      <c r="B26" s="43">
        <v>2.625</v>
      </c>
      <c r="C26" s="43">
        <v>0.66666666666666696</v>
      </c>
      <c r="D26" s="191">
        <v>5</v>
      </c>
      <c r="E26" s="44">
        <f t="shared" si="2"/>
        <v>3.5211267605633805</v>
      </c>
      <c r="F26" s="168">
        <v>81</v>
      </c>
      <c r="G26" s="44">
        <f t="shared" si="3"/>
        <v>57.04225352112676</v>
      </c>
      <c r="H26" s="45" t="s">
        <v>88</v>
      </c>
      <c r="I26" s="45">
        <f t="shared" si="4"/>
        <v>53.521126760563384</v>
      </c>
      <c r="J26" s="46">
        <f>(F26-3)/1.42</f>
        <v>54.929577464788736</v>
      </c>
      <c r="K26" s="45">
        <f t="shared" si="12"/>
        <v>59.154929577464792</v>
      </c>
      <c r="L26" s="47">
        <v>18</v>
      </c>
      <c r="M26" s="48" t="s">
        <v>100</v>
      </c>
      <c r="N26" s="48">
        <v>16.7</v>
      </c>
      <c r="O26" s="192">
        <v>131</v>
      </c>
      <c r="P26" s="192">
        <v>135</v>
      </c>
      <c r="Q26" s="192">
        <v>21630810</v>
      </c>
      <c r="R26" s="50">
        <f t="shared" si="5"/>
        <v>5701</v>
      </c>
      <c r="S26" s="51">
        <f t="shared" si="6"/>
        <v>136.82400000000001</v>
      </c>
      <c r="T26" s="51">
        <f t="shared" si="7"/>
        <v>5.7009999999999996</v>
      </c>
      <c r="U26" s="193">
        <v>4.3</v>
      </c>
      <c r="V26" s="193">
        <f t="shared" si="0"/>
        <v>4.3</v>
      </c>
      <c r="W26" s="194" t="s">
        <v>142</v>
      </c>
      <c r="X26" s="197">
        <v>0</v>
      </c>
      <c r="Y26" s="197">
        <v>1041</v>
      </c>
      <c r="Z26" s="197">
        <v>1195</v>
      </c>
      <c r="AA26" s="197">
        <v>1185</v>
      </c>
      <c r="AB26" s="197">
        <v>1198</v>
      </c>
      <c r="AC26" s="52" t="s">
        <v>90</v>
      </c>
      <c r="AD26" s="52" t="s">
        <v>90</v>
      </c>
      <c r="AE26" s="52" t="s">
        <v>90</v>
      </c>
      <c r="AF26" s="196" t="s">
        <v>90</v>
      </c>
      <c r="AG26" s="196">
        <v>33957836</v>
      </c>
      <c r="AH26" s="53">
        <f t="shared" si="9"/>
        <v>1328</v>
      </c>
      <c r="AI26" s="54">
        <f t="shared" si="8"/>
        <v>232.94158919487811</v>
      </c>
      <c r="AJ26" s="166">
        <v>0</v>
      </c>
      <c r="AK26" s="166">
        <v>1</v>
      </c>
      <c r="AL26" s="166">
        <v>1</v>
      </c>
      <c r="AM26" s="166">
        <v>1</v>
      </c>
      <c r="AN26" s="166">
        <v>1</v>
      </c>
      <c r="AO26" s="166">
        <v>0</v>
      </c>
      <c r="AP26" s="197">
        <v>7513079</v>
      </c>
      <c r="AQ26" s="197">
        <f t="shared" si="1"/>
        <v>0</v>
      </c>
      <c r="AR26" s="55"/>
      <c r="AS26" s="56" t="s">
        <v>113</v>
      </c>
      <c r="AV26" s="62" t="s">
        <v>114</v>
      </c>
      <c r="AW26" s="62">
        <v>1.01325</v>
      </c>
      <c r="AY26" s="170"/>
    </row>
    <row r="27" spans="1:51" x14ac:dyDescent="0.25">
      <c r="B27" s="43">
        <v>2.6666666666666701</v>
      </c>
      <c r="C27" s="43">
        <v>0.70833333333333404</v>
      </c>
      <c r="D27" s="191">
        <v>3</v>
      </c>
      <c r="E27" s="44">
        <f t="shared" si="2"/>
        <v>2.1126760563380285</v>
      </c>
      <c r="F27" s="168">
        <v>81</v>
      </c>
      <c r="G27" s="44">
        <f t="shared" si="3"/>
        <v>57.04225352112676</v>
      </c>
      <c r="H27" s="45" t="s">
        <v>88</v>
      </c>
      <c r="I27" s="45">
        <f t="shared" si="4"/>
        <v>53.521126760563384</v>
      </c>
      <c r="J27" s="46">
        <f t="shared" ref="J27:J32" si="13">(F27-3)/1.42</f>
        <v>54.929577464788736</v>
      </c>
      <c r="K27" s="45">
        <f t="shared" si="12"/>
        <v>59.154929577464792</v>
      </c>
      <c r="L27" s="47">
        <v>18</v>
      </c>
      <c r="M27" s="48" t="s">
        <v>100</v>
      </c>
      <c r="N27" s="48">
        <v>16.7</v>
      </c>
      <c r="O27" s="192">
        <v>127</v>
      </c>
      <c r="P27" s="192">
        <v>138</v>
      </c>
      <c r="Q27" s="192">
        <v>21636569</v>
      </c>
      <c r="R27" s="50">
        <f t="shared" si="5"/>
        <v>5759</v>
      </c>
      <c r="S27" s="51">
        <f t="shared" si="6"/>
        <v>138.21600000000001</v>
      </c>
      <c r="T27" s="51">
        <f t="shared" si="7"/>
        <v>5.7590000000000003</v>
      </c>
      <c r="U27" s="193">
        <v>3.6</v>
      </c>
      <c r="V27" s="193">
        <f t="shared" si="0"/>
        <v>3.6</v>
      </c>
      <c r="W27" s="194" t="s">
        <v>142</v>
      </c>
      <c r="X27" s="197">
        <v>0</v>
      </c>
      <c r="Y27" s="197">
        <v>1094</v>
      </c>
      <c r="Z27" s="197">
        <v>1195</v>
      </c>
      <c r="AA27" s="197">
        <v>1185</v>
      </c>
      <c r="AB27" s="197">
        <v>1198</v>
      </c>
      <c r="AC27" s="52" t="s">
        <v>90</v>
      </c>
      <c r="AD27" s="52" t="s">
        <v>90</v>
      </c>
      <c r="AE27" s="52" t="s">
        <v>90</v>
      </c>
      <c r="AF27" s="196" t="s">
        <v>90</v>
      </c>
      <c r="AG27" s="196">
        <v>33959188</v>
      </c>
      <c r="AH27" s="53">
        <f t="shared" si="9"/>
        <v>1352</v>
      </c>
      <c r="AI27" s="54">
        <f t="shared" si="8"/>
        <v>234.7629796839729</v>
      </c>
      <c r="AJ27" s="166">
        <v>0</v>
      </c>
      <c r="AK27" s="166">
        <v>1</v>
      </c>
      <c r="AL27" s="166">
        <v>1</v>
      </c>
      <c r="AM27" s="166">
        <v>1</v>
      </c>
      <c r="AN27" s="166">
        <v>1</v>
      </c>
      <c r="AO27" s="166">
        <v>0</v>
      </c>
      <c r="AP27" s="197">
        <v>7513079</v>
      </c>
      <c r="AQ27" s="197">
        <f t="shared" si="1"/>
        <v>0</v>
      </c>
      <c r="AR27" s="55"/>
      <c r="AS27" s="56" t="s">
        <v>113</v>
      </c>
      <c r="AV27" s="62" t="s">
        <v>115</v>
      </c>
      <c r="AW27" s="62">
        <v>1</v>
      </c>
      <c r="AY27" s="170"/>
    </row>
    <row r="28" spans="1:51" x14ac:dyDescent="0.25">
      <c r="B28" s="43">
        <v>2.7083333333333299</v>
      </c>
      <c r="C28" s="43">
        <v>0.750000000000002</v>
      </c>
      <c r="D28" s="191">
        <v>6</v>
      </c>
      <c r="E28" s="44">
        <f t="shared" si="2"/>
        <v>4.2253521126760569</v>
      </c>
      <c r="F28" s="168">
        <v>78</v>
      </c>
      <c r="G28" s="44">
        <f t="shared" si="3"/>
        <v>54.929577464788736</v>
      </c>
      <c r="H28" s="45" t="s">
        <v>88</v>
      </c>
      <c r="I28" s="45">
        <f t="shared" si="4"/>
        <v>51.408450704225352</v>
      </c>
      <c r="J28" s="46">
        <f t="shared" si="13"/>
        <v>52.816901408450704</v>
      </c>
      <c r="K28" s="45">
        <f t="shared" si="12"/>
        <v>57.04225352112676</v>
      </c>
      <c r="L28" s="47">
        <v>18</v>
      </c>
      <c r="M28" s="48" t="s">
        <v>100</v>
      </c>
      <c r="N28" s="48">
        <v>16.7</v>
      </c>
      <c r="O28" s="192">
        <v>132</v>
      </c>
      <c r="P28" s="192">
        <v>129</v>
      </c>
      <c r="Q28" s="192">
        <v>21642137</v>
      </c>
      <c r="R28" s="50">
        <f t="shared" si="5"/>
        <v>5568</v>
      </c>
      <c r="S28" s="51">
        <f t="shared" si="6"/>
        <v>133.63200000000001</v>
      </c>
      <c r="T28" s="51">
        <f t="shared" si="7"/>
        <v>5.5679999999999996</v>
      </c>
      <c r="U28" s="193">
        <v>3.4</v>
      </c>
      <c r="V28" s="193">
        <f t="shared" si="0"/>
        <v>3.4</v>
      </c>
      <c r="W28" s="194" t="s">
        <v>142</v>
      </c>
      <c r="X28" s="197">
        <v>0</v>
      </c>
      <c r="Y28" s="197">
        <v>998</v>
      </c>
      <c r="Z28" s="197">
        <v>1164</v>
      </c>
      <c r="AA28" s="197">
        <v>1185</v>
      </c>
      <c r="AB28" s="197">
        <v>1169</v>
      </c>
      <c r="AC28" s="52" t="s">
        <v>90</v>
      </c>
      <c r="AD28" s="52" t="s">
        <v>90</v>
      </c>
      <c r="AE28" s="52" t="s">
        <v>90</v>
      </c>
      <c r="AF28" s="196" t="s">
        <v>90</v>
      </c>
      <c r="AG28" s="196">
        <v>33960476</v>
      </c>
      <c r="AH28" s="53">
        <f t="shared" si="9"/>
        <v>1288</v>
      </c>
      <c r="AI28" s="54">
        <f t="shared" si="8"/>
        <v>231.3218390804598</v>
      </c>
      <c r="AJ28" s="166">
        <v>0</v>
      </c>
      <c r="AK28" s="166">
        <v>1</v>
      </c>
      <c r="AL28" s="166">
        <v>1</v>
      </c>
      <c r="AM28" s="166">
        <v>1</v>
      </c>
      <c r="AN28" s="166">
        <v>1</v>
      </c>
      <c r="AO28" s="166">
        <v>0</v>
      </c>
      <c r="AP28" s="197">
        <v>7513079</v>
      </c>
      <c r="AQ28" s="197">
        <f t="shared" si="1"/>
        <v>0</v>
      </c>
      <c r="AR28" s="57"/>
      <c r="AS28" s="56" t="s">
        <v>113</v>
      </c>
      <c r="AV28" s="62" t="s">
        <v>116</v>
      </c>
      <c r="AW28" s="62">
        <v>101.325</v>
      </c>
      <c r="AY28" s="170"/>
    </row>
    <row r="29" spans="1:51" x14ac:dyDescent="0.25">
      <c r="B29" s="43">
        <v>2.75</v>
      </c>
      <c r="C29" s="43">
        <v>0.79166666666666896</v>
      </c>
      <c r="D29" s="191">
        <v>5</v>
      </c>
      <c r="E29" s="44">
        <f t="shared" si="2"/>
        <v>3.5211267605633805</v>
      </c>
      <c r="F29" s="168">
        <v>78</v>
      </c>
      <c r="G29" s="44">
        <f t="shared" si="3"/>
        <v>54.929577464788736</v>
      </c>
      <c r="H29" s="45" t="s">
        <v>88</v>
      </c>
      <c r="I29" s="45">
        <f t="shared" si="4"/>
        <v>51.408450704225352</v>
      </c>
      <c r="J29" s="46">
        <f t="shared" si="13"/>
        <v>52.816901408450704</v>
      </c>
      <c r="K29" s="45">
        <f t="shared" si="12"/>
        <v>57.04225352112676</v>
      </c>
      <c r="L29" s="47">
        <v>18</v>
      </c>
      <c r="M29" s="48" t="s">
        <v>100</v>
      </c>
      <c r="N29" s="48">
        <v>16.600000000000001</v>
      </c>
      <c r="O29" s="192">
        <v>128</v>
      </c>
      <c r="P29" s="192">
        <v>128</v>
      </c>
      <c r="Q29" s="192">
        <v>21647528</v>
      </c>
      <c r="R29" s="50">
        <f t="shared" si="5"/>
        <v>5391</v>
      </c>
      <c r="S29" s="51">
        <f t="shared" si="6"/>
        <v>129.38399999999999</v>
      </c>
      <c r="T29" s="51">
        <f t="shared" si="7"/>
        <v>5.391</v>
      </c>
      <c r="U29" s="193">
        <v>3.2</v>
      </c>
      <c r="V29" s="193">
        <f t="shared" si="0"/>
        <v>3.2</v>
      </c>
      <c r="W29" s="194" t="s">
        <v>142</v>
      </c>
      <c r="X29" s="197">
        <v>0</v>
      </c>
      <c r="Y29" s="197">
        <v>1000</v>
      </c>
      <c r="Z29" s="197">
        <v>1164</v>
      </c>
      <c r="AA29" s="197">
        <v>1185</v>
      </c>
      <c r="AB29" s="197">
        <v>1164</v>
      </c>
      <c r="AC29" s="52" t="s">
        <v>90</v>
      </c>
      <c r="AD29" s="52" t="s">
        <v>90</v>
      </c>
      <c r="AE29" s="52" t="s">
        <v>90</v>
      </c>
      <c r="AF29" s="196" t="s">
        <v>90</v>
      </c>
      <c r="AG29" s="196">
        <v>33961676</v>
      </c>
      <c r="AH29" s="53">
        <f t="shared" si="9"/>
        <v>1200</v>
      </c>
      <c r="AI29" s="54">
        <f t="shared" si="8"/>
        <v>222.59321090706734</v>
      </c>
      <c r="AJ29" s="166">
        <v>0</v>
      </c>
      <c r="AK29" s="166">
        <v>1</v>
      </c>
      <c r="AL29" s="166">
        <v>1</v>
      </c>
      <c r="AM29" s="166">
        <v>1</v>
      </c>
      <c r="AN29" s="166">
        <v>1</v>
      </c>
      <c r="AO29" s="166">
        <v>0</v>
      </c>
      <c r="AP29" s="197">
        <v>7513079</v>
      </c>
      <c r="AQ29" s="197">
        <f t="shared" si="1"/>
        <v>0</v>
      </c>
      <c r="AR29" s="55"/>
      <c r="AS29" s="56" t="s">
        <v>113</v>
      </c>
      <c r="AY29" s="170"/>
    </row>
    <row r="30" spans="1:51" x14ac:dyDescent="0.25">
      <c r="B30" s="43">
        <v>2.7916666666666701</v>
      </c>
      <c r="C30" s="43">
        <v>0.83333333333333703</v>
      </c>
      <c r="D30" s="191">
        <v>9</v>
      </c>
      <c r="E30" s="44">
        <f t="shared" si="2"/>
        <v>6.3380281690140849</v>
      </c>
      <c r="F30" s="168">
        <v>78</v>
      </c>
      <c r="G30" s="44">
        <f t="shared" si="3"/>
        <v>54.929577464788736</v>
      </c>
      <c r="H30" s="45" t="s">
        <v>88</v>
      </c>
      <c r="I30" s="45">
        <f t="shared" si="4"/>
        <v>51.408450704225352</v>
      </c>
      <c r="J30" s="46">
        <f t="shared" si="13"/>
        <v>52.816901408450704</v>
      </c>
      <c r="K30" s="45">
        <f t="shared" si="12"/>
        <v>57.04225352112676</v>
      </c>
      <c r="L30" s="47">
        <v>18</v>
      </c>
      <c r="M30" s="48" t="s">
        <v>100</v>
      </c>
      <c r="N30" s="48">
        <v>16.600000000000001</v>
      </c>
      <c r="O30" s="192">
        <v>113</v>
      </c>
      <c r="P30" s="192">
        <v>128</v>
      </c>
      <c r="Q30" s="192">
        <v>21652860</v>
      </c>
      <c r="R30" s="50">
        <f t="shared" si="5"/>
        <v>5332</v>
      </c>
      <c r="S30" s="51">
        <f t="shared" si="6"/>
        <v>127.968</v>
      </c>
      <c r="T30" s="51">
        <f t="shared" si="7"/>
        <v>5.3319999999999999</v>
      </c>
      <c r="U30" s="193">
        <v>2.5</v>
      </c>
      <c r="V30" s="193">
        <f t="shared" si="0"/>
        <v>2.5</v>
      </c>
      <c r="W30" s="194" t="s">
        <v>143</v>
      </c>
      <c r="X30" s="197">
        <v>0</v>
      </c>
      <c r="Y30" s="197">
        <v>1107</v>
      </c>
      <c r="Z30" s="197">
        <v>1195</v>
      </c>
      <c r="AA30" s="197">
        <v>0</v>
      </c>
      <c r="AB30" s="197">
        <v>1198</v>
      </c>
      <c r="AC30" s="52" t="s">
        <v>90</v>
      </c>
      <c r="AD30" s="52" t="s">
        <v>90</v>
      </c>
      <c r="AE30" s="52" t="s">
        <v>90</v>
      </c>
      <c r="AF30" s="196" t="s">
        <v>90</v>
      </c>
      <c r="AG30" s="196">
        <v>33962729</v>
      </c>
      <c r="AH30" s="53">
        <f t="shared" si="9"/>
        <v>1053</v>
      </c>
      <c r="AI30" s="54">
        <f t="shared" si="8"/>
        <v>197.48687171792949</v>
      </c>
      <c r="AJ30" s="166">
        <v>0</v>
      </c>
      <c r="AK30" s="166">
        <v>1</v>
      </c>
      <c r="AL30" s="166">
        <v>1</v>
      </c>
      <c r="AM30" s="166">
        <v>0</v>
      </c>
      <c r="AN30" s="166">
        <v>1</v>
      </c>
      <c r="AO30" s="166">
        <v>0</v>
      </c>
      <c r="AP30" s="197">
        <v>7513079</v>
      </c>
      <c r="AQ30" s="197">
        <f t="shared" si="1"/>
        <v>0</v>
      </c>
      <c r="AR30" s="55"/>
      <c r="AS30" s="56" t="s">
        <v>113</v>
      </c>
      <c r="AV30" s="225" t="s">
        <v>117</v>
      </c>
      <c r="AW30" s="225"/>
      <c r="AY30" s="170"/>
    </row>
    <row r="31" spans="1:51" x14ac:dyDescent="0.25">
      <c r="B31" s="43">
        <v>2.8333333333333299</v>
      </c>
      <c r="C31" s="43">
        <v>0.875000000000004</v>
      </c>
      <c r="D31" s="191">
        <v>11</v>
      </c>
      <c r="E31" s="44">
        <f t="shared" si="2"/>
        <v>7.746478873239437</v>
      </c>
      <c r="F31" s="168">
        <v>76</v>
      </c>
      <c r="G31" s="44">
        <f t="shared" si="3"/>
        <v>53.521126760563384</v>
      </c>
      <c r="H31" s="45" t="s">
        <v>88</v>
      </c>
      <c r="I31" s="45">
        <f t="shared" si="4"/>
        <v>50</v>
      </c>
      <c r="J31" s="46">
        <f t="shared" si="13"/>
        <v>51.408450704225352</v>
      </c>
      <c r="K31" s="45">
        <f t="shared" si="12"/>
        <v>55.633802816901408</v>
      </c>
      <c r="L31" s="47">
        <v>18</v>
      </c>
      <c r="M31" s="48" t="s">
        <v>100</v>
      </c>
      <c r="N31" s="48">
        <v>16.100000000000001</v>
      </c>
      <c r="O31" s="192">
        <v>116</v>
      </c>
      <c r="P31" s="192">
        <v>126</v>
      </c>
      <c r="Q31" s="192">
        <v>21658148</v>
      </c>
      <c r="R31" s="50">
        <f t="shared" si="5"/>
        <v>5288</v>
      </c>
      <c r="S31" s="51">
        <f t="shared" si="6"/>
        <v>126.91200000000001</v>
      </c>
      <c r="T31" s="51">
        <f t="shared" si="7"/>
        <v>5.2880000000000003</v>
      </c>
      <c r="U31" s="193">
        <v>1.9</v>
      </c>
      <c r="V31" s="193">
        <f t="shared" si="0"/>
        <v>1.9</v>
      </c>
      <c r="W31" s="194" t="s">
        <v>143</v>
      </c>
      <c r="X31" s="197">
        <v>0</v>
      </c>
      <c r="Y31" s="197">
        <v>1054</v>
      </c>
      <c r="Z31" s="197">
        <v>1195</v>
      </c>
      <c r="AA31" s="197">
        <v>0</v>
      </c>
      <c r="AB31" s="197">
        <v>1198</v>
      </c>
      <c r="AC31" s="52" t="s">
        <v>90</v>
      </c>
      <c r="AD31" s="52" t="s">
        <v>90</v>
      </c>
      <c r="AE31" s="52" t="s">
        <v>90</v>
      </c>
      <c r="AF31" s="196" t="s">
        <v>90</v>
      </c>
      <c r="AG31" s="196">
        <v>33963824</v>
      </c>
      <c r="AH31" s="53">
        <f t="shared" si="9"/>
        <v>1095</v>
      </c>
      <c r="AI31" s="54">
        <f t="shared" si="8"/>
        <v>207.07261724659605</v>
      </c>
      <c r="AJ31" s="166">
        <v>0</v>
      </c>
      <c r="AK31" s="166">
        <v>1</v>
      </c>
      <c r="AL31" s="166">
        <v>1</v>
      </c>
      <c r="AM31" s="166">
        <v>0</v>
      </c>
      <c r="AN31" s="166">
        <v>1</v>
      </c>
      <c r="AO31" s="166">
        <v>0</v>
      </c>
      <c r="AP31" s="197">
        <v>7513079</v>
      </c>
      <c r="AQ31" s="197">
        <f t="shared" si="1"/>
        <v>0</v>
      </c>
      <c r="AR31" s="55"/>
      <c r="AS31" s="56" t="s">
        <v>113</v>
      </c>
      <c r="AV31" s="63" t="s">
        <v>29</v>
      </c>
      <c r="AW31" s="63" t="s">
        <v>74</v>
      </c>
      <c r="AY31" s="170"/>
    </row>
    <row r="32" spans="1:51" x14ac:dyDescent="0.25">
      <c r="B32" s="43">
        <v>2.875</v>
      </c>
      <c r="C32" s="43">
        <v>0.91666666666667096</v>
      </c>
      <c r="D32" s="191">
        <v>11</v>
      </c>
      <c r="E32" s="44">
        <f t="shared" si="2"/>
        <v>7.746478873239437</v>
      </c>
      <c r="F32" s="168">
        <v>76</v>
      </c>
      <c r="G32" s="44">
        <f t="shared" si="3"/>
        <v>53.521126760563384</v>
      </c>
      <c r="H32" s="45" t="s">
        <v>88</v>
      </c>
      <c r="I32" s="45">
        <f t="shared" si="4"/>
        <v>50</v>
      </c>
      <c r="J32" s="46">
        <f t="shared" si="13"/>
        <v>51.408450704225352</v>
      </c>
      <c r="K32" s="45">
        <f t="shared" si="12"/>
        <v>55.633802816901408</v>
      </c>
      <c r="L32" s="47">
        <v>14</v>
      </c>
      <c r="M32" s="48" t="s">
        <v>118</v>
      </c>
      <c r="N32" s="48">
        <v>12.6</v>
      </c>
      <c r="O32" s="192">
        <v>117</v>
      </c>
      <c r="P32" s="192">
        <v>123</v>
      </c>
      <c r="Q32" s="192">
        <v>21663280</v>
      </c>
      <c r="R32" s="50">
        <f>Q32-Q31</f>
        <v>5132</v>
      </c>
      <c r="S32" s="51">
        <f t="shared" si="6"/>
        <v>123.16800000000001</v>
      </c>
      <c r="T32" s="51">
        <f t="shared" si="7"/>
        <v>5.1319999999999997</v>
      </c>
      <c r="U32" s="193">
        <v>1.6</v>
      </c>
      <c r="V32" s="193">
        <f t="shared" si="0"/>
        <v>1.6</v>
      </c>
      <c r="W32" s="194" t="s">
        <v>143</v>
      </c>
      <c r="X32" s="197">
        <v>0</v>
      </c>
      <c r="Y32" s="197">
        <v>1012</v>
      </c>
      <c r="Z32" s="197">
        <v>1195</v>
      </c>
      <c r="AA32" s="197">
        <v>0</v>
      </c>
      <c r="AB32" s="197">
        <v>1198</v>
      </c>
      <c r="AC32" s="52" t="s">
        <v>90</v>
      </c>
      <c r="AD32" s="52" t="s">
        <v>90</v>
      </c>
      <c r="AE32" s="52" t="s">
        <v>90</v>
      </c>
      <c r="AF32" s="196" t="s">
        <v>90</v>
      </c>
      <c r="AG32" s="196">
        <v>33964852</v>
      </c>
      <c r="AH32" s="53">
        <f t="shared" si="9"/>
        <v>1028</v>
      </c>
      <c r="AI32" s="54">
        <f t="shared" si="8"/>
        <v>200.31176929072487</v>
      </c>
      <c r="AJ32" s="166">
        <v>0</v>
      </c>
      <c r="AK32" s="166">
        <v>1</v>
      </c>
      <c r="AL32" s="166">
        <v>1</v>
      </c>
      <c r="AM32" s="166">
        <v>0</v>
      </c>
      <c r="AN32" s="166">
        <v>1</v>
      </c>
      <c r="AO32" s="166">
        <v>0</v>
      </c>
      <c r="AP32" s="197">
        <v>7513079</v>
      </c>
      <c r="AQ32" s="197">
        <f t="shared" si="1"/>
        <v>0</v>
      </c>
      <c r="AR32" s="57"/>
      <c r="AS32" s="56" t="s">
        <v>113</v>
      </c>
      <c r="AV32" s="64">
        <v>1</v>
      </c>
      <c r="AW32" s="64">
        <f>IFERROR(AV32*VLOOKUP(AV31,AV24:AW28,2,FALSE)/VLOOKUP(AW31,AV24:AW28,2,FALSE),"Enter Unit and Value")</f>
        <v>1.4189189189189189</v>
      </c>
      <c r="AY32" s="170"/>
    </row>
    <row r="33" spans="2:51" x14ac:dyDescent="0.25">
      <c r="B33" s="43">
        <v>2.9166666666666701</v>
      </c>
      <c r="C33" s="43">
        <v>0.95833333333333803</v>
      </c>
      <c r="D33" s="191">
        <v>8</v>
      </c>
      <c r="E33" s="44">
        <f t="shared" si="2"/>
        <v>5.6338028169014089</v>
      </c>
      <c r="F33" s="168">
        <v>66</v>
      </c>
      <c r="G33" s="44">
        <f t="shared" si="3"/>
        <v>46.478873239436624</v>
      </c>
      <c r="H33" s="45" t="s">
        <v>88</v>
      </c>
      <c r="I33" s="45">
        <f>J33-(2/1.42)</f>
        <v>41.549295774647888</v>
      </c>
      <c r="J33" s="46">
        <f t="shared" ref="J33:J34" si="14">(F33-5)/1.42</f>
        <v>42.95774647887324</v>
      </c>
      <c r="K33" s="45">
        <f t="shared" si="12"/>
        <v>47.183098591549296</v>
      </c>
      <c r="L33" s="47">
        <v>14</v>
      </c>
      <c r="M33" s="48" t="s">
        <v>118</v>
      </c>
      <c r="N33" s="48">
        <v>11.9</v>
      </c>
      <c r="O33" s="192">
        <v>126</v>
      </c>
      <c r="P33" s="192">
        <v>101</v>
      </c>
      <c r="Q33" s="192">
        <v>21667631</v>
      </c>
      <c r="R33" s="50">
        <f t="shared" si="5"/>
        <v>4351</v>
      </c>
      <c r="S33" s="51">
        <f t="shared" si="6"/>
        <v>104.42400000000001</v>
      </c>
      <c r="T33" s="51">
        <f t="shared" si="7"/>
        <v>4.351</v>
      </c>
      <c r="U33" s="193">
        <v>2.2999999999999998</v>
      </c>
      <c r="V33" s="193">
        <f t="shared" si="0"/>
        <v>2.2999999999999998</v>
      </c>
      <c r="W33" s="194" t="s">
        <v>129</v>
      </c>
      <c r="X33" s="197">
        <v>0</v>
      </c>
      <c r="Y33" s="197">
        <v>0</v>
      </c>
      <c r="Z33" s="197">
        <v>1103</v>
      </c>
      <c r="AA33" s="197">
        <v>0</v>
      </c>
      <c r="AB33" s="197">
        <v>1119</v>
      </c>
      <c r="AC33" s="52" t="s">
        <v>90</v>
      </c>
      <c r="AD33" s="52" t="s">
        <v>90</v>
      </c>
      <c r="AE33" s="52" t="s">
        <v>90</v>
      </c>
      <c r="AF33" s="196" t="s">
        <v>90</v>
      </c>
      <c r="AG33" s="196">
        <v>33965656</v>
      </c>
      <c r="AH33" s="53">
        <f t="shared" si="9"/>
        <v>804</v>
      </c>
      <c r="AI33" s="54">
        <f t="shared" si="8"/>
        <v>184.78510687198346</v>
      </c>
      <c r="AJ33" s="166">
        <v>0</v>
      </c>
      <c r="AK33" s="166">
        <v>0</v>
      </c>
      <c r="AL33" s="166">
        <v>1</v>
      </c>
      <c r="AM33" s="166">
        <v>0</v>
      </c>
      <c r="AN33" s="166">
        <v>1</v>
      </c>
      <c r="AO33" s="166">
        <v>0.25</v>
      </c>
      <c r="AP33" s="197">
        <v>7513972</v>
      </c>
      <c r="AQ33" s="197">
        <f t="shared" si="1"/>
        <v>893</v>
      </c>
      <c r="AR33" s="55"/>
      <c r="AS33" s="56" t="s">
        <v>113</v>
      </c>
      <c r="AY33" s="170"/>
    </row>
    <row r="34" spans="2:51" x14ac:dyDescent="0.25">
      <c r="B34" s="43">
        <v>2.9583333333333299</v>
      </c>
      <c r="C34" s="43">
        <v>1</v>
      </c>
      <c r="D34" s="191">
        <v>10</v>
      </c>
      <c r="E34" s="44">
        <f t="shared" si="2"/>
        <v>7.042253521126761</v>
      </c>
      <c r="F34" s="168">
        <v>66</v>
      </c>
      <c r="G34" s="44">
        <f t="shared" si="3"/>
        <v>46.478873239436624</v>
      </c>
      <c r="H34" s="45" t="s">
        <v>88</v>
      </c>
      <c r="I34" s="45">
        <f t="shared" si="4"/>
        <v>41.549295774647888</v>
      </c>
      <c r="J34" s="46">
        <f t="shared" si="14"/>
        <v>42.95774647887324</v>
      </c>
      <c r="K34" s="45">
        <f t="shared" si="12"/>
        <v>47.183098591549296</v>
      </c>
      <c r="L34" s="47">
        <v>14</v>
      </c>
      <c r="M34" s="48" t="s">
        <v>118</v>
      </c>
      <c r="N34" s="65">
        <v>11.5</v>
      </c>
      <c r="O34" s="192">
        <v>130</v>
      </c>
      <c r="P34" s="192">
        <v>93</v>
      </c>
      <c r="Q34" s="192">
        <v>21671640</v>
      </c>
      <c r="R34" s="50">
        <f t="shared" si="5"/>
        <v>4009</v>
      </c>
      <c r="S34" s="51">
        <f t="shared" si="6"/>
        <v>96.215999999999994</v>
      </c>
      <c r="T34" s="51">
        <f t="shared" si="7"/>
        <v>4.0090000000000003</v>
      </c>
      <c r="U34" s="193">
        <v>3.4</v>
      </c>
      <c r="V34" s="193">
        <f t="shared" si="0"/>
        <v>3.4</v>
      </c>
      <c r="W34" s="194" t="s">
        <v>129</v>
      </c>
      <c r="X34" s="197">
        <v>0</v>
      </c>
      <c r="Y34" s="197">
        <v>0</v>
      </c>
      <c r="Z34" s="197">
        <v>1065</v>
      </c>
      <c r="AA34" s="197">
        <v>0</v>
      </c>
      <c r="AB34" s="197">
        <v>1079</v>
      </c>
      <c r="AC34" s="52" t="s">
        <v>90</v>
      </c>
      <c r="AD34" s="52" t="s">
        <v>90</v>
      </c>
      <c r="AE34" s="52" t="s">
        <v>90</v>
      </c>
      <c r="AF34" s="196" t="s">
        <v>90</v>
      </c>
      <c r="AG34" s="196">
        <v>33966348</v>
      </c>
      <c r="AH34" s="53">
        <f t="shared" si="9"/>
        <v>692</v>
      </c>
      <c r="AI34" s="54">
        <f t="shared" si="8"/>
        <v>172.61162384634571</v>
      </c>
      <c r="AJ34" s="166">
        <v>0</v>
      </c>
      <c r="AK34" s="166">
        <v>0</v>
      </c>
      <c r="AL34" s="166">
        <v>1</v>
      </c>
      <c r="AM34" s="166">
        <v>0</v>
      </c>
      <c r="AN34" s="166">
        <v>1</v>
      </c>
      <c r="AO34" s="166">
        <v>0.25</v>
      </c>
      <c r="AP34" s="197">
        <v>7514997</v>
      </c>
      <c r="AQ34" s="197">
        <f t="shared" si="1"/>
        <v>1025</v>
      </c>
      <c r="AR34" s="55"/>
      <c r="AS34" s="56" t="s">
        <v>113</v>
      </c>
      <c r="AV34" s="60" t="s">
        <v>119</v>
      </c>
      <c r="AW34" s="66" t="s">
        <v>30</v>
      </c>
      <c r="AY34" s="170"/>
    </row>
    <row r="35" spans="2:51" x14ac:dyDescent="0.25">
      <c r="B35" s="152"/>
      <c r="C35" s="153"/>
      <c r="D35" s="152"/>
      <c r="E35" s="155"/>
      <c r="F35" s="155"/>
      <c r="G35" s="156"/>
      <c r="H35" s="154"/>
      <c r="I35" s="155"/>
      <c r="J35" s="155"/>
      <c r="K35" s="156"/>
      <c r="L35" s="226" t="s">
        <v>120</v>
      </c>
      <c r="M35" s="227"/>
      <c r="N35" s="228"/>
      <c r="O35" s="67"/>
      <c r="P35" s="67">
        <f>AVERAGE(P11:P34)</f>
        <v>123.16666666666667</v>
      </c>
      <c r="Q35" s="68">
        <f>Q34-Q10</f>
        <v>123906</v>
      </c>
      <c r="R35" s="69">
        <f>SUM(R11:R34)</f>
        <v>123906</v>
      </c>
      <c r="S35" s="70">
        <f>AVERAGE(S11:S34)</f>
        <v>123.90599999999999</v>
      </c>
      <c r="T35" s="70">
        <f>SUM(T11:T34)</f>
        <v>123.90599999999999</v>
      </c>
      <c r="U35" s="154"/>
      <c r="V35" s="154"/>
      <c r="W35" s="61"/>
      <c r="X35" s="146"/>
      <c r="Y35" s="147"/>
      <c r="Z35" s="147"/>
      <c r="AA35" s="147"/>
      <c r="AB35" s="148"/>
      <c r="AC35" s="146"/>
      <c r="AD35" s="147"/>
      <c r="AE35" s="148"/>
      <c r="AF35" s="149"/>
      <c r="AG35" s="71">
        <f>AG34-AG10</f>
        <v>25416</v>
      </c>
      <c r="AH35" s="72">
        <f>SUM(AH11:AH34)</f>
        <v>25416</v>
      </c>
      <c r="AI35" s="73">
        <f>$AH$35/$T35</f>
        <v>205.12323858408794</v>
      </c>
      <c r="AJ35" s="149"/>
      <c r="AK35" s="150"/>
      <c r="AL35" s="150"/>
      <c r="AM35" s="150"/>
      <c r="AN35" s="151"/>
      <c r="AO35" s="74"/>
      <c r="AP35" s="75">
        <f>AP34-AP10</f>
        <v>6344</v>
      </c>
      <c r="AQ35" s="76">
        <f>SUM(AQ11:AQ34)</f>
        <v>6344</v>
      </c>
      <c r="AR35" s="77" t="e">
        <f>AVERAGE(AR11:AR34)</f>
        <v>#DIV/0!</v>
      </c>
      <c r="AS35" s="74"/>
      <c r="AV35" s="78" t="s">
        <v>30</v>
      </c>
      <c r="AW35" s="78">
        <v>1</v>
      </c>
      <c r="AY35" s="170"/>
    </row>
    <row r="36" spans="2:51" x14ac:dyDescent="0.25">
      <c r="B36" s="79"/>
      <c r="C36" s="79"/>
      <c r="D36" s="79"/>
      <c r="E36" s="80"/>
      <c r="F36" s="80"/>
      <c r="G36" s="80"/>
      <c r="H36" s="80"/>
      <c r="I36" s="81"/>
      <c r="J36" s="81"/>
      <c r="K36" s="81"/>
      <c r="L36" s="167"/>
      <c r="M36" s="167"/>
      <c r="N36" s="167"/>
      <c r="O36" s="167"/>
      <c r="P36" s="167"/>
      <c r="Q36" s="167"/>
      <c r="R36" s="167"/>
      <c r="S36" s="167"/>
      <c r="T36" s="167"/>
      <c r="U36" s="82"/>
      <c r="V36" s="82"/>
      <c r="W36" s="167"/>
      <c r="X36" s="167"/>
      <c r="Y36" s="167"/>
      <c r="Z36" s="171"/>
      <c r="AA36" s="167"/>
      <c r="AB36" s="167"/>
      <c r="AC36" s="167"/>
      <c r="AD36" s="167"/>
      <c r="AE36" s="167"/>
      <c r="AH36" s="83"/>
      <c r="AM36" s="167"/>
      <c r="AN36" s="167"/>
      <c r="AO36" s="167"/>
      <c r="AP36" s="167"/>
      <c r="AQ36" s="167"/>
      <c r="AR36" s="167"/>
      <c r="AV36" s="78" t="s">
        <v>121</v>
      </c>
      <c r="AW36" s="78">
        <v>41.67</v>
      </c>
      <c r="AY36" s="170"/>
    </row>
    <row r="37" spans="2:51" x14ac:dyDescent="0.25">
      <c r="B37" s="93" t="s">
        <v>122</v>
      </c>
      <c r="C37" s="93"/>
      <c r="D37" s="93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71"/>
      <c r="X37" s="171"/>
      <c r="Y37" s="171"/>
      <c r="Z37" s="171"/>
      <c r="AA37" s="171"/>
      <c r="AB37" s="171"/>
      <c r="AC37" s="171"/>
      <c r="AD37" s="171"/>
      <c r="AE37" s="171"/>
      <c r="AM37" s="23"/>
      <c r="AN37" s="167"/>
      <c r="AO37" s="167"/>
      <c r="AP37" s="167"/>
      <c r="AQ37" s="167"/>
      <c r="AR37" s="171"/>
      <c r="AV37" s="78" t="s">
        <v>123</v>
      </c>
      <c r="AW37" s="78">
        <v>11.574999999999999</v>
      </c>
      <c r="AY37" s="170"/>
    </row>
    <row r="38" spans="2:51" x14ac:dyDescent="0.25">
      <c r="B38" s="94" t="s">
        <v>139</v>
      </c>
      <c r="C38" s="93"/>
      <c r="D38" s="9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171"/>
      <c r="X38" s="171"/>
      <c r="Y38" s="171"/>
      <c r="Z38" s="171"/>
      <c r="AA38" s="171"/>
      <c r="AB38" s="171"/>
      <c r="AC38" s="171"/>
      <c r="AD38" s="171"/>
      <c r="AE38" s="171"/>
      <c r="AM38" s="23"/>
      <c r="AN38" s="167"/>
      <c r="AO38" s="167"/>
      <c r="AP38" s="167"/>
      <c r="AQ38" s="167"/>
      <c r="AR38" s="171"/>
      <c r="AV38" s="78"/>
      <c r="AW38" s="78"/>
      <c r="AY38" s="170"/>
    </row>
    <row r="39" spans="2:51" x14ac:dyDescent="0.25">
      <c r="B39" s="90" t="s">
        <v>128</v>
      </c>
      <c r="C39" s="176"/>
      <c r="D39" s="176"/>
      <c r="E39" s="176"/>
      <c r="F39" s="176"/>
      <c r="G39" s="176"/>
      <c r="H39" s="176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92"/>
      <c r="T39" s="92"/>
      <c r="U39" s="92"/>
      <c r="V39" s="92"/>
      <c r="W39" s="171"/>
      <c r="X39" s="171"/>
      <c r="Y39" s="171"/>
      <c r="Z39" s="171"/>
      <c r="AA39" s="171"/>
      <c r="AB39" s="171"/>
      <c r="AC39" s="171"/>
      <c r="AD39" s="171"/>
      <c r="AE39" s="171"/>
      <c r="AM39" s="23"/>
      <c r="AN39" s="167"/>
      <c r="AO39" s="167"/>
      <c r="AP39" s="167"/>
      <c r="AQ39" s="167"/>
      <c r="AR39" s="171"/>
      <c r="AV39" s="78"/>
      <c r="AW39" s="78"/>
      <c r="AY39" s="170"/>
    </row>
    <row r="40" spans="2:51" x14ac:dyDescent="0.25">
      <c r="B40" s="182" t="s">
        <v>134</v>
      </c>
      <c r="C40" s="176"/>
      <c r="D40" s="176"/>
      <c r="E40" s="176"/>
      <c r="F40" s="176"/>
      <c r="G40" s="176"/>
      <c r="H40" s="176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92"/>
      <c r="T40" s="92"/>
      <c r="U40" s="92"/>
      <c r="V40" s="92"/>
      <c r="W40" s="171"/>
      <c r="X40" s="171"/>
      <c r="Y40" s="171"/>
      <c r="Z40" s="171"/>
      <c r="AA40" s="171"/>
      <c r="AB40" s="171"/>
      <c r="AC40" s="171"/>
      <c r="AD40" s="171"/>
      <c r="AE40" s="171"/>
      <c r="AM40" s="23"/>
      <c r="AN40" s="167"/>
      <c r="AO40" s="167"/>
      <c r="AP40" s="167"/>
      <c r="AQ40" s="167"/>
      <c r="AR40" s="171"/>
      <c r="AV40" s="78"/>
      <c r="AW40" s="78"/>
      <c r="AY40" s="170"/>
    </row>
    <row r="41" spans="2:51" x14ac:dyDescent="0.25">
      <c r="B41" s="88" t="s">
        <v>197</v>
      </c>
      <c r="C41" s="176"/>
      <c r="D41" s="176"/>
      <c r="E41" s="176"/>
      <c r="F41" s="176"/>
      <c r="G41" s="176"/>
      <c r="H41" s="176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92"/>
      <c r="T41" s="92"/>
      <c r="U41" s="92"/>
      <c r="V41" s="92"/>
      <c r="W41" s="171"/>
      <c r="X41" s="171"/>
      <c r="Y41" s="171"/>
      <c r="Z41" s="171"/>
      <c r="AA41" s="171"/>
      <c r="AB41" s="171"/>
      <c r="AC41" s="171"/>
      <c r="AD41" s="171"/>
      <c r="AE41" s="171"/>
      <c r="AM41" s="23"/>
      <c r="AN41" s="167"/>
      <c r="AO41" s="167"/>
      <c r="AP41" s="167"/>
      <c r="AQ41" s="167"/>
      <c r="AR41" s="171"/>
      <c r="AV41" s="78"/>
      <c r="AW41" s="78"/>
      <c r="AY41" s="170"/>
    </row>
    <row r="42" spans="2:51" x14ac:dyDescent="0.25">
      <c r="B42" s="89" t="s">
        <v>192</v>
      </c>
      <c r="C42" s="176"/>
      <c r="D42" s="176"/>
      <c r="E42" s="176"/>
      <c r="F42" s="176"/>
      <c r="G42" s="176"/>
      <c r="H42" s="176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9"/>
      <c r="T42" s="179"/>
      <c r="U42" s="179"/>
      <c r="V42" s="179"/>
      <c r="W42" s="171"/>
      <c r="X42" s="171"/>
      <c r="Y42" s="171"/>
      <c r="Z42" s="171"/>
      <c r="AA42" s="171"/>
      <c r="AB42" s="171"/>
      <c r="AC42" s="171"/>
      <c r="AD42" s="171"/>
      <c r="AE42" s="171"/>
      <c r="AM42" s="172"/>
      <c r="AN42" s="172"/>
      <c r="AO42" s="172"/>
      <c r="AP42" s="172"/>
      <c r="AQ42" s="172"/>
      <c r="AR42" s="172"/>
      <c r="AS42" s="173"/>
      <c r="AV42" s="170"/>
      <c r="AW42" s="163"/>
      <c r="AX42" s="163"/>
      <c r="AY42" s="163"/>
    </row>
    <row r="43" spans="2:51" x14ac:dyDescent="0.25">
      <c r="B43" s="182" t="s">
        <v>124</v>
      </c>
      <c r="C43" s="176"/>
      <c r="D43" s="176"/>
      <c r="E43" s="181"/>
      <c r="F43" s="181"/>
      <c r="G43" s="181"/>
      <c r="H43" s="176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9"/>
      <c r="T43" s="179"/>
      <c r="U43" s="179"/>
      <c r="V43" s="179"/>
      <c r="W43" s="171"/>
      <c r="X43" s="171"/>
      <c r="Y43" s="171"/>
      <c r="Z43" s="171"/>
      <c r="AA43" s="171"/>
      <c r="AB43" s="171"/>
      <c r="AC43" s="171"/>
      <c r="AD43" s="171"/>
      <c r="AE43" s="171"/>
      <c r="AM43" s="172"/>
      <c r="AN43" s="172"/>
      <c r="AO43" s="172"/>
      <c r="AP43" s="172"/>
      <c r="AQ43" s="172"/>
      <c r="AR43" s="172"/>
      <c r="AS43" s="173"/>
      <c r="AV43" s="170"/>
      <c r="AW43" s="163"/>
      <c r="AX43" s="163"/>
      <c r="AY43" s="163"/>
    </row>
    <row r="44" spans="2:51" x14ac:dyDescent="0.25">
      <c r="B44" s="182" t="s">
        <v>125</v>
      </c>
      <c r="C44" s="176"/>
      <c r="D44" s="176"/>
      <c r="E44" s="181"/>
      <c r="F44" s="181"/>
      <c r="G44" s="181"/>
      <c r="H44" s="17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80"/>
      <c r="T44" s="179"/>
      <c r="U44" s="179"/>
      <c r="V44" s="179"/>
      <c r="W44" s="171"/>
      <c r="X44" s="171"/>
      <c r="Y44" s="171"/>
      <c r="Z44" s="171"/>
      <c r="AA44" s="171"/>
      <c r="AB44" s="171"/>
      <c r="AC44" s="171"/>
      <c r="AD44" s="171"/>
      <c r="AE44" s="171"/>
      <c r="AM44" s="172"/>
      <c r="AN44" s="172"/>
      <c r="AO44" s="172"/>
      <c r="AP44" s="172"/>
      <c r="AQ44" s="172"/>
      <c r="AR44" s="172"/>
      <c r="AS44" s="173"/>
      <c r="AV44" s="170"/>
      <c r="AW44" s="163"/>
      <c r="AX44" s="163"/>
      <c r="AY44" s="163"/>
    </row>
    <row r="45" spans="2:51" x14ac:dyDescent="0.25">
      <c r="B45" s="178" t="s">
        <v>186</v>
      </c>
      <c r="C45" s="176"/>
      <c r="D45" s="176"/>
      <c r="E45" s="181"/>
      <c r="F45" s="181"/>
      <c r="G45" s="181"/>
      <c r="H45" s="176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80"/>
      <c r="T45" s="179"/>
      <c r="U45" s="179"/>
      <c r="V45" s="179"/>
      <c r="W45" s="171"/>
      <c r="X45" s="171"/>
      <c r="Y45" s="171"/>
      <c r="Z45" s="171"/>
      <c r="AA45" s="171"/>
      <c r="AB45" s="171"/>
      <c r="AC45" s="171"/>
      <c r="AD45" s="171"/>
      <c r="AE45" s="171"/>
      <c r="AM45" s="172"/>
      <c r="AN45" s="172"/>
      <c r="AO45" s="172"/>
      <c r="AP45" s="172"/>
      <c r="AQ45" s="172"/>
      <c r="AR45" s="172"/>
      <c r="AS45" s="173"/>
      <c r="AV45" s="170"/>
      <c r="AW45" s="163"/>
      <c r="AX45" s="163"/>
      <c r="AY45" s="163"/>
    </row>
    <row r="46" spans="2:51" x14ac:dyDescent="0.25">
      <c r="B46" s="178" t="s">
        <v>223</v>
      </c>
      <c r="C46" s="176"/>
      <c r="D46" s="176"/>
      <c r="E46" s="176"/>
      <c r="F46" s="176"/>
      <c r="G46" s="176"/>
      <c r="H46" s="176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9"/>
      <c r="U46" s="179"/>
      <c r="V46" s="179"/>
      <c r="W46" s="171"/>
      <c r="X46" s="171"/>
      <c r="Y46" s="171"/>
      <c r="Z46" s="171"/>
      <c r="AA46" s="171"/>
      <c r="AB46" s="171"/>
      <c r="AC46" s="171"/>
      <c r="AD46" s="171"/>
      <c r="AE46" s="171"/>
      <c r="AM46" s="172"/>
      <c r="AN46" s="172"/>
      <c r="AO46" s="172"/>
      <c r="AP46" s="172"/>
      <c r="AQ46" s="172"/>
      <c r="AR46" s="172"/>
      <c r="AS46" s="173"/>
      <c r="AV46" s="170"/>
      <c r="AW46" s="163"/>
      <c r="AX46" s="163"/>
      <c r="AY46" s="163"/>
    </row>
    <row r="47" spans="2:51" x14ac:dyDescent="0.25">
      <c r="B47" s="174" t="s">
        <v>173</v>
      </c>
      <c r="C47" s="176"/>
      <c r="D47" s="176"/>
      <c r="E47" s="176"/>
      <c r="F47" s="176"/>
      <c r="G47" s="176"/>
      <c r="H47" s="176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80"/>
      <c r="T47" s="179"/>
      <c r="U47" s="179"/>
      <c r="V47" s="179"/>
      <c r="W47" s="171"/>
      <c r="X47" s="171"/>
      <c r="Y47" s="171"/>
      <c r="Z47" s="171"/>
      <c r="AA47" s="171"/>
      <c r="AB47" s="171"/>
      <c r="AC47" s="171"/>
      <c r="AD47" s="171"/>
      <c r="AE47" s="171"/>
      <c r="AM47" s="172"/>
      <c r="AN47" s="172"/>
      <c r="AO47" s="172"/>
      <c r="AP47" s="172"/>
      <c r="AQ47" s="172"/>
      <c r="AR47" s="172"/>
      <c r="AS47" s="173"/>
      <c r="AV47" s="170"/>
      <c r="AW47" s="163"/>
      <c r="AX47" s="163"/>
      <c r="AY47" s="163"/>
    </row>
    <row r="48" spans="2:51" x14ac:dyDescent="0.25">
      <c r="B48" s="182" t="s">
        <v>224</v>
      </c>
      <c r="C48" s="176"/>
      <c r="D48" s="176"/>
      <c r="E48" s="176"/>
      <c r="F48" s="176"/>
      <c r="G48" s="176"/>
      <c r="H48" s="176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80"/>
      <c r="T48" s="179"/>
      <c r="U48" s="179"/>
      <c r="V48" s="179"/>
      <c r="W48" s="171"/>
      <c r="X48" s="171"/>
      <c r="Y48" s="171"/>
      <c r="Z48" s="171"/>
      <c r="AA48" s="171"/>
      <c r="AB48" s="171"/>
      <c r="AC48" s="171"/>
      <c r="AD48" s="171"/>
      <c r="AE48" s="171"/>
      <c r="AM48" s="172"/>
      <c r="AN48" s="172"/>
      <c r="AO48" s="172"/>
      <c r="AP48" s="172"/>
      <c r="AQ48" s="172"/>
      <c r="AR48" s="172"/>
      <c r="AS48" s="173"/>
      <c r="AV48" s="170"/>
      <c r="AW48" s="163"/>
      <c r="AX48" s="163"/>
      <c r="AY48" s="163"/>
    </row>
    <row r="49" spans="2:51" x14ac:dyDescent="0.25">
      <c r="B49" s="182" t="s">
        <v>131</v>
      </c>
      <c r="C49" s="176"/>
      <c r="D49" s="176"/>
      <c r="E49" s="176"/>
      <c r="F49" s="176"/>
      <c r="G49" s="176"/>
      <c r="H49" s="176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80"/>
      <c r="T49" s="179"/>
      <c r="U49" s="179"/>
      <c r="V49" s="179"/>
      <c r="W49" s="171"/>
      <c r="X49" s="171"/>
      <c r="Y49" s="171"/>
      <c r="Z49" s="171"/>
      <c r="AA49" s="171"/>
      <c r="AB49" s="171"/>
      <c r="AC49" s="171"/>
      <c r="AD49" s="171"/>
      <c r="AE49" s="171"/>
      <c r="AM49" s="172"/>
      <c r="AN49" s="172"/>
      <c r="AO49" s="172"/>
      <c r="AP49" s="172"/>
      <c r="AQ49" s="172"/>
      <c r="AR49" s="172"/>
      <c r="AS49" s="173"/>
      <c r="AV49" s="170"/>
      <c r="AW49" s="163"/>
      <c r="AX49" s="163"/>
      <c r="AY49" s="163"/>
    </row>
    <row r="50" spans="2:51" x14ac:dyDescent="0.25">
      <c r="B50" s="174" t="s">
        <v>160</v>
      </c>
      <c r="C50" s="104"/>
      <c r="D50" s="104"/>
      <c r="E50" s="104"/>
      <c r="F50" s="104"/>
      <c r="G50" s="104"/>
      <c r="H50" s="104"/>
      <c r="I50" s="184"/>
      <c r="J50" s="177"/>
      <c r="K50" s="177"/>
      <c r="L50" s="177"/>
      <c r="M50" s="177"/>
      <c r="N50" s="177"/>
      <c r="O50" s="177"/>
      <c r="P50" s="177"/>
      <c r="Q50" s="177"/>
      <c r="R50" s="177"/>
      <c r="S50" s="180"/>
      <c r="T50" s="179"/>
      <c r="U50" s="179"/>
      <c r="V50" s="179"/>
      <c r="W50" s="171"/>
      <c r="X50" s="171"/>
      <c r="Y50" s="171"/>
      <c r="Z50" s="171"/>
      <c r="AA50" s="171"/>
      <c r="AB50" s="171"/>
      <c r="AC50" s="171"/>
      <c r="AD50" s="171"/>
      <c r="AE50" s="171"/>
      <c r="AM50" s="172"/>
      <c r="AN50" s="172"/>
      <c r="AO50" s="172"/>
      <c r="AP50" s="172"/>
      <c r="AQ50" s="172"/>
      <c r="AR50" s="172"/>
      <c r="AS50" s="173"/>
      <c r="AV50" s="170"/>
      <c r="AW50" s="163"/>
      <c r="AX50" s="163"/>
      <c r="AY50" s="163"/>
    </row>
    <row r="51" spans="2:51" x14ac:dyDescent="0.25">
      <c r="B51" s="174" t="s">
        <v>201</v>
      </c>
      <c r="C51" s="104"/>
      <c r="D51" s="104"/>
      <c r="E51" s="104"/>
      <c r="F51" s="104"/>
      <c r="G51" s="104"/>
      <c r="H51" s="104"/>
      <c r="I51" s="184"/>
      <c r="J51" s="177"/>
      <c r="K51" s="177"/>
      <c r="L51" s="177"/>
      <c r="M51" s="177"/>
      <c r="N51" s="177"/>
      <c r="O51" s="177"/>
      <c r="P51" s="177"/>
      <c r="Q51" s="177"/>
      <c r="R51" s="177"/>
      <c r="S51" s="180"/>
      <c r="T51" s="179"/>
      <c r="U51" s="179"/>
      <c r="V51" s="179"/>
      <c r="W51" s="171"/>
      <c r="X51" s="171"/>
      <c r="Y51" s="171"/>
      <c r="Z51" s="171"/>
      <c r="AA51" s="171"/>
      <c r="AB51" s="171"/>
      <c r="AC51" s="171"/>
      <c r="AD51" s="171"/>
      <c r="AE51" s="171"/>
      <c r="AM51" s="172"/>
      <c r="AN51" s="172"/>
      <c r="AO51" s="172"/>
      <c r="AP51" s="172"/>
      <c r="AQ51" s="172"/>
      <c r="AR51" s="172"/>
      <c r="AS51" s="173"/>
      <c r="AV51" s="170"/>
      <c r="AW51" s="163"/>
      <c r="AX51" s="163"/>
      <c r="AY51" s="163"/>
    </row>
    <row r="52" spans="2:51" x14ac:dyDescent="0.25">
      <c r="B52" s="182" t="s">
        <v>132</v>
      </c>
      <c r="C52" s="176"/>
      <c r="D52" s="176"/>
      <c r="E52" s="176"/>
      <c r="F52" s="176"/>
      <c r="G52" s="176"/>
      <c r="H52" s="176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80"/>
      <c r="T52" s="179"/>
      <c r="U52" s="179"/>
      <c r="V52" s="179"/>
      <c r="W52" s="171"/>
      <c r="X52" s="171"/>
      <c r="Y52" s="171"/>
      <c r="Z52" s="171"/>
      <c r="AA52" s="171"/>
      <c r="AB52" s="171"/>
      <c r="AC52" s="171"/>
      <c r="AD52" s="171"/>
      <c r="AE52" s="171"/>
      <c r="AM52" s="172"/>
      <c r="AN52" s="172"/>
      <c r="AO52" s="172"/>
      <c r="AP52" s="172"/>
      <c r="AQ52" s="172"/>
      <c r="AR52" s="172"/>
      <c r="AS52" s="173"/>
      <c r="AV52" s="170"/>
      <c r="AW52" s="163"/>
      <c r="AX52" s="163"/>
      <c r="AY52" s="163"/>
    </row>
    <row r="53" spans="2:51" x14ac:dyDescent="0.25">
      <c r="B53" s="174" t="s">
        <v>188</v>
      </c>
      <c r="C53" s="176"/>
      <c r="D53" s="176"/>
      <c r="E53" s="176"/>
      <c r="F53" s="176"/>
      <c r="G53" s="176"/>
      <c r="H53" s="176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80"/>
      <c r="T53" s="179"/>
      <c r="U53" s="179"/>
      <c r="V53" s="179"/>
      <c r="W53" s="171"/>
      <c r="X53" s="171"/>
      <c r="Y53" s="171"/>
      <c r="Z53" s="171"/>
      <c r="AA53" s="171"/>
      <c r="AB53" s="171"/>
      <c r="AC53" s="171"/>
      <c r="AD53" s="171"/>
      <c r="AE53" s="171"/>
      <c r="AM53" s="172"/>
      <c r="AN53" s="172"/>
      <c r="AO53" s="172"/>
      <c r="AP53" s="172"/>
      <c r="AQ53" s="172"/>
      <c r="AR53" s="172"/>
      <c r="AS53" s="173"/>
      <c r="AV53" s="170"/>
      <c r="AW53" s="163"/>
      <c r="AX53" s="163"/>
      <c r="AY53" s="163"/>
    </row>
    <row r="54" spans="2:51" x14ac:dyDescent="0.25">
      <c r="B54" s="182" t="s">
        <v>133</v>
      </c>
      <c r="C54" s="176"/>
      <c r="D54" s="176"/>
      <c r="E54" s="176"/>
      <c r="F54" s="176"/>
      <c r="G54" s="176"/>
      <c r="H54" s="176"/>
      <c r="I54" s="176"/>
      <c r="J54" s="177"/>
      <c r="K54" s="177"/>
      <c r="L54" s="177"/>
      <c r="M54" s="177"/>
      <c r="N54" s="177"/>
      <c r="O54" s="177"/>
      <c r="P54" s="177"/>
      <c r="Q54" s="177"/>
      <c r="R54" s="177"/>
      <c r="S54" s="180"/>
      <c r="T54" s="179"/>
      <c r="U54" s="179"/>
      <c r="V54" s="179"/>
      <c r="W54" s="171"/>
      <c r="X54" s="171"/>
      <c r="Y54" s="171"/>
      <c r="Z54" s="171"/>
      <c r="AA54" s="171"/>
      <c r="AB54" s="171"/>
      <c r="AC54" s="171"/>
      <c r="AD54" s="171"/>
      <c r="AE54" s="171"/>
      <c r="AM54" s="172"/>
      <c r="AN54" s="172"/>
      <c r="AO54" s="172"/>
      <c r="AP54" s="172"/>
      <c r="AQ54" s="172"/>
      <c r="AR54" s="172"/>
      <c r="AS54" s="173"/>
      <c r="AV54" s="170"/>
      <c r="AW54" s="163"/>
      <c r="AX54" s="163"/>
      <c r="AY54" s="163"/>
    </row>
    <row r="55" spans="2:51" x14ac:dyDescent="0.25">
      <c r="B55" s="178" t="s">
        <v>149</v>
      </c>
      <c r="C55" s="176"/>
      <c r="D55" s="176"/>
      <c r="E55" s="176"/>
      <c r="F55" s="176"/>
      <c r="G55" s="176"/>
      <c r="H55" s="176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80"/>
      <c r="T55" s="179"/>
      <c r="U55" s="179"/>
      <c r="V55" s="179"/>
      <c r="W55" s="171"/>
      <c r="X55" s="171"/>
      <c r="Y55" s="171"/>
      <c r="Z55" s="171"/>
      <c r="AA55" s="171"/>
      <c r="AB55" s="171"/>
      <c r="AC55" s="171"/>
      <c r="AD55" s="171"/>
      <c r="AE55" s="171"/>
      <c r="AM55" s="172"/>
      <c r="AN55" s="172"/>
      <c r="AO55" s="172"/>
      <c r="AP55" s="172"/>
      <c r="AQ55" s="172"/>
      <c r="AR55" s="172"/>
      <c r="AS55" s="173"/>
      <c r="AV55" s="170"/>
      <c r="AW55" s="163"/>
      <c r="AX55" s="163"/>
      <c r="AY55" s="163"/>
    </row>
    <row r="56" spans="2:51" x14ac:dyDescent="0.25">
      <c r="B56" s="174" t="s">
        <v>206</v>
      </c>
      <c r="C56" s="176"/>
      <c r="D56" s="176"/>
      <c r="E56" s="176"/>
      <c r="F56" s="176"/>
      <c r="G56" s="176"/>
      <c r="H56" s="176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80"/>
      <c r="T56" s="180"/>
      <c r="U56" s="180"/>
      <c r="V56" s="180"/>
      <c r="W56" s="171"/>
      <c r="X56" s="171"/>
      <c r="Y56" s="171"/>
      <c r="Z56" s="171"/>
      <c r="AA56" s="171"/>
      <c r="AB56" s="171"/>
      <c r="AC56" s="171"/>
      <c r="AD56" s="171"/>
      <c r="AE56" s="171"/>
      <c r="AM56" s="172"/>
      <c r="AN56" s="172"/>
      <c r="AO56" s="172"/>
      <c r="AP56" s="172"/>
      <c r="AQ56" s="172"/>
      <c r="AR56" s="172"/>
      <c r="AS56" s="173"/>
      <c r="AV56" s="170"/>
      <c r="AW56" s="163"/>
      <c r="AX56" s="163"/>
      <c r="AY56" s="163"/>
    </row>
    <row r="57" spans="2:51" x14ac:dyDescent="0.25">
      <c r="B57" s="182" t="s">
        <v>144</v>
      </c>
      <c r="C57" s="176"/>
      <c r="D57" s="176"/>
      <c r="E57" s="176"/>
      <c r="F57" s="176"/>
      <c r="G57" s="176"/>
      <c r="H57" s="176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80"/>
      <c r="T57" s="180"/>
      <c r="U57" s="180"/>
      <c r="V57" s="180"/>
      <c r="W57" s="171"/>
      <c r="X57" s="171"/>
      <c r="Y57" s="171"/>
      <c r="Z57" s="171"/>
      <c r="AA57" s="171"/>
      <c r="AB57" s="171"/>
      <c r="AC57" s="171"/>
      <c r="AD57" s="171"/>
      <c r="AE57" s="171"/>
      <c r="AM57" s="172"/>
      <c r="AN57" s="172"/>
      <c r="AO57" s="172"/>
      <c r="AP57" s="172"/>
      <c r="AQ57" s="172"/>
      <c r="AR57" s="172"/>
      <c r="AS57" s="173"/>
      <c r="AV57" s="170"/>
      <c r="AW57" s="163"/>
      <c r="AX57" s="163"/>
      <c r="AY57" s="163"/>
    </row>
    <row r="58" spans="2:51" x14ac:dyDescent="0.25">
      <c r="B58" s="97" t="s">
        <v>126</v>
      </c>
      <c r="C58" s="104"/>
      <c r="D58" s="104"/>
      <c r="E58" s="104"/>
      <c r="F58" s="104"/>
      <c r="G58" s="104"/>
      <c r="H58" s="104"/>
      <c r="I58" s="184"/>
      <c r="J58" s="177"/>
      <c r="K58" s="177"/>
      <c r="L58" s="177"/>
      <c r="M58" s="177"/>
      <c r="N58" s="177"/>
      <c r="O58" s="177"/>
      <c r="P58" s="177"/>
      <c r="Q58" s="177"/>
      <c r="R58" s="177"/>
      <c r="S58" s="180"/>
      <c r="T58" s="180"/>
      <c r="U58" s="180"/>
      <c r="V58" s="180"/>
      <c r="W58" s="171"/>
      <c r="X58" s="171"/>
      <c r="Y58" s="171"/>
      <c r="Z58" s="171"/>
      <c r="AA58" s="171"/>
      <c r="AB58" s="171"/>
      <c r="AC58" s="171"/>
      <c r="AD58" s="171"/>
      <c r="AE58" s="171"/>
      <c r="AM58" s="172"/>
      <c r="AN58" s="172"/>
      <c r="AO58" s="172"/>
      <c r="AP58" s="172"/>
      <c r="AQ58" s="172"/>
      <c r="AR58" s="172"/>
      <c r="AS58" s="173"/>
      <c r="AV58" s="170"/>
      <c r="AW58" s="163"/>
      <c r="AX58" s="163"/>
      <c r="AY58" s="163"/>
    </row>
    <row r="59" spans="2:51" x14ac:dyDescent="0.25">
      <c r="B59" s="119" t="s">
        <v>181</v>
      </c>
      <c r="C59" s="176"/>
      <c r="D59" s="176"/>
      <c r="E59" s="176"/>
      <c r="F59" s="176"/>
      <c r="G59" s="176"/>
      <c r="H59" s="176"/>
      <c r="I59" s="176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80"/>
      <c r="U59" s="180"/>
      <c r="V59" s="180"/>
      <c r="W59" s="171"/>
      <c r="X59" s="171"/>
      <c r="Y59" s="171"/>
      <c r="Z59" s="171"/>
      <c r="AA59" s="171"/>
      <c r="AB59" s="171"/>
      <c r="AC59" s="171"/>
      <c r="AD59" s="171"/>
      <c r="AE59" s="171"/>
      <c r="AM59" s="172"/>
      <c r="AN59" s="172"/>
      <c r="AO59" s="172"/>
      <c r="AP59" s="172"/>
      <c r="AQ59" s="172"/>
      <c r="AR59" s="172"/>
      <c r="AS59" s="173"/>
      <c r="AV59" s="170"/>
      <c r="AW59" s="163"/>
      <c r="AX59" s="163"/>
      <c r="AY59" s="163"/>
    </row>
    <row r="60" spans="2:51" x14ac:dyDescent="0.25">
      <c r="B60" s="119" t="s">
        <v>127</v>
      </c>
      <c r="C60" s="176"/>
      <c r="D60" s="176"/>
      <c r="E60" s="176"/>
      <c r="F60" s="176"/>
      <c r="G60" s="176"/>
      <c r="H60" s="176"/>
      <c r="I60" s="176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80"/>
      <c r="U60" s="85"/>
      <c r="V60" s="85"/>
      <c r="W60" s="171"/>
      <c r="X60" s="171"/>
      <c r="Y60" s="171"/>
      <c r="Z60" s="171"/>
      <c r="AA60" s="171"/>
      <c r="AB60" s="171"/>
      <c r="AC60" s="171"/>
      <c r="AD60" s="171"/>
      <c r="AE60" s="171"/>
      <c r="AM60" s="172"/>
      <c r="AN60" s="172"/>
      <c r="AO60" s="172"/>
      <c r="AP60" s="172"/>
      <c r="AQ60" s="172"/>
      <c r="AR60" s="172"/>
      <c r="AS60" s="173"/>
      <c r="AV60" s="170"/>
      <c r="AW60" s="163"/>
      <c r="AX60" s="163"/>
      <c r="AY60" s="163"/>
    </row>
    <row r="61" spans="2:51" x14ac:dyDescent="0.25">
      <c r="B61" s="119"/>
      <c r="C61" s="182"/>
      <c r="D61" s="176"/>
      <c r="E61" s="104"/>
      <c r="F61" s="176"/>
      <c r="G61" s="176"/>
      <c r="H61" s="176"/>
      <c r="I61" s="176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80"/>
      <c r="U61" s="85"/>
      <c r="V61" s="85"/>
      <c r="W61" s="171"/>
      <c r="X61" s="171"/>
      <c r="Y61" s="171"/>
      <c r="Z61" s="171"/>
      <c r="AA61" s="171"/>
      <c r="AB61" s="171"/>
      <c r="AC61" s="171"/>
      <c r="AD61" s="171"/>
      <c r="AE61" s="171"/>
      <c r="AM61" s="172"/>
      <c r="AN61" s="172"/>
      <c r="AO61" s="172"/>
      <c r="AP61" s="172"/>
      <c r="AQ61" s="172"/>
      <c r="AR61" s="172"/>
      <c r="AS61" s="173"/>
      <c r="AV61" s="170"/>
      <c r="AW61" s="163"/>
      <c r="AX61" s="163"/>
      <c r="AY61" s="163"/>
    </row>
    <row r="62" spans="2:51" x14ac:dyDescent="0.25">
      <c r="B62" s="119"/>
      <c r="C62" s="182"/>
      <c r="D62" s="176"/>
      <c r="E62" s="104"/>
      <c r="F62" s="176"/>
      <c r="G62" s="176"/>
      <c r="H62" s="176"/>
      <c r="I62" s="176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80"/>
      <c r="U62" s="85"/>
      <c r="V62" s="85"/>
      <c r="W62" s="171"/>
      <c r="X62" s="171"/>
      <c r="Y62" s="171"/>
      <c r="Z62" s="171"/>
      <c r="AA62" s="171"/>
      <c r="AB62" s="171"/>
      <c r="AC62" s="171"/>
      <c r="AD62" s="171"/>
      <c r="AE62" s="171"/>
      <c r="AM62" s="172"/>
      <c r="AN62" s="172"/>
      <c r="AO62" s="172"/>
      <c r="AP62" s="172"/>
      <c r="AQ62" s="172"/>
      <c r="AR62" s="172"/>
      <c r="AS62" s="173"/>
      <c r="AV62" s="170"/>
      <c r="AW62" s="163"/>
      <c r="AX62" s="163"/>
      <c r="AY62" s="163"/>
    </row>
    <row r="63" spans="2:51" x14ac:dyDescent="0.25">
      <c r="B63" s="119"/>
      <c r="C63" s="182"/>
      <c r="D63" s="176"/>
      <c r="E63" s="104"/>
      <c r="F63" s="176"/>
      <c r="G63" s="176"/>
      <c r="H63" s="176"/>
      <c r="I63" s="176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80"/>
      <c r="U63" s="85"/>
      <c r="V63" s="85"/>
      <c r="W63" s="171"/>
      <c r="X63" s="171"/>
      <c r="Y63" s="171"/>
      <c r="Z63" s="171"/>
      <c r="AA63" s="171"/>
      <c r="AB63" s="171"/>
      <c r="AC63" s="171"/>
      <c r="AD63" s="171"/>
      <c r="AE63" s="171"/>
      <c r="AM63" s="172"/>
      <c r="AN63" s="172"/>
      <c r="AO63" s="172"/>
      <c r="AP63" s="172"/>
      <c r="AQ63" s="172"/>
      <c r="AR63" s="172"/>
      <c r="AS63" s="173"/>
      <c r="AV63" s="170"/>
      <c r="AW63" s="163"/>
      <c r="AX63" s="163"/>
      <c r="AY63" s="163"/>
    </row>
    <row r="64" spans="2:51" x14ac:dyDescent="0.25">
      <c r="B64" s="119"/>
      <c r="C64" s="178"/>
      <c r="D64" s="176"/>
      <c r="E64" s="104"/>
      <c r="F64" s="176"/>
      <c r="G64" s="176"/>
      <c r="H64" s="176"/>
      <c r="I64" s="176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80"/>
      <c r="U64" s="85"/>
      <c r="V64" s="85"/>
      <c r="W64" s="171"/>
      <c r="X64" s="171"/>
      <c r="Y64" s="171"/>
      <c r="Z64" s="171"/>
      <c r="AA64" s="171"/>
      <c r="AB64" s="171"/>
      <c r="AC64" s="171"/>
      <c r="AD64" s="171"/>
      <c r="AE64" s="171"/>
      <c r="AM64" s="172"/>
      <c r="AN64" s="172"/>
      <c r="AO64" s="172"/>
      <c r="AP64" s="172"/>
      <c r="AQ64" s="172"/>
      <c r="AR64" s="172"/>
      <c r="AS64" s="173"/>
      <c r="AV64" s="170"/>
      <c r="AW64" s="163"/>
      <c r="AX64" s="163"/>
      <c r="AY64" s="163"/>
    </row>
    <row r="65" spans="1:51" x14ac:dyDescent="0.25">
      <c r="B65" s="119"/>
      <c r="C65" s="178"/>
      <c r="D65" s="176"/>
      <c r="E65" s="176"/>
      <c r="F65" s="176"/>
      <c r="G65" s="176"/>
      <c r="H65" s="176"/>
      <c r="I65" s="176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80"/>
      <c r="U65" s="85"/>
      <c r="V65" s="85"/>
      <c r="W65" s="171"/>
      <c r="X65" s="171"/>
      <c r="Y65" s="171"/>
      <c r="Z65" s="171"/>
      <c r="AA65" s="171"/>
      <c r="AB65" s="171"/>
      <c r="AC65" s="171"/>
      <c r="AD65" s="171"/>
      <c r="AE65" s="171"/>
      <c r="AM65" s="172"/>
      <c r="AN65" s="172"/>
      <c r="AO65" s="172"/>
      <c r="AP65" s="172"/>
      <c r="AQ65" s="172"/>
      <c r="AR65" s="172"/>
      <c r="AS65" s="173"/>
      <c r="AV65" s="170"/>
      <c r="AW65" s="163"/>
      <c r="AX65" s="163"/>
      <c r="AY65" s="163"/>
    </row>
    <row r="66" spans="1:51" x14ac:dyDescent="0.25">
      <c r="B66" s="119"/>
      <c r="C66" s="178"/>
      <c r="D66" s="176"/>
      <c r="E66" s="104"/>
      <c r="F66" s="176"/>
      <c r="G66" s="176"/>
      <c r="H66" s="176"/>
      <c r="I66" s="176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80"/>
      <c r="U66" s="85"/>
      <c r="V66" s="85"/>
      <c r="W66" s="171"/>
      <c r="X66" s="171"/>
      <c r="Y66" s="171"/>
      <c r="Z66" s="98"/>
      <c r="AA66" s="171"/>
      <c r="AB66" s="171"/>
      <c r="AC66" s="171"/>
      <c r="AD66" s="171"/>
      <c r="AE66" s="171"/>
      <c r="AM66" s="172"/>
      <c r="AN66" s="172"/>
      <c r="AO66" s="172"/>
      <c r="AP66" s="172"/>
      <c r="AQ66" s="172"/>
      <c r="AR66" s="172"/>
      <c r="AS66" s="173"/>
      <c r="AV66" s="170"/>
      <c r="AW66" s="163"/>
      <c r="AX66" s="163"/>
      <c r="AY66" s="163"/>
    </row>
    <row r="67" spans="1:51" x14ac:dyDescent="0.25">
      <c r="B67" s="119"/>
      <c r="C67" s="178"/>
      <c r="D67" s="176"/>
      <c r="E67" s="176"/>
      <c r="F67" s="176"/>
      <c r="G67" s="176"/>
      <c r="H67" s="176"/>
      <c r="I67" s="104"/>
      <c r="J67" s="177"/>
      <c r="K67" s="177"/>
      <c r="L67" s="177"/>
      <c r="M67" s="177"/>
      <c r="N67" s="177"/>
      <c r="O67" s="177"/>
      <c r="P67" s="177"/>
      <c r="Q67" s="177"/>
      <c r="R67" s="177"/>
      <c r="S67" s="98"/>
      <c r="T67" s="98"/>
      <c r="U67" s="98"/>
      <c r="V67" s="98"/>
      <c r="W67" s="98"/>
      <c r="X67" s="98"/>
      <c r="Y67" s="98"/>
      <c r="Z67" s="86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170"/>
      <c r="AW67" s="163"/>
      <c r="AX67" s="163"/>
      <c r="AY67" s="163"/>
    </row>
    <row r="68" spans="1:51" x14ac:dyDescent="0.25">
      <c r="B68" s="119"/>
      <c r="C68" s="174"/>
      <c r="D68" s="176"/>
      <c r="E68" s="176"/>
      <c r="F68" s="176"/>
      <c r="G68" s="176"/>
      <c r="H68" s="176"/>
      <c r="I68" s="104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86"/>
      <c r="X68" s="86"/>
      <c r="Y68" s="86"/>
      <c r="Z68" s="171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170"/>
      <c r="AW68" s="163"/>
      <c r="AX68" s="163"/>
      <c r="AY68" s="163"/>
    </row>
    <row r="69" spans="1:51" x14ac:dyDescent="0.25">
      <c r="B69" s="119"/>
      <c r="C69" s="174"/>
      <c r="D69" s="104"/>
      <c r="E69" s="176"/>
      <c r="F69" s="176"/>
      <c r="G69" s="176"/>
      <c r="H69" s="176"/>
      <c r="I69" s="176"/>
      <c r="J69" s="98"/>
      <c r="K69" s="98"/>
      <c r="L69" s="98"/>
      <c r="M69" s="98"/>
      <c r="N69" s="98"/>
      <c r="O69" s="98"/>
      <c r="P69" s="98"/>
      <c r="Q69" s="98"/>
      <c r="R69" s="98"/>
      <c r="S69" s="177"/>
      <c r="T69" s="180"/>
      <c r="U69" s="85"/>
      <c r="V69" s="85"/>
      <c r="W69" s="171"/>
      <c r="X69" s="171"/>
      <c r="Y69" s="171"/>
      <c r="Z69" s="171"/>
      <c r="AA69" s="171"/>
      <c r="AB69" s="171"/>
      <c r="AC69" s="171"/>
      <c r="AD69" s="171"/>
      <c r="AE69" s="171"/>
      <c r="AM69" s="172"/>
      <c r="AN69" s="172"/>
      <c r="AO69" s="172"/>
      <c r="AP69" s="172"/>
      <c r="AQ69" s="172"/>
      <c r="AR69" s="172"/>
      <c r="AS69" s="173"/>
      <c r="AV69" s="170"/>
      <c r="AW69" s="163"/>
      <c r="AX69" s="163"/>
      <c r="AY69" s="163"/>
    </row>
    <row r="70" spans="1:51" x14ac:dyDescent="0.25">
      <c r="B70" s="1"/>
      <c r="C70" s="182"/>
      <c r="D70" s="104"/>
      <c r="E70" s="176"/>
      <c r="F70" s="176"/>
      <c r="G70" s="176"/>
      <c r="H70" s="176"/>
      <c r="I70" s="176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80"/>
      <c r="U70" s="85"/>
      <c r="V70" s="85"/>
      <c r="W70" s="171"/>
      <c r="X70" s="171"/>
      <c r="Y70" s="171"/>
      <c r="Z70" s="171"/>
      <c r="AA70" s="171"/>
      <c r="AB70" s="171"/>
      <c r="AC70" s="171"/>
      <c r="AD70" s="171"/>
      <c r="AE70" s="171"/>
      <c r="AM70" s="172"/>
      <c r="AN70" s="172"/>
      <c r="AO70" s="172"/>
      <c r="AP70" s="172"/>
      <c r="AQ70" s="172"/>
      <c r="AR70" s="172"/>
      <c r="AS70" s="173"/>
      <c r="AV70" s="170"/>
      <c r="AW70" s="163"/>
      <c r="AX70" s="163"/>
      <c r="AY70" s="163"/>
    </row>
    <row r="71" spans="1:51" x14ac:dyDescent="0.25">
      <c r="B71" s="1"/>
      <c r="C71" s="182"/>
      <c r="D71" s="176"/>
      <c r="E71" s="104"/>
      <c r="F71" s="176"/>
      <c r="G71" s="104"/>
      <c r="H71" s="104"/>
      <c r="I71" s="176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80"/>
      <c r="U71" s="85"/>
      <c r="V71" s="85"/>
      <c r="W71" s="171"/>
      <c r="X71" s="171"/>
      <c r="Y71" s="171"/>
      <c r="Z71" s="171"/>
      <c r="AA71" s="171"/>
      <c r="AB71" s="171"/>
      <c r="AC71" s="171"/>
      <c r="AD71" s="171"/>
      <c r="AE71" s="171"/>
      <c r="AM71" s="172"/>
      <c r="AN71" s="172"/>
      <c r="AO71" s="172"/>
      <c r="AP71" s="172"/>
      <c r="AQ71" s="172"/>
      <c r="AR71" s="172"/>
      <c r="AS71" s="173"/>
      <c r="AV71" s="170"/>
      <c r="AW71" s="163"/>
      <c r="AX71" s="163"/>
      <c r="AY71" s="163"/>
    </row>
    <row r="72" spans="1:51" x14ac:dyDescent="0.25">
      <c r="B72" s="84"/>
      <c r="C72" s="178"/>
      <c r="D72" s="176"/>
      <c r="E72" s="104"/>
      <c r="F72" s="104"/>
      <c r="G72" s="104"/>
      <c r="H72" s="104"/>
      <c r="I72" s="176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80"/>
      <c r="U72" s="85"/>
      <c r="V72" s="85"/>
      <c r="W72" s="171"/>
      <c r="X72" s="171"/>
      <c r="Y72" s="171"/>
      <c r="Z72" s="171"/>
      <c r="AA72" s="171"/>
      <c r="AB72" s="171"/>
      <c r="AC72" s="171"/>
      <c r="AD72" s="171"/>
      <c r="AE72" s="171"/>
      <c r="AM72" s="172"/>
      <c r="AN72" s="172"/>
      <c r="AO72" s="172"/>
      <c r="AP72" s="172"/>
      <c r="AQ72" s="172"/>
      <c r="AR72" s="172"/>
      <c r="AS72" s="173"/>
      <c r="AV72" s="170"/>
      <c r="AW72" s="163"/>
      <c r="AX72" s="163"/>
      <c r="AY72" s="163"/>
    </row>
    <row r="73" spans="1:51" x14ac:dyDescent="0.25">
      <c r="B73" s="84"/>
      <c r="C73" s="178"/>
      <c r="D73" s="176"/>
      <c r="E73" s="176"/>
      <c r="F73" s="104"/>
      <c r="G73" s="176"/>
      <c r="H73" s="176"/>
      <c r="I73" s="98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80"/>
      <c r="U73" s="85"/>
      <c r="V73" s="85"/>
      <c r="W73" s="171"/>
      <c r="X73" s="171"/>
      <c r="Y73" s="171"/>
      <c r="Z73" s="171"/>
      <c r="AA73" s="171"/>
      <c r="AB73" s="171"/>
      <c r="AC73" s="171"/>
      <c r="AD73" s="171"/>
      <c r="AE73" s="171"/>
      <c r="AM73" s="172"/>
      <c r="AN73" s="172"/>
      <c r="AO73" s="172"/>
      <c r="AP73" s="172"/>
      <c r="AQ73" s="172"/>
      <c r="AR73" s="172"/>
      <c r="AS73" s="173"/>
      <c r="AV73" s="170"/>
      <c r="AW73" s="163"/>
      <c r="AX73" s="163"/>
      <c r="AY73" s="163"/>
    </row>
    <row r="74" spans="1:51" x14ac:dyDescent="0.25">
      <c r="B74" s="84"/>
      <c r="C74" s="98"/>
      <c r="D74" s="176"/>
      <c r="E74" s="176"/>
      <c r="F74" s="176"/>
      <c r="G74" s="176"/>
      <c r="H74" s="176"/>
      <c r="I74" s="98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80"/>
      <c r="U74" s="85"/>
      <c r="V74" s="85"/>
      <c r="W74" s="171"/>
      <c r="X74" s="171"/>
      <c r="Y74" s="171"/>
      <c r="Z74" s="171"/>
      <c r="AA74" s="171"/>
      <c r="AB74" s="171"/>
      <c r="AC74" s="171"/>
      <c r="AD74" s="171"/>
      <c r="AE74" s="171"/>
      <c r="AM74" s="172"/>
      <c r="AN74" s="172"/>
      <c r="AO74" s="172"/>
      <c r="AP74" s="172"/>
      <c r="AQ74" s="172"/>
      <c r="AR74" s="172"/>
      <c r="AS74" s="173"/>
      <c r="AU74" s="163"/>
      <c r="AV74" s="170"/>
      <c r="AW74" s="163"/>
      <c r="AX74" s="163"/>
      <c r="AY74" s="163"/>
    </row>
    <row r="75" spans="1:51" x14ac:dyDescent="0.25">
      <c r="B75" s="84"/>
      <c r="C75" s="182"/>
      <c r="D75" s="98"/>
      <c r="E75" s="176"/>
      <c r="F75" s="176"/>
      <c r="G75" s="176"/>
      <c r="H75" s="176"/>
      <c r="I75" s="176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80"/>
      <c r="U75" s="85"/>
      <c r="V75" s="85"/>
      <c r="W75" s="171"/>
      <c r="X75" s="171"/>
      <c r="Y75" s="171"/>
      <c r="Z75" s="171"/>
      <c r="AA75" s="171"/>
      <c r="AB75" s="171"/>
      <c r="AC75" s="171"/>
      <c r="AD75" s="171"/>
      <c r="AE75" s="171"/>
      <c r="AM75" s="172"/>
      <c r="AN75" s="172"/>
      <c r="AO75" s="172"/>
      <c r="AP75" s="172"/>
      <c r="AQ75" s="172"/>
      <c r="AR75" s="172"/>
      <c r="AS75" s="173"/>
      <c r="AU75" s="163"/>
      <c r="AV75" s="170"/>
      <c r="AW75" s="163"/>
      <c r="AX75" s="163"/>
      <c r="AY75" s="163"/>
    </row>
    <row r="76" spans="1:51" x14ac:dyDescent="0.25">
      <c r="A76" s="171"/>
      <c r="B76" s="98"/>
      <c r="C76" s="178"/>
      <c r="D76" s="98"/>
      <c r="E76" s="176"/>
      <c r="F76" s="176"/>
      <c r="G76" s="176"/>
      <c r="H76" s="176"/>
      <c r="I76" s="172"/>
      <c r="J76" s="172"/>
      <c r="K76" s="172"/>
      <c r="L76" s="172"/>
      <c r="M76" s="172"/>
      <c r="N76" s="172"/>
      <c r="O76" s="173"/>
      <c r="P76" s="167"/>
      <c r="R76" s="170"/>
      <c r="AS76" s="163"/>
      <c r="AT76" s="163"/>
      <c r="AU76" s="163"/>
      <c r="AV76" s="163"/>
      <c r="AW76" s="163"/>
      <c r="AX76" s="163"/>
      <c r="AY76" s="163"/>
    </row>
    <row r="77" spans="1:51" x14ac:dyDescent="0.25">
      <c r="A77" s="171"/>
      <c r="B77" s="98"/>
      <c r="C77" s="182"/>
      <c r="D77" s="176"/>
      <c r="E77" s="98"/>
      <c r="F77" s="176"/>
      <c r="G77" s="98"/>
      <c r="H77" s="98"/>
      <c r="I77" s="172"/>
      <c r="J77" s="172"/>
      <c r="K77" s="172"/>
      <c r="L77" s="172"/>
      <c r="M77" s="172"/>
      <c r="N77" s="172"/>
      <c r="O77" s="173"/>
      <c r="P77" s="167"/>
      <c r="R77" s="167"/>
      <c r="AS77" s="163"/>
      <c r="AT77" s="163"/>
      <c r="AU77" s="163"/>
      <c r="AV77" s="163"/>
      <c r="AW77" s="163"/>
      <c r="AX77" s="163"/>
      <c r="AY77" s="163"/>
    </row>
    <row r="78" spans="1:51" x14ac:dyDescent="0.25">
      <c r="A78" s="171"/>
      <c r="B78" s="84"/>
      <c r="C78" s="96"/>
      <c r="D78" s="176"/>
      <c r="E78" s="98"/>
      <c r="F78" s="98"/>
      <c r="G78" s="98"/>
      <c r="H78" s="98"/>
      <c r="I78" s="172"/>
      <c r="J78" s="172"/>
      <c r="K78" s="172"/>
      <c r="L78" s="172"/>
      <c r="M78" s="172"/>
      <c r="N78" s="172"/>
      <c r="O78" s="173"/>
      <c r="P78" s="167"/>
      <c r="R78" s="167"/>
      <c r="AS78" s="163"/>
      <c r="AT78" s="163"/>
      <c r="AU78" s="163"/>
      <c r="AV78" s="163"/>
      <c r="AW78" s="163"/>
      <c r="AX78" s="163"/>
      <c r="AY78" s="163"/>
    </row>
    <row r="79" spans="1:51" x14ac:dyDescent="0.25">
      <c r="A79" s="171"/>
      <c r="I79" s="172"/>
      <c r="J79" s="172"/>
      <c r="K79" s="172"/>
      <c r="L79" s="172"/>
      <c r="M79" s="172"/>
      <c r="N79" s="172"/>
      <c r="O79" s="173"/>
      <c r="P79" s="167"/>
      <c r="R79" s="167"/>
      <c r="AS79" s="163"/>
      <c r="AT79" s="163"/>
      <c r="AU79" s="163"/>
      <c r="AV79" s="163"/>
      <c r="AW79" s="163"/>
      <c r="AX79" s="163"/>
      <c r="AY79" s="163"/>
    </row>
    <row r="80" spans="1:51" x14ac:dyDescent="0.25">
      <c r="A80" s="171"/>
      <c r="I80" s="172"/>
      <c r="J80" s="172"/>
      <c r="K80" s="172"/>
      <c r="L80" s="172"/>
      <c r="M80" s="172"/>
      <c r="N80" s="172"/>
      <c r="O80" s="173"/>
      <c r="P80" s="167"/>
      <c r="R80" s="167"/>
      <c r="AS80" s="163"/>
      <c r="AT80" s="163"/>
      <c r="AU80" s="163"/>
      <c r="AV80" s="163"/>
      <c r="AW80" s="163"/>
      <c r="AX80" s="163"/>
      <c r="AY80" s="163"/>
    </row>
    <row r="81" spans="1:51" x14ac:dyDescent="0.25">
      <c r="A81" s="171"/>
      <c r="I81" s="172"/>
      <c r="J81" s="172"/>
      <c r="K81" s="172"/>
      <c r="L81" s="172"/>
      <c r="M81" s="172"/>
      <c r="N81" s="172"/>
      <c r="O81" s="173"/>
      <c r="P81" s="167"/>
      <c r="R81" s="167"/>
      <c r="AS81" s="163"/>
      <c r="AT81" s="163"/>
      <c r="AU81" s="163"/>
      <c r="AV81" s="163"/>
      <c r="AW81" s="163"/>
      <c r="AX81" s="163"/>
      <c r="AY81" s="163"/>
    </row>
    <row r="82" spans="1:51" x14ac:dyDescent="0.25">
      <c r="A82" s="171"/>
      <c r="I82" s="172"/>
      <c r="J82" s="172"/>
      <c r="K82" s="172"/>
      <c r="L82" s="172"/>
      <c r="M82" s="172"/>
      <c r="N82" s="172"/>
      <c r="O82" s="173"/>
      <c r="P82" s="167"/>
      <c r="R82" s="86"/>
      <c r="AS82" s="163"/>
      <c r="AT82" s="163"/>
      <c r="AU82" s="163"/>
      <c r="AV82" s="163"/>
      <c r="AW82" s="163"/>
      <c r="AX82" s="163"/>
      <c r="AY82" s="163"/>
    </row>
    <row r="83" spans="1:51" x14ac:dyDescent="0.25">
      <c r="A83" s="171"/>
      <c r="I83" s="172"/>
      <c r="J83" s="172"/>
      <c r="K83" s="172"/>
      <c r="L83" s="172"/>
      <c r="M83" s="172"/>
      <c r="N83" s="172"/>
      <c r="O83" s="173"/>
      <c r="R83" s="167"/>
      <c r="AS83" s="163"/>
      <c r="AT83" s="163"/>
      <c r="AU83" s="163"/>
      <c r="AV83" s="163"/>
      <c r="AW83" s="163"/>
      <c r="AX83" s="163"/>
      <c r="AY83" s="163"/>
    </row>
    <row r="84" spans="1:51" x14ac:dyDescent="0.25">
      <c r="O84" s="173"/>
      <c r="R84" s="167"/>
      <c r="AS84" s="163"/>
      <c r="AT84" s="163"/>
      <c r="AU84" s="163"/>
      <c r="AV84" s="163"/>
      <c r="AW84" s="163"/>
      <c r="AX84" s="163"/>
      <c r="AY84" s="163"/>
    </row>
    <row r="85" spans="1:51" x14ac:dyDescent="0.25">
      <c r="O85" s="173"/>
      <c r="R85" s="167"/>
      <c r="AS85" s="163"/>
      <c r="AT85" s="163"/>
      <c r="AU85" s="163"/>
      <c r="AV85" s="163"/>
      <c r="AW85" s="163"/>
      <c r="AX85" s="163"/>
      <c r="AY85" s="163"/>
    </row>
    <row r="86" spans="1:51" x14ac:dyDescent="0.25">
      <c r="O86" s="173"/>
      <c r="R86" s="167"/>
      <c r="AS86" s="163"/>
      <c r="AT86" s="163"/>
      <c r="AU86" s="163"/>
      <c r="AV86" s="163"/>
      <c r="AW86" s="163"/>
      <c r="AX86" s="163"/>
      <c r="AY86" s="163"/>
    </row>
    <row r="87" spans="1:51" x14ac:dyDescent="0.25">
      <c r="O87" s="173"/>
      <c r="R87" s="167"/>
      <c r="AS87" s="163"/>
      <c r="AT87" s="163"/>
      <c r="AU87" s="163"/>
      <c r="AV87" s="163"/>
      <c r="AW87" s="163"/>
      <c r="AX87" s="163"/>
      <c r="AY87" s="163"/>
    </row>
    <row r="88" spans="1:51" x14ac:dyDescent="0.25">
      <c r="O88" s="173"/>
      <c r="AS88" s="163"/>
      <c r="AT88" s="163"/>
      <c r="AU88" s="163"/>
      <c r="AV88" s="163"/>
      <c r="AW88" s="163"/>
      <c r="AX88" s="163"/>
      <c r="AY88" s="163"/>
    </row>
    <row r="89" spans="1:51" x14ac:dyDescent="0.25">
      <c r="O89" s="173"/>
      <c r="AS89" s="163"/>
      <c r="AT89" s="163"/>
      <c r="AU89" s="163"/>
      <c r="AV89" s="163"/>
      <c r="AW89" s="163"/>
      <c r="AX89" s="163"/>
      <c r="AY89" s="163"/>
    </row>
    <row r="90" spans="1:51" x14ac:dyDescent="0.25">
      <c r="O90" s="173"/>
      <c r="AS90" s="163"/>
      <c r="AT90" s="163"/>
      <c r="AU90" s="163"/>
      <c r="AV90" s="163"/>
      <c r="AW90" s="163"/>
      <c r="AX90" s="163"/>
      <c r="AY90" s="163"/>
    </row>
    <row r="91" spans="1:51" x14ac:dyDescent="0.25">
      <c r="O91" s="173"/>
      <c r="AS91" s="163"/>
      <c r="AT91" s="163"/>
      <c r="AU91" s="163"/>
      <c r="AV91" s="163"/>
      <c r="AW91" s="163"/>
      <c r="AX91" s="163"/>
      <c r="AY91" s="163"/>
    </row>
    <row r="92" spans="1:51" x14ac:dyDescent="0.25">
      <c r="O92" s="173"/>
      <c r="AS92" s="163"/>
      <c r="AT92" s="163"/>
      <c r="AU92" s="163"/>
      <c r="AV92" s="163"/>
      <c r="AW92" s="163"/>
      <c r="AX92" s="163"/>
      <c r="AY92" s="163"/>
    </row>
    <row r="93" spans="1:51" x14ac:dyDescent="0.25">
      <c r="O93" s="173"/>
      <c r="AS93" s="163"/>
      <c r="AT93" s="163"/>
      <c r="AU93" s="163"/>
      <c r="AV93" s="163"/>
      <c r="AW93" s="163"/>
      <c r="AX93" s="163"/>
      <c r="AY93" s="163"/>
    </row>
    <row r="94" spans="1:51" x14ac:dyDescent="0.25">
      <c r="O94" s="173"/>
      <c r="Q94" s="167"/>
      <c r="AS94" s="163"/>
      <c r="AT94" s="163"/>
      <c r="AU94" s="163"/>
      <c r="AV94" s="163"/>
      <c r="AW94" s="163"/>
      <c r="AX94" s="163"/>
      <c r="AY94" s="163"/>
    </row>
    <row r="95" spans="1:51" x14ac:dyDescent="0.25">
      <c r="O95" s="15"/>
      <c r="P95" s="167"/>
      <c r="Q95" s="167"/>
      <c r="AS95" s="163"/>
      <c r="AT95" s="163"/>
      <c r="AU95" s="163"/>
      <c r="AV95" s="163"/>
      <c r="AW95" s="163"/>
      <c r="AX95" s="163"/>
      <c r="AY95" s="163"/>
    </row>
    <row r="96" spans="1:51" x14ac:dyDescent="0.25">
      <c r="O96" s="15"/>
      <c r="P96" s="167"/>
      <c r="Q96" s="167"/>
      <c r="AS96" s="163"/>
      <c r="AT96" s="163"/>
      <c r="AU96" s="163"/>
      <c r="AV96" s="163"/>
      <c r="AW96" s="163"/>
      <c r="AX96" s="163"/>
      <c r="AY96" s="163"/>
    </row>
    <row r="97" spans="15:51" x14ac:dyDescent="0.25">
      <c r="O97" s="15"/>
      <c r="P97" s="167"/>
      <c r="Q97" s="167"/>
      <c r="AS97" s="163"/>
      <c r="AT97" s="163"/>
      <c r="AU97" s="163"/>
      <c r="AV97" s="163"/>
      <c r="AW97" s="163"/>
      <c r="AX97" s="163"/>
      <c r="AY97" s="163"/>
    </row>
    <row r="98" spans="15:51" x14ac:dyDescent="0.25">
      <c r="O98" s="15"/>
      <c r="P98" s="167"/>
      <c r="Q98" s="167"/>
      <c r="AS98" s="163"/>
      <c r="AT98" s="163"/>
      <c r="AU98" s="163"/>
      <c r="AV98" s="163"/>
      <c r="AW98" s="163"/>
      <c r="AX98" s="163"/>
      <c r="AY98" s="163"/>
    </row>
    <row r="99" spans="15:51" x14ac:dyDescent="0.25">
      <c r="O99" s="15"/>
      <c r="P99" s="167"/>
      <c r="Q99" s="167"/>
      <c r="AS99" s="163"/>
      <c r="AT99" s="163"/>
      <c r="AU99" s="163"/>
      <c r="AV99" s="163"/>
      <c r="AW99" s="163"/>
      <c r="AX99" s="163"/>
      <c r="AY99" s="163"/>
    </row>
    <row r="100" spans="15:51" x14ac:dyDescent="0.25">
      <c r="O100" s="15"/>
      <c r="P100" s="167"/>
      <c r="Q100" s="167"/>
      <c r="AS100" s="163"/>
      <c r="AT100" s="163"/>
      <c r="AU100" s="163"/>
      <c r="AV100" s="163"/>
      <c r="AW100" s="163"/>
      <c r="AX100" s="163"/>
      <c r="AY100" s="163"/>
    </row>
    <row r="101" spans="15:51" x14ac:dyDescent="0.25">
      <c r="O101" s="15"/>
      <c r="P101" s="167"/>
      <c r="Q101" s="167"/>
      <c r="AS101" s="163"/>
      <c r="AT101" s="163"/>
      <c r="AU101" s="163"/>
      <c r="AV101" s="163"/>
      <c r="AW101" s="163"/>
      <c r="AX101" s="163"/>
      <c r="AY101" s="163"/>
    </row>
    <row r="102" spans="15:51" x14ac:dyDescent="0.25">
      <c r="O102" s="15"/>
      <c r="P102" s="167"/>
      <c r="Q102" s="167"/>
      <c r="AS102" s="163"/>
      <c r="AT102" s="163"/>
      <c r="AU102" s="163"/>
      <c r="AV102" s="163"/>
      <c r="AW102" s="163"/>
      <c r="AX102" s="163"/>
      <c r="AY102" s="163"/>
    </row>
    <row r="103" spans="15:51" x14ac:dyDescent="0.25">
      <c r="O103" s="15"/>
      <c r="P103" s="167"/>
      <c r="Q103" s="167"/>
      <c r="AS103" s="163"/>
      <c r="AT103" s="163"/>
      <c r="AU103" s="163"/>
      <c r="AV103" s="163"/>
      <c r="AW103" s="163"/>
      <c r="AX103" s="163"/>
      <c r="AY103" s="163"/>
    </row>
    <row r="104" spans="15:51" x14ac:dyDescent="0.25">
      <c r="O104" s="15"/>
      <c r="P104" s="167"/>
      <c r="Q104" s="167"/>
      <c r="R104" s="167"/>
      <c r="S104" s="167"/>
      <c r="AS104" s="163"/>
      <c r="AT104" s="163"/>
      <c r="AU104" s="163"/>
      <c r="AV104" s="163"/>
      <c r="AW104" s="163"/>
      <c r="AX104" s="163"/>
      <c r="AY104" s="163"/>
    </row>
    <row r="105" spans="15:51" x14ac:dyDescent="0.25">
      <c r="O105" s="15"/>
      <c r="P105" s="167"/>
      <c r="Q105" s="167"/>
      <c r="R105" s="167"/>
      <c r="S105" s="167"/>
      <c r="T105" s="167"/>
      <c r="AS105" s="163"/>
      <c r="AT105" s="163"/>
      <c r="AU105" s="163"/>
      <c r="AV105" s="163"/>
      <c r="AW105" s="163"/>
      <c r="AX105" s="163"/>
      <c r="AY105" s="163"/>
    </row>
    <row r="106" spans="15:51" x14ac:dyDescent="0.25">
      <c r="O106" s="15"/>
      <c r="P106" s="167"/>
      <c r="Q106" s="167"/>
      <c r="R106" s="167"/>
      <c r="S106" s="167"/>
      <c r="T106" s="167"/>
      <c r="AS106" s="163"/>
      <c r="AT106" s="163"/>
      <c r="AU106" s="163"/>
      <c r="AV106" s="163"/>
      <c r="AW106" s="163"/>
      <c r="AX106" s="163"/>
      <c r="AY106" s="163"/>
    </row>
    <row r="107" spans="15:51" x14ac:dyDescent="0.25">
      <c r="O107" s="15"/>
      <c r="P107" s="167"/>
      <c r="T107" s="167"/>
      <c r="AS107" s="163"/>
      <c r="AT107" s="163"/>
      <c r="AU107" s="163"/>
      <c r="AV107" s="163"/>
      <c r="AW107" s="163"/>
      <c r="AX107" s="163"/>
      <c r="AY107" s="163"/>
    </row>
    <row r="108" spans="15:51" x14ac:dyDescent="0.25">
      <c r="O108" s="167"/>
      <c r="Q108" s="167"/>
      <c r="R108" s="167"/>
      <c r="S108" s="167"/>
      <c r="AS108" s="163"/>
      <c r="AT108" s="163"/>
      <c r="AU108" s="163"/>
      <c r="AV108" s="163"/>
      <c r="AW108" s="163"/>
      <c r="AX108" s="163"/>
      <c r="AY108" s="163"/>
    </row>
    <row r="109" spans="15:51" x14ac:dyDescent="0.25">
      <c r="O109" s="15"/>
      <c r="P109" s="167"/>
      <c r="Q109" s="167"/>
      <c r="R109" s="167"/>
      <c r="S109" s="167"/>
      <c r="T109" s="167"/>
      <c r="AS109" s="163"/>
      <c r="AT109" s="163"/>
      <c r="AU109" s="163"/>
      <c r="AV109" s="163"/>
      <c r="AW109" s="163"/>
      <c r="AX109" s="163"/>
      <c r="AY109" s="163"/>
    </row>
    <row r="110" spans="15:51" x14ac:dyDescent="0.25">
      <c r="O110" s="15"/>
      <c r="P110" s="167"/>
      <c r="Q110" s="167"/>
      <c r="R110" s="167"/>
      <c r="S110" s="167"/>
      <c r="T110" s="167"/>
      <c r="U110" s="167"/>
      <c r="AS110" s="163"/>
      <c r="AT110" s="163"/>
      <c r="AU110" s="163"/>
      <c r="AV110" s="163"/>
      <c r="AW110" s="163"/>
      <c r="AX110" s="163"/>
      <c r="AY110" s="163"/>
    </row>
    <row r="111" spans="15:51" x14ac:dyDescent="0.25">
      <c r="O111" s="15"/>
      <c r="P111" s="167"/>
      <c r="T111" s="167"/>
      <c r="U111" s="167"/>
      <c r="AS111" s="163"/>
      <c r="AT111" s="163"/>
      <c r="AU111" s="163"/>
      <c r="AV111" s="163"/>
      <c r="AW111" s="163"/>
      <c r="AX111" s="163"/>
      <c r="AY111" s="163"/>
    </row>
    <row r="123" spans="45:51" x14ac:dyDescent="0.25">
      <c r="AS123" s="163"/>
      <c r="AT123" s="163"/>
      <c r="AU123" s="163"/>
      <c r="AV123" s="163"/>
      <c r="AW123" s="163"/>
      <c r="AX123" s="163"/>
      <c r="AY123" s="163"/>
    </row>
  </sheetData>
  <protectedRanges>
    <protectedRange sqref="N67:R67 B78 S69:T75 B70:B75 S65:T66 N70:R75 T43:T45 T55:T64" name="Range2_12_5_1_1"/>
    <protectedRange sqref="N10 L10 L6 D6 D8 AD8 AF8 O8:U8 AJ8:AR8 AF10 AR11:AR34 L24:N31 G23:G34 N12:N23 N32:N34 E23:E34 E11:G22 N11:AG11 O12:AG34" name="Range1_16_3_1_1"/>
    <protectedRange sqref="I72 J70:M75 J67:M67 I75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6:H76 F77 E76" name="Range2_2_2_9_2_1_1"/>
    <protectedRange sqref="D74 D77:D78" name="Range2_1_1_1_1_1_9_2_1_1"/>
    <protectedRange sqref="Q10" name="Range1_17_1_1_1"/>
    <protectedRange sqref="AG10" name="Range1_18_1_1_1"/>
    <protectedRange sqref="C75 C77" name="Range2_4_1_1_1"/>
    <protectedRange sqref="AS16:AS34" name="Range1_1_1_1"/>
    <protectedRange sqref="P3:U5" name="Range1_16_1_1_1_1"/>
    <protectedRange sqref="C78 C76 C73" name="Range2_1_3_1_1"/>
    <protectedRange sqref="H11:H34" name="Range1_1_1_1_1_1_1"/>
    <protectedRange sqref="B76:B77 J68:R69 D75:D76 I73:I74 Z66:Z67 S67:Y68 AA67:AU68 E77:E78 G77:H78 F78" name="Range2_2_1_10_1_1_1_2"/>
    <protectedRange sqref="C74" name="Range2_2_1_10_2_1_1_1"/>
    <protectedRange sqref="N65:R66 G73:H73 D71 F74 E73" name="Range2_12_1_6_1_1"/>
    <protectedRange sqref="D66:D67 I69:I71 I65:M66 G74:H75 G67:H69 E74:E75 F75:F76 F68:F70 E67:E69" name="Range2_2_12_1_7_1_1"/>
    <protectedRange sqref="D72:D73" name="Range2_1_1_1_1_11_1_2_1_1"/>
    <protectedRange sqref="E70 G70:H70 F71" name="Range2_2_2_9_1_1_1_1"/>
    <protectedRange sqref="D68" name="Range2_1_1_1_1_1_9_1_1_1_1"/>
    <protectedRange sqref="C72 C67" name="Range2_1_1_2_1_1"/>
    <protectedRange sqref="C71" name="Range2_1_2_2_1_1"/>
    <protectedRange sqref="C70" name="Range2_3_2_1_1"/>
    <protectedRange sqref="F66:F67 E66 G66:H66" name="Range2_2_12_1_1_1_1_1"/>
    <protectedRange sqref="C66" name="Range2_1_4_2_1_1_1"/>
    <protectedRange sqref="C68:C69" name="Range2_5_1_1_1"/>
    <protectedRange sqref="E71:E72 F72:F73 G71:H72 I67:I68" name="Range2_2_1_1_1_1"/>
    <protectedRange sqref="D69:D70" name="Range2_1_1_1_1_1_1_1_1"/>
    <protectedRange sqref="AS11:AS15" name="Range1_4_1_1_1_1"/>
    <protectedRange sqref="J11:J15 J26:J34" name="Range1_1_2_1_10_1_1_1_1"/>
    <protectedRange sqref="R82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:S45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T50:T54" name="Range2_12_5_1_1_3"/>
    <protectedRange sqref="T48:T49" name="Range2_12_5_1_1_2_2"/>
    <protectedRange sqref="S48:S49" name="Range2_12_4_1_1_1_4_2_2_2"/>
    <protectedRange sqref="T47" name="Range2_12_5_1_1_2_1_1"/>
    <protectedRange sqref="T46" name="Range2_12_5_1_1_6_1_1_1_1_1_1_1"/>
    <protectedRange sqref="S46" name="Range2_12_5_1_1_5_3_1_1_1_1_1_1_1"/>
    <protectedRange sqref="S47" name="Range2_12_4_1_1_1_4_2_2_1_1"/>
    <protectedRange sqref="B67:B69" name="Range2_12_5_1_1_2"/>
    <protectedRange sqref="B66" name="Range2_12_5_1_1_2_1_4_1_1_1_2_1_1_1_1_1_1_1"/>
    <protectedRange sqref="F65:H65" name="Range2_2_12_1_1_1_1_1_1"/>
    <protectedRange sqref="D65:E65" name="Range2_2_12_1_7_1_1_2_1"/>
    <protectedRange sqref="C65" name="Range2_1_1_2_1_1_1"/>
    <protectedRange sqref="B64:B65" name="Range2_12_5_1_1_2_1"/>
    <protectedRange sqref="B63" name="Range2_12_5_1_1_2_1_2_1"/>
    <protectedRange sqref="B62" name="Range2_12_5_1_1_2_1_2_2"/>
    <protectedRange sqref="B61" name="Range2_12_5_1_1_2_1_4_1_1_1_2_1_1_1_1_1_1_1_1_1_2"/>
    <protectedRange sqref="G44:H45" name="Range2_2_12_1_3_1_1_1_1_1_4_1_1_1"/>
    <protectedRange sqref="E44:F45" name="Range2_2_12_1_7_1_1_3_1_1_1"/>
    <protectedRange sqref="Q44:R45" name="Range2_12_1_6_1_1_1_1_2_1_1"/>
    <protectedRange sqref="N44:P45" name="Range2_12_1_2_3_1_1_1_1_2_1_1"/>
    <protectedRange sqref="I44:M45" name="Range2_2_12_1_4_3_1_1_1_1_2_1_1"/>
    <protectedRange sqref="D44:D45" name="Range2_2_12_1_3_1_2_1_1_1_2_1_2_1_1"/>
    <protectedRange sqref="Q48:R49" name="Range2_12_1_6_1_1_1_2_3_2_1_1_3_1"/>
    <protectedRange sqref="N48:P49" name="Range2_12_1_2_3_1_1_1_2_3_2_1_1_3_1"/>
    <protectedRange sqref="K48:M49" name="Range2_2_12_1_4_3_1_1_1_3_3_2_1_1_3_1"/>
    <protectedRange sqref="J48:J49" name="Range2_2_12_1_4_3_1_1_1_3_2_1_2_2_1"/>
    <protectedRange sqref="E47:H48" name="Range2_2_12_1_3_1_2_1_1_1_1_2_1_1_1_1_1_1_1"/>
    <protectedRange sqref="D47:D48" name="Range2_2_12_1_3_1_2_1_1_1_2_1_2_3_1_1_1_1_2"/>
    <protectedRange sqref="Q46:R46" name="Range2_12_1_6_1_1_1_2_3_2_1_1_2_1_1_1_1_1_1"/>
    <protectedRange sqref="N46:P46" name="Range2_12_1_2_3_1_1_1_2_3_2_1_1_2_1_1_1_1_1_1"/>
    <protectedRange sqref="J46:M46" name="Range2_2_12_1_4_3_1_1_1_3_3_2_1_1_2_1_1_1_1_1_1"/>
    <protectedRange sqref="I46" name="Range2_2_12_1_4_3_1_1_1_2_1_2_2_1_2_1_1_1_1_1_1"/>
    <protectedRange sqref="G49:H49 D49:E49" name="Range2_2_12_1_3_1_2_1_1_1_2_1_3_2_1_2_1_1_1_1_1_1"/>
    <protectedRange sqref="F49" name="Range2_2_12_1_3_1_2_1_1_1_1_1_2_2_1_2_1_1_1_1_1_1"/>
    <protectedRange sqref="Q47:R47" name="Range2_12_1_6_1_1_1_2_3_2_1_1_1_1_1"/>
    <protectedRange sqref="N47:P47" name="Range2_12_1_2_3_1_1_1_2_3_2_1_1_1_1_1"/>
    <protectedRange sqref="K47:M47" name="Range2_2_12_1_4_3_1_1_1_3_3_2_1_1_1_1_1"/>
    <protectedRange sqref="J47" name="Range2_2_12_1_4_3_1_1_1_3_2_1_2_1_1_1"/>
    <protectedRange sqref="D46:E46" name="Range2_2_12_1_3_1_2_1_1_1_2_1_2_3_2_1_1_1"/>
    <protectedRange sqref="I47" name="Range2_2_12_1_4_2_1_1_1_4_1_2_1_1_1_2_1_1_1"/>
    <protectedRange sqref="F46:H46" name="Range2_2_12_1_3_1_1_1_1_1_4_1_2_1_2_1_2_1_1_1"/>
    <protectedRange sqref="I48:I49" name="Range2_2_12_1_4_2_1_1_1_4_1_2_1_1_1_2_2_1_1"/>
    <protectedRange sqref="B44:B45" name="Range2_12_5_1_1_1_2_2_1_1_1_1_1_1_1_1_1_1"/>
    <protectedRange sqref="B46" name="Range2_12_5_1_1_1_3_1_1_1_1_1_1_1_1_1_1_1"/>
    <protectedRange sqref="S61:S64" name="Range2_12_5_1_1_5"/>
    <protectedRange sqref="N61:R64" name="Range2_12_1_6_1_1_1"/>
    <protectedRange sqref="J61:M64" name="Range2_2_12_1_7_1_1_2"/>
    <protectedRange sqref="S59:S60" name="Range2_12_2_1_1_1_2_1_1_1"/>
    <protectedRange sqref="Q60:R60" name="Range2_12_1_4_1_1_1_1_1_1_1_1_1_1_1_1_1_1_1"/>
    <protectedRange sqref="N60:P60" name="Range2_12_1_2_1_1_1_1_1_1_1_1_1_1_1_1_1_1_1_1"/>
    <protectedRange sqref="J60:M60" name="Range2_2_12_1_4_1_1_1_1_1_1_1_1_1_1_1_1_1_1_1_1"/>
    <protectedRange sqref="Q59:R59" name="Range2_12_1_6_1_1_1_2_3_1_1_3_1_1_1_1_1_1_1"/>
    <protectedRange sqref="N59:P59" name="Range2_12_1_2_3_1_1_1_2_3_1_1_3_1_1_1_1_1_1_1"/>
    <protectedRange sqref="J59:M59" name="Range2_2_12_1_4_3_1_1_1_3_3_1_1_3_1_1_1_1_1_1_1"/>
    <protectedRange sqref="S50:S58" name="Range2_12_4_1_1_1_4_2_2_2_1"/>
    <protectedRange sqref="Q50:R58" name="Range2_12_1_6_1_1_1_2_3_2_1_1_3_2"/>
    <protectedRange sqref="N50:P58" name="Range2_12_1_2_3_1_1_1_2_3_2_1_1_3_2"/>
    <protectedRange sqref="K50:M58" name="Range2_2_12_1_4_3_1_1_1_3_3_2_1_1_3_2"/>
    <protectedRange sqref="J50:J58" name="Range2_2_12_1_4_3_1_1_1_3_2_1_2_2_2"/>
    <protectedRange sqref="G50:H51" name="Range2_2_12_1_3_1_2_1_1_1_2_1_1_1_1_1_1_2_1_1_1"/>
    <protectedRange sqref="D50:E51" name="Range2_2_12_1_3_1_2_1_1_1_2_1_1_1_1_3_1_1_1_1_1"/>
    <protectedRange sqref="F50:F51" name="Range2_2_12_1_3_1_2_1_1_1_3_1_1_1_1_1_3_1_1_1_1_1"/>
    <protectedRange sqref="I50:I51" name="Range2_2_12_1_4_3_1_1_1_2_1_2_1_1_3_1_1_1_1_1_1_1"/>
    <protectedRange sqref="I54" name="Range2_2_12_1_7_1_1_2_2_2"/>
    <protectedRange sqref="I52:I53" name="Range2_2_12_1_4_3_1_1_1_3_3_1_1_3_1_1_1_1_1_1_2_2"/>
    <protectedRange sqref="E52:H53" name="Range2_2_12_1_3_1_2_1_1_1_1_2_1_1_1_1_1_1_2_2"/>
    <protectedRange sqref="D52:D53" name="Range2_2_12_1_3_1_2_1_1_1_2_1_2_3_1_1_1_1_1_2"/>
    <protectedRange sqref="G54:H54" name="Range2_2_12_1_3_1_2_1_1_1_2_1_1_1_1_1_1_2_1_1_1_1_1_1"/>
    <protectedRange sqref="D54:E54" name="Range2_2_12_1_3_1_2_1_1_1_2_1_1_1_1_3_1_1_1_1_1_2_1_2"/>
    <protectedRange sqref="F54" name="Range2_2_12_1_3_1_2_1_1_1_3_1_1_1_1_1_3_1_1_1_1_1_1_1_2"/>
    <protectedRange sqref="I59:I64" name="Range2_2_12_1_7_1_1_2_2_1_1"/>
    <protectedRange sqref="I55:I58" name="Range2_2_12_1_4_3_1_1_1_3_3_1_1_3_1_1_1_1_1_1_2_1_1"/>
    <protectedRange sqref="E55:H58" name="Range2_2_12_1_3_1_2_1_1_1_1_2_1_1_1_1_1_1_2_1_1"/>
    <protectedRange sqref="D55:D58" name="Range2_2_12_1_3_1_2_1_1_1_2_1_2_3_1_1_1_1_1_1_1"/>
    <protectedRange sqref="G64:H64" name="Range2_2_12_1_3_1_2_1_1_1_2_1_1_1_1_1_1_2_1_1_1_1_1_1_1_1_1"/>
    <protectedRange sqref="F64 G61:H63" name="Range2_2_12_1_3_3_1_1_1_2_1_1_1_1_1_1_1_1_1_1_1_1_1_1_1_1"/>
    <protectedRange sqref="G59:H59" name="Range2_2_12_1_3_1_2_1_1_1_2_1_1_1_1_1_1_2_1_1_1_1_1_2_1"/>
    <protectedRange sqref="D59:E59" name="Range2_2_12_1_3_1_2_1_1_1_2_1_1_1_1_3_1_1_1_1_1_2_1_1_1"/>
    <protectedRange sqref="F61:F63 F59" name="Range2_2_12_1_3_1_2_1_1_1_3_1_1_1_1_1_3_1_1_1_1_1_1_1_1_1"/>
    <protectedRange sqref="F60:H60" name="Range2_2_12_1_3_1_2_1_1_1_1_2_1_1_1_1_1_1_1_1_1_1_1"/>
    <protectedRange sqref="D64" name="Range2_2_12_1_7_1_1_2_1_1_1_1_1"/>
    <protectedRange sqref="E64" name="Range2_2_12_1_1_1_1_1_1_1_1_1_1_1"/>
    <protectedRange sqref="C64" name="Range2_1_4_2_1_1_1_1_1_1_1_1"/>
    <protectedRange sqref="D61:E63" name="Range2_2_12_1_3_1_2_1_1_1_3_1_1_1_1_1_1_1_2_1_1_1_1_1_1_1"/>
    <protectedRange sqref="D60:E60" name="Range2_2_12_1_3_1_2_1_1_1_2_1_1_1_1_3_1_1_1_1_1_1_1_1_1_1"/>
    <protectedRange sqref="B59" name="Range2_12_5_1_1_2_1_4_1_1_1_2_1_1_1_1_1_1_1_1_1_2_1_1_1_1"/>
    <protectedRange sqref="B60" name="Range2_12_5_1_1_2_1_2_2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413" priority="5" operator="containsText" text="N/A">
      <formula>NOT(ISERROR(SEARCH("N/A",X11)))</formula>
    </cfRule>
    <cfRule type="cellIs" dxfId="412" priority="23" operator="equal">
      <formula>0</formula>
    </cfRule>
  </conditionalFormatting>
  <conditionalFormatting sqref="X11:AE34">
    <cfRule type="cellIs" dxfId="411" priority="22" operator="greaterThanOrEqual">
      <formula>1185</formula>
    </cfRule>
  </conditionalFormatting>
  <conditionalFormatting sqref="X11:AE34">
    <cfRule type="cellIs" dxfId="410" priority="21" operator="between">
      <formula>0.1</formula>
      <formula>1184</formula>
    </cfRule>
  </conditionalFormatting>
  <conditionalFormatting sqref="X8 AJ11:AO11 AJ15:AL15 AJ12:AN14 AK33:AK34 AJ16:AJ34 AL16:AL34 AM15:AN34 AO12:AO32">
    <cfRule type="cellIs" dxfId="409" priority="20" operator="equal">
      <formula>0</formula>
    </cfRule>
  </conditionalFormatting>
  <conditionalFormatting sqref="X8 AJ11:AO11 AJ15:AL15 AJ12:AN14 AK33:AK34 AJ16:AJ34 AL16:AL34 AM15:AN34 AO12:AO32">
    <cfRule type="cellIs" dxfId="408" priority="19" operator="greaterThan">
      <formula>1179</formula>
    </cfRule>
  </conditionalFormatting>
  <conditionalFormatting sqref="X8 AJ11:AO11 AJ15:AL15 AJ12:AN14 AK33:AK34 AJ16:AJ34 AL16:AL34 AM15:AN34 AO12:AO32">
    <cfRule type="cellIs" dxfId="407" priority="18" operator="greaterThan">
      <formula>99</formula>
    </cfRule>
  </conditionalFormatting>
  <conditionalFormatting sqref="X8 AJ11:AO11 AJ15:AL15 AJ12:AN14 AK33:AK34 AJ16:AJ34 AL16:AL34 AM15:AN34 AO12:AO32">
    <cfRule type="cellIs" dxfId="406" priority="17" operator="greaterThan">
      <formula>0.99</formula>
    </cfRule>
  </conditionalFormatting>
  <conditionalFormatting sqref="AB8">
    <cfRule type="cellIs" dxfId="405" priority="16" operator="equal">
      <formula>0</formula>
    </cfRule>
  </conditionalFormatting>
  <conditionalFormatting sqref="AB8">
    <cfRule type="cellIs" dxfId="404" priority="15" operator="greaterThan">
      <formula>1179</formula>
    </cfRule>
  </conditionalFormatting>
  <conditionalFormatting sqref="AB8">
    <cfRule type="cellIs" dxfId="403" priority="14" operator="greaterThan">
      <formula>99</formula>
    </cfRule>
  </conditionalFormatting>
  <conditionalFormatting sqref="AB8">
    <cfRule type="cellIs" dxfId="402" priority="13" operator="greaterThan">
      <formula>0.99</formula>
    </cfRule>
  </conditionalFormatting>
  <conditionalFormatting sqref="AQ11:AQ34 AO33:AO34 AK16:AK32">
    <cfRule type="cellIs" dxfId="401" priority="12" operator="equal">
      <formula>0</formula>
    </cfRule>
  </conditionalFormatting>
  <conditionalFormatting sqref="AQ11:AQ34 AO33:AO34 AK16:AK32">
    <cfRule type="cellIs" dxfId="400" priority="11" operator="greaterThan">
      <formula>1179</formula>
    </cfRule>
  </conditionalFormatting>
  <conditionalFormatting sqref="AQ11:AQ34 AO33:AO34 AK16:AK32">
    <cfRule type="cellIs" dxfId="399" priority="10" operator="greaterThan">
      <formula>99</formula>
    </cfRule>
  </conditionalFormatting>
  <conditionalFormatting sqref="AQ11:AQ34 AO33:AO34 AK16:AK32">
    <cfRule type="cellIs" dxfId="398" priority="9" operator="greaterThan">
      <formula>0.99</formula>
    </cfRule>
  </conditionalFormatting>
  <conditionalFormatting sqref="AI11:AI34">
    <cfRule type="cellIs" dxfId="397" priority="8" operator="greaterThan">
      <formula>$AI$8</formula>
    </cfRule>
  </conditionalFormatting>
  <conditionalFormatting sqref="AH11:AH34">
    <cfRule type="cellIs" dxfId="396" priority="6" operator="greaterThan">
      <formula>$AH$8</formula>
    </cfRule>
    <cfRule type="cellIs" dxfId="395" priority="7" operator="greaterThan">
      <formula>$AH$8</formula>
    </cfRule>
  </conditionalFormatting>
  <conditionalFormatting sqref="AP11:AP34">
    <cfRule type="cellIs" dxfId="394" priority="4" operator="equal">
      <formula>0</formula>
    </cfRule>
  </conditionalFormatting>
  <conditionalFormatting sqref="AP11:AP34">
    <cfRule type="cellIs" dxfId="393" priority="3" operator="greaterThan">
      <formula>1179</formula>
    </cfRule>
  </conditionalFormatting>
  <conditionalFormatting sqref="AP11:AP34">
    <cfRule type="cellIs" dxfId="392" priority="2" operator="greaterThan">
      <formula>99</formula>
    </cfRule>
  </conditionalFormatting>
  <conditionalFormatting sqref="AP11:AP34">
    <cfRule type="cellIs" dxfId="391" priority="1" operator="greaterThan">
      <formula>0.99</formula>
    </cfRule>
  </conditionalFormatting>
  <dataValidations count="4"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9"/>
  <sheetViews>
    <sheetView showGridLines="0" topLeftCell="AA13" workbookViewId="0">
      <selection activeCell="A60" sqref="A60:XFD60"/>
    </sheetView>
  </sheetViews>
  <sheetFormatPr defaultRowHeight="15" x14ac:dyDescent="0.25"/>
  <cols>
    <col min="1" max="1" width="5.7109375" style="163" customWidth="1"/>
    <col min="2" max="2" width="10.28515625" style="163" customWidth="1"/>
    <col min="3" max="3" width="14" style="163" customWidth="1"/>
    <col min="4" max="7" width="9.140625" style="163"/>
    <col min="8" max="8" width="20.42578125" style="163" customWidth="1"/>
    <col min="9" max="10" width="9.140625" style="163"/>
    <col min="11" max="11" width="9" style="163" customWidth="1"/>
    <col min="12" max="14" width="9.140625" style="163" hidden="1" customWidth="1"/>
    <col min="15" max="16" width="9.28515625" style="163" bestFit="1" customWidth="1"/>
    <col min="17" max="17" width="9" style="163" customWidth="1"/>
    <col min="18" max="18" width="9.140625" style="163" customWidth="1"/>
    <col min="19" max="19" width="11.5703125" style="163" bestFit="1" customWidth="1"/>
    <col min="20" max="20" width="10.5703125" style="163" bestFit="1" customWidth="1"/>
    <col min="21" max="22" width="9.28515625" style="163" bestFit="1" customWidth="1"/>
    <col min="23" max="23" width="9.140625" style="163"/>
    <col min="24" max="28" width="9.28515625" style="163" bestFit="1" customWidth="1"/>
    <col min="29" max="32" width="9.140625" style="163"/>
    <col min="33" max="33" width="10.5703125" style="163" bestFit="1" customWidth="1"/>
    <col min="34" max="35" width="9.28515625" style="163" bestFit="1" customWidth="1"/>
    <col min="36" max="44" width="9.140625" style="163"/>
    <col min="45" max="45" width="83.85546875" style="15" customWidth="1"/>
    <col min="46" max="47" width="9.140625" style="167"/>
    <col min="48" max="48" width="29.7109375" style="167" customWidth="1"/>
    <col min="49" max="49" width="22" style="167" customWidth="1"/>
    <col min="50" max="50" width="9.140625" style="167"/>
    <col min="51" max="51" width="38.5703125" style="167" bestFit="1" customWidth="1"/>
    <col min="52" max="16384" width="9.140625" style="163"/>
  </cols>
  <sheetData>
    <row r="2" spans="2:51" ht="21" x14ac:dyDescent="0.25">
      <c r="B2" s="5"/>
      <c r="C2" s="167"/>
      <c r="D2" s="167"/>
      <c r="E2" s="6"/>
      <c r="F2" s="6"/>
      <c r="G2" s="167"/>
      <c r="H2" s="7"/>
      <c r="I2" s="7"/>
      <c r="J2" s="167"/>
      <c r="K2" s="7"/>
      <c r="L2" s="7"/>
      <c r="M2" s="167"/>
      <c r="N2" s="167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7"/>
      <c r="AN2" s="167"/>
      <c r="AO2" s="167"/>
      <c r="AP2" s="167"/>
      <c r="AQ2" s="167"/>
      <c r="AR2" s="167"/>
    </row>
    <row r="3" spans="2:51" ht="21" x14ac:dyDescent="0.25">
      <c r="B3" s="16" t="s">
        <v>1</v>
      </c>
      <c r="C3" s="16"/>
      <c r="D3" s="16"/>
      <c r="E3" s="167"/>
      <c r="F3" s="7"/>
      <c r="G3" s="7"/>
      <c r="H3" s="167"/>
      <c r="I3" s="167"/>
      <c r="J3" s="167"/>
      <c r="K3" s="17"/>
      <c r="L3" s="18"/>
      <c r="M3" s="167"/>
      <c r="N3" s="167"/>
      <c r="O3" s="19" t="s">
        <v>2</v>
      </c>
      <c r="P3" s="263" t="s">
        <v>130</v>
      </c>
      <c r="Q3" s="264"/>
      <c r="R3" s="264"/>
      <c r="S3" s="264"/>
      <c r="T3" s="264"/>
      <c r="U3" s="265"/>
      <c r="V3" s="20"/>
      <c r="W3" s="20"/>
      <c r="X3" s="20"/>
      <c r="Y3" s="20"/>
      <c r="Z3" s="20"/>
      <c r="AH3" s="167"/>
      <c r="AI3" s="167"/>
      <c r="AJ3" s="167"/>
      <c r="AK3" s="167"/>
      <c r="AL3" s="15"/>
      <c r="AM3" s="167"/>
      <c r="AN3" s="167"/>
      <c r="AO3" s="167"/>
      <c r="AP3" s="167"/>
      <c r="AQ3" s="167"/>
      <c r="AR3" s="167"/>
      <c r="AS3" s="167"/>
    </row>
    <row r="4" spans="2:51" x14ac:dyDescent="0.25">
      <c r="B4" s="21" t="s">
        <v>3</v>
      </c>
      <c r="C4" s="21"/>
      <c r="D4" s="21"/>
      <c r="E4" s="167"/>
      <c r="F4" s="22"/>
      <c r="G4" s="167"/>
      <c r="H4" s="167"/>
      <c r="I4" s="167"/>
      <c r="J4" s="167"/>
      <c r="K4" s="167"/>
      <c r="L4" s="167"/>
      <c r="M4" s="167"/>
      <c r="N4" s="167"/>
      <c r="O4" s="19" t="s">
        <v>4</v>
      </c>
      <c r="P4" s="263" t="s">
        <v>137</v>
      </c>
      <c r="Q4" s="264"/>
      <c r="R4" s="264"/>
      <c r="S4" s="264"/>
      <c r="T4" s="264"/>
      <c r="U4" s="265"/>
      <c r="V4" s="20"/>
      <c r="W4" s="20"/>
      <c r="X4" s="20"/>
      <c r="Y4" s="20"/>
      <c r="Z4" s="20"/>
      <c r="AH4" s="167"/>
      <c r="AI4" s="167"/>
      <c r="AJ4" s="167"/>
      <c r="AK4" s="167"/>
      <c r="AL4" s="15"/>
      <c r="AM4" s="167"/>
      <c r="AN4" s="167"/>
      <c r="AO4" s="167"/>
      <c r="AP4" s="167"/>
      <c r="AQ4" s="167"/>
      <c r="AR4" s="167"/>
      <c r="AS4" s="167"/>
    </row>
    <row r="5" spans="2:51" x14ac:dyDescent="0.25">
      <c r="B5" s="167"/>
      <c r="C5" s="167"/>
      <c r="D5" s="167"/>
      <c r="E5" s="23"/>
      <c r="F5" s="23"/>
      <c r="G5" s="167"/>
      <c r="H5" s="167"/>
      <c r="I5" s="167"/>
      <c r="J5" s="167"/>
      <c r="K5" s="167"/>
      <c r="L5" s="167"/>
      <c r="M5" s="167"/>
      <c r="N5" s="167"/>
      <c r="O5" s="19" t="s">
        <v>5</v>
      </c>
      <c r="P5" s="263" t="s">
        <v>200</v>
      </c>
      <c r="Q5" s="264"/>
      <c r="R5" s="264"/>
      <c r="S5" s="264"/>
      <c r="T5" s="264"/>
      <c r="U5" s="265"/>
      <c r="V5" s="20"/>
      <c r="W5" s="20"/>
      <c r="X5" s="20"/>
      <c r="Y5" s="20"/>
      <c r="Z5" s="20"/>
      <c r="AH5" s="167"/>
      <c r="AI5" s="167"/>
      <c r="AJ5" s="167"/>
      <c r="AK5" s="167"/>
      <c r="AL5" s="15"/>
      <c r="AM5" s="167"/>
      <c r="AN5" s="167"/>
      <c r="AO5" s="167"/>
      <c r="AP5" s="167"/>
      <c r="AQ5" s="167"/>
      <c r="AR5" s="167"/>
      <c r="AS5" s="167"/>
    </row>
    <row r="6" spans="2:51" x14ac:dyDescent="0.25">
      <c r="B6" s="263" t="s">
        <v>6</v>
      </c>
      <c r="C6" s="265"/>
      <c r="D6" s="266" t="s">
        <v>7</v>
      </c>
      <c r="E6" s="267"/>
      <c r="F6" s="267"/>
      <c r="G6" s="267"/>
      <c r="H6" s="268"/>
      <c r="I6" s="167"/>
      <c r="J6" s="167"/>
      <c r="K6" s="213"/>
      <c r="L6" s="269">
        <v>41686</v>
      </c>
      <c r="M6" s="270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36" x14ac:dyDescent="0.25">
      <c r="B7" s="252" t="s">
        <v>8</v>
      </c>
      <c r="C7" s="253"/>
      <c r="D7" s="252" t="s">
        <v>9</v>
      </c>
      <c r="E7" s="254"/>
      <c r="F7" s="254"/>
      <c r="G7" s="253"/>
      <c r="H7" s="217" t="s">
        <v>10</v>
      </c>
      <c r="I7" s="216" t="s">
        <v>11</v>
      </c>
      <c r="J7" s="216" t="s">
        <v>12</v>
      </c>
      <c r="K7" s="216" t="s">
        <v>13</v>
      </c>
      <c r="L7" s="15"/>
      <c r="M7" s="15"/>
      <c r="N7" s="15"/>
      <c r="O7" s="217" t="s">
        <v>14</v>
      </c>
      <c r="P7" s="252" t="s">
        <v>15</v>
      </c>
      <c r="Q7" s="254"/>
      <c r="R7" s="254"/>
      <c r="S7" s="254"/>
      <c r="T7" s="253"/>
      <c r="U7" s="251" t="s">
        <v>16</v>
      </c>
      <c r="V7" s="251"/>
      <c r="W7" s="216" t="s">
        <v>17</v>
      </c>
      <c r="X7" s="252" t="s">
        <v>18</v>
      </c>
      <c r="Y7" s="253"/>
      <c r="Z7" s="252" t="s">
        <v>19</v>
      </c>
      <c r="AA7" s="253"/>
      <c r="AB7" s="252" t="s">
        <v>20</v>
      </c>
      <c r="AC7" s="253"/>
      <c r="AD7" s="252" t="s">
        <v>21</v>
      </c>
      <c r="AE7" s="253"/>
      <c r="AF7" s="216" t="s">
        <v>22</v>
      </c>
      <c r="AG7" s="216" t="s">
        <v>23</v>
      </c>
      <c r="AH7" s="216" t="s">
        <v>24</v>
      </c>
      <c r="AI7" s="216" t="s">
        <v>25</v>
      </c>
      <c r="AJ7" s="252" t="s">
        <v>26</v>
      </c>
      <c r="AK7" s="254"/>
      <c r="AL7" s="254"/>
      <c r="AM7" s="254"/>
      <c r="AN7" s="253"/>
      <c r="AO7" s="252" t="s">
        <v>27</v>
      </c>
      <c r="AP7" s="254"/>
      <c r="AQ7" s="253"/>
      <c r="AR7" s="216" t="s">
        <v>28</v>
      </c>
      <c r="AS7" s="30"/>
      <c r="AT7" s="15"/>
      <c r="AU7" s="15"/>
      <c r="AV7" s="15"/>
      <c r="AW7" s="15"/>
      <c r="AX7" s="15"/>
      <c r="AY7" s="15"/>
    </row>
    <row r="8" spans="2:51" x14ac:dyDescent="0.25">
      <c r="B8" s="255">
        <v>42020</v>
      </c>
      <c r="C8" s="256"/>
      <c r="D8" s="257" t="s">
        <v>29</v>
      </c>
      <c r="E8" s="258"/>
      <c r="F8" s="258"/>
      <c r="G8" s="259"/>
      <c r="H8" s="31"/>
      <c r="I8" s="257" t="s">
        <v>29</v>
      </c>
      <c r="J8" s="258"/>
      <c r="K8" s="259"/>
      <c r="L8" s="32"/>
      <c r="M8" s="32"/>
      <c r="N8" s="32"/>
      <c r="O8" s="31" t="s">
        <v>30</v>
      </c>
      <c r="P8" s="31" t="s">
        <v>30</v>
      </c>
      <c r="Q8" s="31" t="s">
        <v>31</v>
      </c>
      <c r="R8" s="31" t="s">
        <v>31</v>
      </c>
      <c r="S8" s="31" t="s">
        <v>30</v>
      </c>
      <c r="T8" s="31" t="s">
        <v>32</v>
      </c>
      <c r="U8" s="260" t="s">
        <v>33</v>
      </c>
      <c r="V8" s="260"/>
      <c r="W8" s="33" t="s">
        <v>34</v>
      </c>
      <c r="X8" s="243">
        <v>0</v>
      </c>
      <c r="Y8" s="244"/>
      <c r="Z8" s="261" t="s">
        <v>35</v>
      </c>
      <c r="AA8" s="262"/>
      <c r="AB8" s="243">
        <v>1185</v>
      </c>
      <c r="AC8" s="244"/>
      <c r="AD8" s="245">
        <v>800</v>
      </c>
      <c r="AE8" s="246"/>
      <c r="AF8" s="31"/>
      <c r="AG8" s="33">
        <f>AG34-AG10</f>
        <v>24880</v>
      </c>
      <c r="AH8" s="34"/>
      <c r="AI8" s="34"/>
      <c r="AJ8" s="31" t="s">
        <v>36</v>
      </c>
      <c r="AK8" s="31" t="s">
        <v>36</v>
      </c>
      <c r="AL8" s="31" t="s">
        <v>36</v>
      </c>
      <c r="AM8" s="31" t="s">
        <v>36</v>
      </c>
      <c r="AN8" s="31" t="s">
        <v>36</v>
      </c>
      <c r="AO8" s="31" t="s">
        <v>36</v>
      </c>
      <c r="AP8" s="31" t="s">
        <v>31</v>
      </c>
      <c r="AQ8" s="31" t="s">
        <v>31</v>
      </c>
      <c r="AR8" s="31" t="s">
        <v>37</v>
      </c>
      <c r="AS8" s="30"/>
      <c r="AV8" s="35" t="s">
        <v>38</v>
      </c>
    </row>
    <row r="9" spans="2:51" ht="60" x14ac:dyDescent="0.25">
      <c r="B9" s="235" t="s">
        <v>39</v>
      </c>
      <c r="C9" s="235"/>
      <c r="D9" s="247" t="s">
        <v>40</v>
      </c>
      <c r="E9" s="248"/>
      <c r="F9" s="249" t="s">
        <v>41</v>
      </c>
      <c r="G9" s="248"/>
      <c r="H9" s="250" t="s">
        <v>42</v>
      </c>
      <c r="I9" s="235" t="s">
        <v>43</v>
      </c>
      <c r="J9" s="235"/>
      <c r="K9" s="235"/>
      <c r="L9" s="216" t="s">
        <v>44</v>
      </c>
      <c r="M9" s="251" t="s">
        <v>45</v>
      </c>
      <c r="N9" s="36" t="s">
        <v>46</v>
      </c>
      <c r="O9" s="241" t="s">
        <v>47</v>
      </c>
      <c r="P9" s="241" t="s">
        <v>48</v>
      </c>
      <c r="Q9" s="37" t="s">
        <v>49</v>
      </c>
      <c r="R9" s="229" t="s">
        <v>50</v>
      </c>
      <c r="S9" s="230"/>
      <c r="T9" s="231"/>
      <c r="U9" s="214" t="s">
        <v>51</v>
      </c>
      <c r="V9" s="214" t="s">
        <v>52</v>
      </c>
      <c r="W9" s="235" t="s">
        <v>53</v>
      </c>
      <c r="X9" s="236" t="s">
        <v>54</v>
      </c>
      <c r="Y9" s="237"/>
      <c r="Z9" s="237"/>
      <c r="AA9" s="237"/>
      <c r="AB9" s="237"/>
      <c r="AC9" s="237"/>
      <c r="AD9" s="237"/>
      <c r="AE9" s="238"/>
      <c r="AF9" s="212" t="s">
        <v>55</v>
      </c>
      <c r="AG9" s="212" t="s">
        <v>56</v>
      </c>
      <c r="AH9" s="224" t="s">
        <v>57</v>
      </c>
      <c r="AI9" s="239" t="s">
        <v>58</v>
      </c>
      <c r="AJ9" s="214" t="s">
        <v>59</v>
      </c>
      <c r="AK9" s="214" t="s">
        <v>60</v>
      </c>
      <c r="AL9" s="214" t="s">
        <v>61</v>
      </c>
      <c r="AM9" s="214" t="s">
        <v>62</v>
      </c>
      <c r="AN9" s="214" t="s">
        <v>63</v>
      </c>
      <c r="AO9" s="214" t="s">
        <v>64</v>
      </c>
      <c r="AP9" s="214" t="s">
        <v>65</v>
      </c>
      <c r="AQ9" s="241" t="s">
        <v>66</v>
      </c>
      <c r="AR9" s="214" t="s">
        <v>67</v>
      </c>
      <c r="AS9" s="224" t="s">
        <v>68</v>
      </c>
      <c r="AV9" s="38" t="s">
        <v>69</v>
      </c>
      <c r="AW9" s="38" t="s">
        <v>70</v>
      </c>
      <c r="AY9" s="39" t="s">
        <v>71</v>
      </c>
    </row>
    <row r="10" spans="2:51" x14ac:dyDescent="0.25">
      <c r="B10" s="214" t="s">
        <v>72</v>
      </c>
      <c r="C10" s="214" t="s">
        <v>73</v>
      </c>
      <c r="D10" s="214" t="s">
        <v>74</v>
      </c>
      <c r="E10" s="214" t="s">
        <v>75</v>
      </c>
      <c r="F10" s="214" t="s">
        <v>74</v>
      </c>
      <c r="G10" s="214" t="s">
        <v>75</v>
      </c>
      <c r="H10" s="250"/>
      <c r="I10" s="214" t="s">
        <v>75</v>
      </c>
      <c r="J10" s="214" t="s">
        <v>75</v>
      </c>
      <c r="K10" s="214" t="s">
        <v>75</v>
      </c>
      <c r="L10" s="31" t="s">
        <v>29</v>
      </c>
      <c r="M10" s="251"/>
      <c r="N10" s="31" t="s">
        <v>29</v>
      </c>
      <c r="O10" s="242"/>
      <c r="P10" s="242"/>
      <c r="Q10" s="4">
        <f>'JAN 15'!Q34</f>
        <v>21671640</v>
      </c>
      <c r="R10" s="232"/>
      <c r="S10" s="233"/>
      <c r="T10" s="234"/>
      <c r="U10" s="214" t="s">
        <v>75</v>
      </c>
      <c r="V10" s="214" t="s">
        <v>75</v>
      </c>
      <c r="W10" s="235"/>
      <c r="X10" s="40" t="s">
        <v>76</v>
      </c>
      <c r="Y10" s="40" t="s">
        <v>77</v>
      </c>
      <c r="Z10" s="40" t="s">
        <v>78</v>
      </c>
      <c r="AA10" s="40" t="s">
        <v>79</v>
      </c>
      <c r="AB10" s="40" t="s">
        <v>80</v>
      </c>
      <c r="AC10" s="40" t="s">
        <v>81</v>
      </c>
      <c r="AD10" s="40" t="s">
        <v>82</v>
      </c>
      <c r="AE10" s="40" t="s">
        <v>83</v>
      </c>
      <c r="AF10" s="41"/>
      <c r="AG10" s="192">
        <f>'JAN 15'!AG34</f>
        <v>33966348</v>
      </c>
      <c r="AH10" s="224"/>
      <c r="AI10" s="240"/>
      <c r="AJ10" s="214" t="s">
        <v>84</v>
      </c>
      <c r="AK10" s="214" t="s">
        <v>84</v>
      </c>
      <c r="AL10" s="214" t="s">
        <v>84</v>
      </c>
      <c r="AM10" s="214" t="s">
        <v>84</v>
      </c>
      <c r="AN10" s="214" t="s">
        <v>84</v>
      </c>
      <c r="AO10" s="214" t="s">
        <v>84</v>
      </c>
      <c r="AP10" s="3">
        <f>'JAN 15'!AP34</f>
        <v>7514997</v>
      </c>
      <c r="AQ10" s="242"/>
      <c r="AR10" s="215" t="s">
        <v>85</v>
      </c>
      <c r="AS10" s="224"/>
      <c r="AV10" s="42" t="s">
        <v>86</v>
      </c>
      <c r="AW10" s="42" t="s">
        <v>87</v>
      </c>
      <c r="AY10" s="87" t="s">
        <v>130</v>
      </c>
    </row>
    <row r="11" spans="2:51" x14ac:dyDescent="0.25">
      <c r="B11" s="43">
        <v>2</v>
      </c>
      <c r="C11" s="43">
        <v>4.1666666666666664E-2</v>
      </c>
      <c r="D11" s="191">
        <v>10</v>
      </c>
      <c r="E11" s="44">
        <f>D11/1.42</f>
        <v>7.042253521126761</v>
      </c>
      <c r="F11" s="168">
        <v>66</v>
      </c>
      <c r="G11" s="44">
        <f>F11/1.42</f>
        <v>46.478873239436624</v>
      </c>
      <c r="H11" s="45" t="s">
        <v>88</v>
      </c>
      <c r="I11" s="45">
        <f>J11-(2/1.42)</f>
        <v>41.549295774647888</v>
      </c>
      <c r="J11" s="46">
        <f>(F11-5)/1.42</f>
        <v>42.95774647887324</v>
      </c>
      <c r="K11" s="45">
        <f>J11+(6/1.42)</f>
        <v>47.183098591549296</v>
      </c>
      <c r="L11" s="47">
        <v>14</v>
      </c>
      <c r="M11" s="48" t="s">
        <v>89</v>
      </c>
      <c r="N11" s="48">
        <v>11.4</v>
      </c>
      <c r="O11" s="192">
        <v>126</v>
      </c>
      <c r="P11" s="192">
        <v>88</v>
      </c>
      <c r="Q11" s="192">
        <v>21675432</v>
      </c>
      <c r="R11" s="50">
        <f>Q11-Q10</f>
        <v>3792</v>
      </c>
      <c r="S11" s="51">
        <f>R11*24/1000</f>
        <v>91.007999999999996</v>
      </c>
      <c r="T11" s="51">
        <f>R11/1000</f>
        <v>3.7919999999999998</v>
      </c>
      <c r="U11" s="193">
        <v>4.9000000000000004</v>
      </c>
      <c r="V11" s="193">
        <f t="shared" ref="V11:V34" si="0">U11</f>
        <v>4.9000000000000004</v>
      </c>
      <c r="W11" s="194" t="s">
        <v>129</v>
      </c>
      <c r="X11" s="197">
        <v>0</v>
      </c>
      <c r="Y11" s="197">
        <v>0</v>
      </c>
      <c r="Z11" s="197">
        <v>1049</v>
      </c>
      <c r="AA11" s="197">
        <v>0</v>
      </c>
      <c r="AB11" s="197">
        <v>1059</v>
      </c>
      <c r="AC11" s="52" t="s">
        <v>90</v>
      </c>
      <c r="AD11" s="52" t="s">
        <v>90</v>
      </c>
      <c r="AE11" s="52" t="s">
        <v>90</v>
      </c>
      <c r="AF11" s="196" t="s">
        <v>90</v>
      </c>
      <c r="AG11" s="196">
        <v>33966996</v>
      </c>
      <c r="AH11" s="53">
        <f>IF(ISBLANK(AG11),"-",AG11-AG10)</f>
        <v>648</v>
      </c>
      <c r="AI11" s="54">
        <f>AH11/T11</f>
        <v>170.8860759493671</v>
      </c>
      <c r="AJ11" s="166">
        <v>0</v>
      </c>
      <c r="AK11" s="166">
        <v>0</v>
      </c>
      <c r="AL11" s="166">
        <v>1</v>
      </c>
      <c r="AM11" s="166">
        <v>0</v>
      </c>
      <c r="AN11" s="166">
        <v>1</v>
      </c>
      <c r="AO11" s="166">
        <v>0.33</v>
      </c>
      <c r="AP11" s="197">
        <v>7516484</v>
      </c>
      <c r="AQ11" s="197">
        <f t="shared" ref="AQ11:AQ34" si="1">AP11-AP10</f>
        <v>1487</v>
      </c>
      <c r="AR11" s="55"/>
      <c r="AS11" s="56" t="s">
        <v>113</v>
      </c>
      <c r="AV11" s="42" t="s">
        <v>88</v>
      </c>
      <c r="AW11" s="42" t="s">
        <v>91</v>
      </c>
      <c r="AY11" s="87" t="s">
        <v>136</v>
      </c>
    </row>
    <row r="12" spans="2:51" x14ac:dyDescent="0.25">
      <c r="B12" s="43">
        <v>2.0416666666666701</v>
      </c>
      <c r="C12" s="43">
        <v>8.3333333333333329E-2</v>
      </c>
      <c r="D12" s="191">
        <v>13</v>
      </c>
      <c r="E12" s="44">
        <f t="shared" ref="E12:E34" si="2">D12/1.42</f>
        <v>9.1549295774647899</v>
      </c>
      <c r="F12" s="168">
        <v>66</v>
      </c>
      <c r="G12" s="44">
        <f t="shared" ref="G12:G34" si="3">F12/1.42</f>
        <v>46.478873239436624</v>
      </c>
      <c r="H12" s="45" t="s">
        <v>88</v>
      </c>
      <c r="I12" s="45">
        <f t="shared" ref="I12:I34" si="4">J12-(2/1.42)</f>
        <v>41.549295774647888</v>
      </c>
      <c r="J12" s="46">
        <f>(F12-5)/1.42</f>
        <v>42.95774647887324</v>
      </c>
      <c r="K12" s="45">
        <f>J12+(6/1.42)</f>
        <v>47.183098591549296</v>
      </c>
      <c r="L12" s="47">
        <v>14</v>
      </c>
      <c r="M12" s="48" t="s">
        <v>89</v>
      </c>
      <c r="N12" s="48">
        <v>11.2</v>
      </c>
      <c r="O12" s="192">
        <v>125</v>
      </c>
      <c r="P12" s="192">
        <v>83</v>
      </c>
      <c r="Q12" s="192">
        <v>21679064</v>
      </c>
      <c r="R12" s="50">
        <f t="shared" ref="R12:R34" si="5">Q12-Q11</f>
        <v>3632</v>
      </c>
      <c r="S12" s="51">
        <f t="shared" ref="S12:S34" si="6">R12*24/1000</f>
        <v>87.168000000000006</v>
      </c>
      <c r="T12" s="51">
        <f t="shared" ref="T12:T34" si="7">R12/1000</f>
        <v>3.6320000000000001</v>
      </c>
      <c r="U12" s="193">
        <v>6.6</v>
      </c>
      <c r="V12" s="193">
        <f t="shared" si="0"/>
        <v>6.6</v>
      </c>
      <c r="W12" s="194" t="s">
        <v>129</v>
      </c>
      <c r="X12" s="197">
        <v>0</v>
      </c>
      <c r="Y12" s="197">
        <v>0</v>
      </c>
      <c r="Z12" s="197">
        <v>1009</v>
      </c>
      <c r="AA12" s="197">
        <v>0</v>
      </c>
      <c r="AB12" s="197">
        <v>1020</v>
      </c>
      <c r="AC12" s="52" t="s">
        <v>90</v>
      </c>
      <c r="AD12" s="52" t="s">
        <v>90</v>
      </c>
      <c r="AE12" s="52" t="s">
        <v>90</v>
      </c>
      <c r="AF12" s="196" t="s">
        <v>90</v>
      </c>
      <c r="AG12" s="196">
        <v>33967588</v>
      </c>
      <c r="AH12" s="53">
        <f>IF(ISBLANK(AG12),"-",AG12-AG11)</f>
        <v>592</v>
      </c>
      <c r="AI12" s="54">
        <f t="shared" ref="AI12:AI34" si="8">AH12/T12</f>
        <v>162.99559471365637</v>
      </c>
      <c r="AJ12" s="166">
        <v>0</v>
      </c>
      <c r="AK12" s="166">
        <v>0</v>
      </c>
      <c r="AL12" s="166">
        <v>1</v>
      </c>
      <c r="AM12" s="166">
        <v>0</v>
      </c>
      <c r="AN12" s="166">
        <v>1</v>
      </c>
      <c r="AO12" s="166">
        <v>0.33</v>
      </c>
      <c r="AP12" s="197">
        <v>7518060</v>
      </c>
      <c r="AQ12" s="197">
        <f t="shared" si="1"/>
        <v>1576</v>
      </c>
      <c r="AR12" s="57"/>
      <c r="AS12" s="56" t="s">
        <v>113</v>
      </c>
      <c r="AV12" s="42" t="s">
        <v>92</v>
      </c>
      <c r="AW12" s="42" t="s">
        <v>93</v>
      </c>
      <c r="AY12" s="87" t="s">
        <v>137</v>
      </c>
    </row>
    <row r="13" spans="2:51" x14ac:dyDescent="0.25">
      <c r="B13" s="43">
        <v>2.0833333333333299</v>
      </c>
      <c r="C13" s="43">
        <v>0.125</v>
      </c>
      <c r="D13" s="191">
        <v>15</v>
      </c>
      <c r="E13" s="44">
        <f t="shared" si="2"/>
        <v>10.563380281690142</v>
      </c>
      <c r="F13" s="168">
        <v>66</v>
      </c>
      <c r="G13" s="44">
        <f t="shared" si="3"/>
        <v>46.478873239436624</v>
      </c>
      <c r="H13" s="45" t="s">
        <v>88</v>
      </c>
      <c r="I13" s="45">
        <f t="shared" si="4"/>
        <v>41.549295774647888</v>
      </c>
      <c r="J13" s="46">
        <f>(F13-5)/1.42</f>
        <v>42.95774647887324</v>
      </c>
      <c r="K13" s="45">
        <f>J13+(6/1.42)</f>
        <v>47.183098591549296</v>
      </c>
      <c r="L13" s="47">
        <v>14</v>
      </c>
      <c r="M13" s="48" t="s">
        <v>89</v>
      </c>
      <c r="N13" s="48">
        <v>11.2</v>
      </c>
      <c r="O13" s="192">
        <v>124</v>
      </c>
      <c r="P13" s="192">
        <v>84</v>
      </c>
      <c r="Q13" s="192">
        <v>21682559</v>
      </c>
      <c r="R13" s="50">
        <f t="shared" si="5"/>
        <v>3495</v>
      </c>
      <c r="S13" s="51">
        <f t="shared" si="6"/>
        <v>83.88</v>
      </c>
      <c r="T13" s="51">
        <f t="shared" si="7"/>
        <v>3.4950000000000001</v>
      </c>
      <c r="U13" s="193">
        <v>8.1999999999999993</v>
      </c>
      <c r="V13" s="193">
        <f t="shared" si="0"/>
        <v>8.1999999999999993</v>
      </c>
      <c r="W13" s="194" t="s">
        <v>129</v>
      </c>
      <c r="X13" s="197">
        <v>0</v>
      </c>
      <c r="Y13" s="197">
        <v>0</v>
      </c>
      <c r="Z13" s="197">
        <v>993</v>
      </c>
      <c r="AA13" s="197">
        <v>0</v>
      </c>
      <c r="AB13" s="197">
        <v>1012</v>
      </c>
      <c r="AC13" s="52" t="s">
        <v>90</v>
      </c>
      <c r="AD13" s="52" t="s">
        <v>90</v>
      </c>
      <c r="AE13" s="52" t="s">
        <v>90</v>
      </c>
      <c r="AF13" s="196" t="s">
        <v>90</v>
      </c>
      <c r="AG13" s="196">
        <v>33968140</v>
      </c>
      <c r="AH13" s="53">
        <f>IF(ISBLANK(AG13),"-",AG13-AG12)</f>
        <v>552</v>
      </c>
      <c r="AI13" s="54">
        <f t="shared" si="8"/>
        <v>157.93991416309012</v>
      </c>
      <c r="AJ13" s="166">
        <v>0</v>
      </c>
      <c r="AK13" s="166">
        <v>0</v>
      </c>
      <c r="AL13" s="166">
        <v>1</v>
      </c>
      <c r="AM13" s="166">
        <v>0</v>
      </c>
      <c r="AN13" s="166">
        <v>1</v>
      </c>
      <c r="AO13" s="166">
        <v>0.33</v>
      </c>
      <c r="AP13" s="197">
        <v>7519640</v>
      </c>
      <c r="AQ13" s="197">
        <f t="shared" si="1"/>
        <v>1580</v>
      </c>
      <c r="AR13" s="55"/>
      <c r="AS13" s="56" t="s">
        <v>113</v>
      </c>
      <c r="AV13" s="42" t="s">
        <v>94</v>
      </c>
      <c r="AW13" s="42" t="s">
        <v>95</v>
      </c>
      <c r="AY13" s="87" t="s">
        <v>147</v>
      </c>
    </row>
    <row r="14" spans="2:51" x14ac:dyDescent="0.25">
      <c r="B14" s="43">
        <v>2.125</v>
      </c>
      <c r="C14" s="43">
        <v>0.16666666666666699</v>
      </c>
      <c r="D14" s="191">
        <v>25</v>
      </c>
      <c r="E14" s="44">
        <f t="shared" si="2"/>
        <v>17.605633802816904</v>
      </c>
      <c r="F14" s="168">
        <v>66</v>
      </c>
      <c r="G14" s="44">
        <f t="shared" si="3"/>
        <v>46.478873239436624</v>
      </c>
      <c r="H14" s="45" t="s">
        <v>88</v>
      </c>
      <c r="I14" s="45">
        <f t="shared" si="4"/>
        <v>41.549295774647888</v>
      </c>
      <c r="J14" s="46">
        <f>(F14-5)/1.42</f>
        <v>42.95774647887324</v>
      </c>
      <c r="K14" s="45">
        <f>J14+(6/1.42)</f>
        <v>47.183098591549296</v>
      </c>
      <c r="L14" s="47">
        <v>14</v>
      </c>
      <c r="M14" s="48" t="s">
        <v>89</v>
      </c>
      <c r="N14" s="48">
        <v>12.8</v>
      </c>
      <c r="O14" s="192">
        <v>87</v>
      </c>
      <c r="P14" s="192">
        <v>83</v>
      </c>
      <c r="Q14" s="192">
        <v>21686077</v>
      </c>
      <c r="R14" s="50">
        <f t="shared" si="5"/>
        <v>3518</v>
      </c>
      <c r="S14" s="51">
        <f t="shared" si="6"/>
        <v>84.432000000000002</v>
      </c>
      <c r="T14" s="51">
        <f t="shared" si="7"/>
        <v>3.5179999999999998</v>
      </c>
      <c r="U14" s="193">
        <v>9.5</v>
      </c>
      <c r="V14" s="193">
        <f t="shared" si="0"/>
        <v>9.5</v>
      </c>
      <c r="W14" s="194" t="s">
        <v>129</v>
      </c>
      <c r="X14" s="197">
        <v>0</v>
      </c>
      <c r="Y14" s="197">
        <v>0</v>
      </c>
      <c r="Z14" s="197">
        <v>919</v>
      </c>
      <c r="AA14" s="197">
        <v>0</v>
      </c>
      <c r="AB14" s="197">
        <v>977</v>
      </c>
      <c r="AC14" s="52" t="s">
        <v>90</v>
      </c>
      <c r="AD14" s="52" t="s">
        <v>90</v>
      </c>
      <c r="AE14" s="52" t="s">
        <v>90</v>
      </c>
      <c r="AF14" s="196" t="s">
        <v>90</v>
      </c>
      <c r="AG14" s="196">
        <v>33968656</v>
      </c>
      <c r="AH14" s="53">
        <f t="shared" ref="AH14:AH34" si="9">IF(ISBLANK(AG14),"-",AG14-AG13)</f>
        <v>516</v>
      </c>
      <c r="AI14" s="54">
        <f t="shared" si="8"/>
        <v>146.67424673109721</v>
      </c>
      <c r="AJ14" s="166">
        <v>0</v>
      </c>
      <c r="AK14" s="166">
        <v>0</v>
      </c>
      <c r="AL14" s="166">
        <v>1</v>
      </c>
      <c r="AM14" s="166">
        <v>0</v>
      </c>
      <c r="AN14" s="166">
        <v>1</v>
      </c>
      <c r="AO14" s="166">
        <v>0.33</v>
      </c>
      <c r="AP14" s="197">
        <v>7520633</v>
      </c>
      <c r="AQ14" s="197">
        <f t="shared" si="1"/>
        <v>993</v>
      </c>
      <c r="AR14" s="55"/>
      <c r="AS14" s="56" t="s">
        <v>113</v>
      </c>
      <c r="AT14" s="58"/>
      <c r="AV14" s="42" t="s">
        <v>96</v>
      </c>
      <c r="AW14" s="42" t="s">
        <v>97</v>
      </c>
      <c r="AY14" s="87" t="s">
        <v>138</v>
      </c>
    </row>
    <row r="15" spans="2:51" x14ac:dyDescent="0.25">
      <c r="B15" s="43">
        <v>2.1666666666666701</v>
      </c>
      <c r="C15" s="43">
        <v>0.20833333333333301</v>
      </c>
      <c r="D15" s="191">
        <v>26</v>
      </c>
      <c r="E15" s="44">
        <f t="shared" si="2"/>
        <v>18.30985915492958</v>
      </c>
      <c r="F15" s="168">
        <v>66</v>
      </c>
      <c r="G15" s="44">
        <f t="shared" si="3"/>
        <v>46.478873239436624</v>
      </c>
      <c r="H15" s="45" t="s">
        <v>88</v>
      </c>
      <c r="I15" s="45">
        <f t="shared" si="4"/>
        <v>41.549295774647888</v>
      </c>
      <c r="J15" s="46">
        <f>(F15-5)/1.42</f>
        <v>42.95774647887324</v>
      </c>
      <c r="K15" s="45">
        <f>J15+(6/1.42)</f>
        <v>47.183098591549296</v>
      </c>
      <c r="L15" s="47">
        <v>18</v>
      </c>
      <c r="M15" s="48" t="s">
        <v>89</v>
      </c>
      <c r="N15" s="48">
        <v>13.1</v>
      </c>
      <c r="O15" s="192">
        <v>90</v>
      </c>
      <c r="P15" s="192">
        <v>88</v>
      </c>
      <c r="Q15" s="192">
        <v>21689630</v>
      </c>
      <c r="R15" s="50">
        <f t="shared" si="5"/>
        <v>3553</v>
      </c>
      <c r="S15" s="51">
        <f t="shared" si="6"/>
        <v>85.272000000000006</v>
      </c>
      <c r="T15" s="51">
        <f t="shared" si="7"/>
        <v>3.5529999999999999</v>
      </c>
      <c r="U15" s="193">
        <v>9.5</v>
      </c>
      <c r="V15" s="193">
        <f t="shared" si="0"/>
        <v>9.5</v>
      </c>
      <c r="W15" s="194" t="s">
        <v>129</v>
      </c>
      <c r="X15" s="197">
        <v>0</v>
      </c>
      <c r="Y15" s="197">
        <v>0</v>
      </c>
      <c r="Z15" s="197">
        <v>926</v>
      </c>
      <c r="AA15" s="197">
        <v>0</v>
      </c>
      <c r="AB15" s="197">
        <v>932</v>
      </c>
      <c r="AC15" s="52" t="s">
        <v>90</v>
      </c>
      <c r="AD15" s="52" t="s">
        <v>90</v>
      </c>
      <c r="AE15" s="52" t="s">
        <v>90</v>
      </c>
      <c r="AF15" s="196" t="s">
        <v>90</v>
      </c>
      <c r="AG15" s="196">
        <v>33969124</v>
      </c>
      <c r="AH15" s="53">
        <f t="shared" si="9"/>
        <v>468</v>
      </c>
      <c r="AI15" s="54">
        <f t="shared" si="8"/>
        <v>131.71967351533914</v>
      </c>
      <c r="AJ15" s="166">
        <v>0</v>
      </c>
      <c r="AK15" s="166">
        <v>0</v>
      </c>
      <c r="AL15" s="166">
        <v>1</v>
      </c>
      <c r="AM15" s="166">
        <v>0</v>
      </c>
      <c r="AN15" s="166">
        <v>1</v>
      </c>
      <c r="AO15" s="166">
        <v>0.33</v>
      </c>
      <c r="AP15" s="197">
        <v>7520633</v>
      </c>
      <c r="AQ15" s="197">
        <f t="shared" si="1"/>
        <v>0</v>
      </c>
      <c r="AR15" s="55"/>
      <c r="AS15" s="56" t="s">
        <v>113</v>
      </c>
      <c r="AV15" s="42" t="s">
        <v>98</v>
      </c>
      <c r="AW15" s="42" t="s">
        <v>99</v>
      </c>
      <c r="AY15" s="87" t="s">
        <v>200</v>
      </c>
    </row>
    <row r="16" spans="2:51" x14ac:dyDescent="0.25">
      <c r="B16" s="43">
        <v>2.2083333333333299</v>
      </c>
      <c r="C16" s="43">
        <v>0.25</v>
      </c>
      <c r="D16" s="191">
        <v>25</v>
      </c>
      <c r="E16" s="44">
        <f t="shared" si="2"/>
        <v>17.605633802816904</v>
      </c>
      <c r="F16" s="103">
        <v>68</v>
      </c>
      <c r="G16" s="44">
        <f t="shared" si="3"/>
        <v>47.887323943661976</v>
      </c>
      <c r="H16" s="45" t="s">
        <v>88</v>
      </c>
      <c r="I16" s="45">
        <f t="shared" si="4"/>
        <v>46.478873239436624</v>
      </c>
      <c r="J16" s="46">
        <f t="shared" ref="J16:J25" si="10">F16/1.42</f>
        <v>47.887323943661976</v>
      </c>
      <c r="K16" s="45">
        <f>J16+1.42</f>
        <v>49.307323943661977</v>
      </c>
      <c r="L16" s="47">
        <v>19</v>
      </c>
      <c r="M16" s="48" t="s">
        <v>100</v>
      </c>
      <c r="N16" s="48">
        <v>13.1</v>
      </c>
      <c r="O16" s="192">
        <v>103</v>
      </c>
      <c r="P16" s="192">
        <v>100</v>
      </c>
      <c r="Q16" s="192">
        <v>21693690</v>
      </c>
      <c r="R16" s="50">
        <f t="shared" si="5"/>
        <v>4060</v>
      </c>
      <c r="S16" s="51">
        <f t="shared" si="6"/>
        <v>97.44</v>
      </c>
      <c r="T16" s="51">
        <f t="shared" si="7"/>
        <v>4.0599999999999996</v>
      </c>
      <c r="U16" s="193">
        <v>9.5</v>
      </c>
      <c r="V16" s="193">
        <f t="shared" si="0"/>
        <v>9.5</v>
      </c>
      <c r="W16" s="194" t="s">
        <v>129</v>
      </c>
      <c r="X16" s="197">
        <v>0</v>
      </c>
      <c r="Y16" s="197">
        <v>0</v>
      </c>
      <c r="Z16" s="197">
        <v>1020</v>
      </c>
      <c r="AA16" s="197">
        <v>0</v>
      </c>
      <c r="AB16" s="197">
        <v>977</v>
      </c>
      <c r="AC16" s="52" t="s">
        <v>90</v>
      </c>
      <c r="AD16" s="52" t="s">
        <v>90</v>
      </c>
      <c r="AE16" s="52" t="s">
        <v>90</v>
      </c>
      <c r="AF16" s="196" t="s">
        <v>90</v>
      </c>
      <c r="AG16" s="196">
        <v>33969644</v>
      </c>
      <c r="AH16" s="53">
        <f t="shared" si="9"/>
        <v>520</v>
      </c>
      <c r="AI16" s="54">
        <f t="shared" si="8"/>
        <v>128.07881773399015</v>
      </c>
      <c r="AJ16" s="166">
        <v>0</v>
      </c>
      <c r="AK16" s="166">
        <v>0</v>
      </c>
      <c r="AL16" s="166">
        <v>1</v>
      </c>
      <c r="AM16" s="166">
        <v>0</v>
      </c>
      <c r="AN16" s="166">
        <v>1</v>
      </c>
      <c r="AO16" s="166">
        <v>0</v>
      </c>
      <c r="AP16" s="197">
        <v>7520633</v>
      </c>
      <c r="AQ16" s="197">
        <f t="shared" si="1"/>
        <v>0</v>
      </c>
      <c r="AR16" s="57"/>
      <c r="AS16" s="56" t="s">
        <v>101</v>
      </c>
      <c r="AV16" s="42" t="s">
        <v>102</v>
      </c>
      <c r="AW16" s="42" t="s">
        <v>103</v>
      </c>
      <c r="AY16" s="87"/>
    </row>
    <row r="17" spans="1:51" x14ac:dyDescent="0.25">
      <c r="B17" s="43">
        <v>2.25</v>
      </c>
      <c r="C17" s="43">
        <v>0.29166666666666702</v>
      </c>
      <c r="D17" s="191">
        <v>16</v>
      </c>
      <c r="E17" s="44">
        <f t="shared" si="2"/>
        <v>11.267605633802818</v>
      </c>
      <c r="F17" s="103">
        <v>83</v>
      </c>
      <c r="G17" s="44">
        <f t="shared" si="3"/>
        <v>58.450704225352112</v>
      </c>
      <c r="H17" s="45" t="s">
        <v>88</v>
      </c>
      <c r="I17" s="45">
        <f t="shared" si="4"/>
        <v>57.04225352112676</v>
      </c>
      <c r="J17" s="46">
        <f t="shared" si="10"/>
        <v>58.450704225352112</v>
      </c>
      <c r="K17" s="45">
        <f t="shared" ref="K17:K22" si="11">J17+1.42</f>
        <v>59.870704225352114</v>
      </c>
      <c r="L17" s="47">
        <v>19</v>
      </c>
      <c r="M17" s="48" t="s">
        <v>100</v>
      </c>
      <c r="N17" s="48">
        <v>16.7</v>
      </c>
      <c r="O17" s="192">
        <v>136</v>
      </c>
      <c r="P17" s="192">
        <v>130</v>
      </c>
      <c r="Q17" s="192">
        <v>21698998</v>
      </c>
      <c r="R17" s="50">
        <f t="shared" si="5"/>
        <v>5308</v>
      </c>
      <c r="S17" s="51">
        <f t="shared" si="6"/>
        <v>127.392</v>
      </c>
      <c r="T17" s="51">
        <f t="shared" si="7"/>
        <v>5.3079999999999998</v>
      </c>
      <c r="U17" s="193">
        <v>9.5</v>
      </c>
      <c r="V17" s="193">
        <f t="shared" si="0"/>
        <v>9.5</v>
      </c>
      <c r="W17" s="194" t="s">
        <v>141</v>
      </c>
      <c r="X17" s="197">
        <v>0</v>
      </c>
      <c r="Y17" s="197">
        <v>0</v>
      </c>
      <c r="Z17" s="197">
        <v>1103</v>
      </c>
      <c r="AA17" s="197">
        <v>1185</v>
      </c>
      <c r="AB17" s="197">
        <v>1139</v>
      </c>
      <c r="AC17" s="52" t="s">
        <v>90</v>
      </c>
      <c r="AD17" s="52" t="s">
        <v>90</v>
      </c>
      <c r="AE17" s="52" t="s">
        <v>90</v>
      </c>
      <c r="AF17" s="196" t="s">
        <v>90</v>
      </c>
      <c r="AG17" s="196">
        <v>33970696</v>
      </c>
      <c r="AH17" s="53">
        <f t="shared" si="9"/>
        <v>1052</v>
      </c>
      <c r="AI17" s="54">
        <f t="shared" si="8"/>
        <v>198.19140919366993</v>
      </c>
      <c r="AJ17" s="166">
        <v>0</v>
      </c>
      <c r="AK17" s="166">
        <v>0</v>
      </c>
      <c r="AL17" s="166">
        <v>1</v>
      </c>
      <c r="AM17" s="166">
        <v>1</v>
      </c>
      <c r="AN17" s="166">
        <v>1</v>
      </c>
      <c r="AO17" s="166">
        <v>0</v>
      </c>
      <c r="AP17" s="197">
        <v>7520633</v>
      </c>
      <c r="AQ17" s="197">
        <f t="shared" si="1"/>
        <v>0</v>
      </c>
      <c r="AR17" s="55"/>
      <c r="AS17" s="56" t="s">
        <v>101</v>
      </c>
      <c r="AT17" s="58"/>
      <c r="AV17" s="42" t="s">
        <v>104</v>
      </c>
      <c r="AW17" s="42" t="s">
        <v>105</v>
      </c>
      <c r="AY17" s="170"/>
    </row>
    <row r="18" spans="1:51" x14ac:dyDescent="0.25">
      <c r="B18" s="43">
        <v>2.2916666666666701</v>
      </c>
      <c r="C18" s="43">
        <v>0.33333333333333298</v>
      </c>
      <c r="D18" s="191">
        <v>9</v>
      </c>
      <c r="E18" s="44">
        <f t="shared" si="2"/>
        <v>6.3380281690140849</v>
      </c>
      <c r="F18" s="103">
        <v>83</v>
      </c>
      <c r="G18" s="44">
        <f t="shared" si="3"/>
        <v>58.450704225352112</v>
      </c>
      <c r="H18" s="45" t="s">
        <v>88</v>
      </c>
      <c r="I18" s="45">
        <f t="shared" si="4"/>
        <v>57.04225352112676</v>
      </c>
      <c r="J18" s="46">
        <f t="shared" si="10"/>
        <v>58.450704225352112</v>
      </c>
      <c r="K18" s="45">
        <f t="shared" si="11"/>
        <v>59.870704225352114</v>
      </c>
      <c r="L18" s="47">
        <v>19</v>
      </c>
      <c r="M18" s="48" t="s">
        <v>100</v>
      </c>
      <c r="N18" s="48">
        <v>17.3</v>
      </c>
      <c r="O18" s="192">
        <v>145</v>
      </c>
      <c r="P18" s="192">
        <v>146</v>
      </c>
      <c r="Q18" s="192">
        <v>21704746</v>
      </c>
      <c r="R18" s="50">
        <f t="shared" si="5"/>
        <v>5748</v>
      </c>
      <c r="S18" s="51">
        <f t="shared" si="6"/>
        <v>137.952</v>
      </c>
      <c r="T18" s="51">
        <f t="shared" si="7"/>
        <v>5.7480000000000002</v>
      </c>
      <c r="U18" s="193">
        <v>9.4</v>
      </c>
      <c r="V18" s="193">
        <f t="shared" si="0"/>
        <v>9.4</v>
      </c>
      <c r="W18" s="194" t="s">
        <v>141</v>
      </c>
      <c r="X18" s="197">
        <v>0</v>
      </c>
      <c r="Y18" s="197">
        <v>0</v>
      </c>
      <c r="Z18" s="197">
        <v>1145</v>
      </c>
      <c r="AA18" s="197">
        <v>1185</v>
      </c>
      <c r="AB18" s="197">
        <v>1198</v>
      </c>
      <c r="AC18" s="52" t="s">
        <v>90</v>
      </c>
      <c r="AD18" s="52" t="s">
        <v>90</v>
      </c>
      <c r="AE18" s="52" t="s">
        <v>90</v>
      </c>
      <c r="AF18" s="196" t="s">
        <v>90</v>
      </c>
      <c r="AG18" s="196">
        <v>33971900</v>
      </c>
      <c r="AH18" s="53">
        <f t="shared" si="9"/>
        <v>1204</v>
      </c>
      <c r="AI18" s="54">
        <f t="shared" si="8"/>
        <v>209.46416144745999</v>
      </c>
      <c r="AJ18" s="166">
        <v>0</v>
      </c>
      <c r="AK18" s="166">
        <v>0</v>
      </c>
      <c r="AL18" s="166">
        <v>1</v>
      </c>
      <c r="AM18" s="166">
        <v>1</v>
      </c>
      <c r="AN18" s="166">
        <v>1</v>
      </c>
      <c r="AO18" s="166">
        <v>0</v>
      </c>
      <c r="AP18" s="197">
        <v>7520633</v>
      </c>
      <c r="AQ18" s="197">
        <f t="shared" si="1"/>
        <v>0</v>
      </c>
      <c r="AR18" s="55"/>
      <c r="AS18" s="56" t="s">
        <v>101</v>
      </c>
      <c r="AV18" s="42" t="s">
        <v>106</v>
      </c>
      <c r="AW18" s="42" t="s">
        <v>107</v>
      </c>
      <c r="AY18" s="170"/>
    </row>
    <row r="19" spans="1:51" x14ac:dyDescent="0.25">
      <c r="B19" s="43">
        <v>2.3333333333333299</v>
      </c>
      <c r="C19" s="43">
        <v>0.375</v>
      </c>
      <c r="D19" s="191">
        <v>8</v>
      </c>
      <c r="E19" s="44">
        <f t="shared" si="2"/>
        <v>5.6338028169014089</v>
      </c>
      <c r="F19" s="103">
        <v>83</v>
      </c>
      <c r="G19" s="44">
        <f t="shared" si="3"/>
        <v>58.450704225352112</v>
      </c>
      <c r="H19" s="45" t="s">
        <v>88</v>
      </c>
      <c r="I19" s="45">
        <f t="shared" si="4"/>
        <v>57.04225352112676</v>
      </c>
      <c r="J19" s="46">
        <f t="shared" si="10"/>
        <v>58.450704225352112</v>
      </c>
      <c r="K19" s="45">
        <f t="shared" si="11"/>
        <v>59.870704225352114</v>
      </c>
      <c r="L19" s="47">
        <v>19</v>
      </c>
      <c r="M19" s="48" t="s">
        <v>100</v>
      </c>
      <c r="N19" s="48">
        <v>18.399999999999999</v>
      </c>
      <c r="O19" s="192">
        <v>138</v>
      </c>
      <c r="P19" s="192">
        <v>149</v>
      </c>
      <c r="Q19" s="192">
        <v>21710900</v>
      </c>
      <c r="R19" s="50">
        <f t="shared" si="5"/>
        <v>6154</v>
      </c>
      <c r="S19" s="51">
        <f t="shared" si="6"/>
        <v>147.696</v>
      </c>
      <c r="T19" s="51">
        <f t="shared" si="7"/>
        <v>6.1539999999999999</v>
      </c>
      <c r="U19" s="193">
        <v>9.1</v>
      </c>
      <c r="V19" s="193">
        <f t="shared" si="0"/>
        <v>9.1</v>
      </c>
      <c r="W19" s="194" t="s">
        <v>142</v>
      </c>
      <c r="X19" s="197">
        <v>0</v>
      </c>
      <c r="Y19" s="197">
        <v>1042</v>
      </c>
      <c r="Z19" s="197">
        <v>1195</v>
      </c>
      <c r="AA19" s="197">
        <v>1185</v>
      </c>
      <c r="AB19" s="197">
        <v>1198</v>
      </c>
      <c r="AC19" s="52" t="s">
        <v>90</v>
      </c>
      <c r="AD19" s="52" t="s">
        <v>90</v>
      </c>
      <c r="AE19" s="52" t="s">
        <v>90</v>
      </c>
      <c r="AF19" s="196" t="s">
        <v>90</v>
      </c>
      <c r="AG19" s="196">
        <v>33973265</v>
      </c>
      <c r="AH19" s="53">
        <f t="shared" si="9"/>
        <v>1365</v>
      </c>
      <c r="AI19" s="54">
        <f t="shared" si="8"/>
        <v>221.80695482612936</v>
      </c>
      <c r="AJ19" s="166">
        <v>0</v>
      </c>
      <c r="AK19" s="166">
        <v>1</v>
      </c>
      <c r="AL19" s="166">
        <v>1</v>
      </c>
      <c r="AM19" s="166">
        <v>1</v>
      </c>
      <c r="AN19" s="166">
        <v>1</v>
      </c>
      <c r="AO19" s="166">
        <v>0</v>
      </c>
      <c r="AP19" s="197">
        <v>7520633</v>
      </c>
      <c r="AQ19" s="197">
        <f t="shared" si="1"/>
        <v>0</v>
      </c>
      <c r="AR19" s="55"/>
      <c r="AS19" s="56" t="s">
        <v>101</v>
      </c>
      <c r="AV19" s="42" t="s">
        <v>108</v>
      </c>
      <c r="AW19" s="42" t="s">
        <v>109</v>
      </c>
      <c r="AY19" s="170"/>
    </row>
    <row r="20" spans="1:51" x14ac:dyDescent="0.25">
      <c r="B20" s="43">
        <v>2.375</v>
      </c>
      <c r="C20" s="43">
        <v>0.41666666666666669</v>
      </c>
      <c r="D20" s="191">
        <v>8</v>
      </c>
      <c r="E20" s="44">
        <f t="shared" si="2"/>
        <v>5.6338028169014089</v>
      </c>
      <c r="F20" s="103">
        <v>83</v>
      </c>
      <c r="G20" s="44">
        <f t="shared" si="3"/>
        <v>58.450704225352112</v>
      </c>
      <c r="H20" s="45" t="s">
        <v>88</v>
      </c>
      <c r="I20" s="45">
        <f t="shared" si="4"/>
        <v>57.04225352112676</v>
      </c>
      <c r="J20" s="46">
        <f t="shared" si="10"/>
        <v>58.450704225352112</v>
      </c>
      <c r="K20" s="45">
        <f t="shared" si="11"/>
        <v>59.870704225352114</v>
      </c>
      <c r="L20" s="47">
        <v>19</v>
      </c>
      <c r="M20" s="48" t="s">
        <v>100</v>
      </c>
      <c r="N20" s="48">
        <v>17.7</v>
      </c>
      <c r="O20" s="192">
        <v>138</v>
      </c>
      <c r="P20" s="192">
        <v>148</v>
      </c>
      <c r="Q20" s="192">
        <v>21717095</v>
      </c>
      <c r="R20" s="50">
        <f t="shared" si="5"/>
        <v>6195</v>
      </c>
      <c r="S20" s="51">
        <f t="shared" si="6"/>
        <v>148.68</v>
      </c>
      <c r="T20" s="51">
        <f t="shared" si="7"/>
        <v>6.1950000000000003</v>
      </c>
      <c r="U20" s="193">
        <v>8.4</v>
      </c>
      <c r="V20" s="193">
        <f t="shared" si="0"/>
        <v>8.4</v>
      </c>
      <c r="W20" s="194" t="s">
        <v>142</v>
      </c>
      <c r="X20" s="197">
        <v>0</v>
      </c>
      <c r="Y20" s="197">
        <v>1106</v>
      </c>
      <c r="Z20" s="197">
        <v>1195</v>
      </c>
      <c r="AA20" s="197">
        <v>1185</v>
      </c>
      <c r="AB20" s="197">
        <v>1198</v>
      </c>
      <c r="AC20" s="52" t="s">
        <v>90</v>
      </c>
      <c r="AD20" s="52" t="s">
        <v>90</v>
      </c>
      <c r="AE20" s="52" t="s">
        <v>90</v>
      </c>
      <c r="AF20" s="196" t="s">
        <v>90</v>
      </c>
      <c r="AG20" s="196">
        <v>33974654</v>
      </c>
      <c r="AH20" s="53">
        <f t="shared" si="9"/>
        <v>1389</v>
      </c>
      <c r="AI20" s="54">
        <f t="shared" si="8"/>
        <v>224.21307506053267</v>
      </c>
      <c r="AJ20" s="166">
        <v>0</v>
      </c>
      <c r="AK20" s="166">
        <v>1</v>
      </c>
      <c r="AL20" s="166">
        <v>1</v>
      </c>
      <c r="AM20" s="166">
        <v>1</v>
      </c>
      <c r="AN20" s="166">
        <v>1</v>
      </c>
      <c r="AO20" s="166">
        <v>0</v>
      </c>
      <c r="AP20" s="197">
        <v>7520633</v>
      </c>
      <c r="AQ20" s="197">
        <f t="shared" si="1"/>
        <v>0</v>
      </c>
      <c r="AR20" s="57"/>
      <c r="AS20" s="56" t="s">
        <v>101</v>
      </c>
      <c r="AY20" s="170"/>
    </row>
    <row r="21" spans="1:51" x14ac:dyDescent="0.25">
      <c r="B21" s="43">
        <v>2.4166666666666701</v>
      </c>
      <c r="C21" s="43">
        <v>0.45833333333333298</v>
      </c>
      <c r="D21" s="191">
        <v>9</v>
      </c>
      <c r="E21" s="44">
        <f t="shared" si="2"/>
        <v>6.3380281690140849</v>
      </c>
      <c r="F21" s="103">
        <v>83</v>
      </c>
      <c r="G21" s="44">
        <f t="shared" si="3"/>
        <v>58.450704225352112</v>
      </c>
      <c r="H21" s="45" t="s">
        <v>88</v>
      </c>
      <c r="I21" s="45">
        <f t="shared" si="4"/>
        <v>57.04225352112676</v>
      </c>
      <c r="J21" s="46">
        <f t="shared" si="10"/>
        <v>58.450704225352112</v>
      </c>
      <c r="K21" s="45">
        <f t="shared" si="11"/>
        <v>59.870704225352114</v>
      </c>
      <c r="L21" s="47">
        <v>19</v>
      </c>
      <c r="M21" s="48" t="s">
        <v>100</v>
      </c>
      <c r="N21" s="48">
        <v>17.7</v>
      </c>
      <c r="O21" s="192">
        <v>138</v>
      </c>
      <c r="P21" s="192">
        <v>146</v>
      </c>
      <c r="Q21" s="192">
        <v>21723290</v>
      </c>
      <c r="R21" s="50">
        <f>Q21-Q20</f>
        <v>6195</v>
      </c>
      <c r="S21" s="51">
        <f t="shared" si="6"/>
        <v>148.68</v>
      </c>
      <c r="T21" s="51">
        <f t="shared" si="7"/>
        <v>6.1950000000000003</v>
      </c>
      <c r="U21" s="193">
        <v>7.9</v>
      </c>
      <c r="V21" s="193">
        <f t="shared" si="0"/>
        <v>7.9</v>
      </c>
      <c r="W21" s="194" t="s">
        <v>142</v>
      </c>
      <c r="X21" s="197">
        <v>0</v>
      </c>
      <c r="Y21" s="197">
        <v>1050</v>
      </c>
      <c r="Z21" s="197">
        <v>1195</v>
      </c>
      <c r="AA21" s="197">
        <v>1185</v>
      </c>
      <c r="AB21" s="197">
        <v>1198</v>
      </c>
      <c r="AC21" s="52" t="s">
        <v>90</v>
      </c>
      <c r="AD21" s="52" t="s">
        <v>90</v>
      </c>
      <c r="AE21" s="52" t="s">
        <v>90</v>
      </c>
      <c r="AF21" s="196" t="s">
        <v>90</v>
      </c>
      <c r="AG21" s="196">
        <v>33976044</v>
      </c>
      <c r="AH21" s="53">
        <f t="shared" si="9"/>
        <v>1390</v>
      </c>
      <c r="AI21" s="54">
        <f t="shared" si="8"/>
        <v>224.37449556093623</v>
      </c>
      <c r="AJ21" s="166">
        <v>0</v>
      </c>
      <c r="AK21" s="166">
        <v>1</v>
      </c>
      <c r="AL21" s="166">
        <v>1</v>
      </c>
      <c r="AM21" s="166">
        <v>1</v>
      </c>
      <c r="AN21" s="166">
        <v>1</v>
      </c>
      <c r="AO21" s="166">
        <v>0</v>
      </c>
      <c r="AP21" s="197">
        <v>7520633</v>
      </c>
      <c r="AQ21" s="197">
        <f t="shared" si="1"/>
        <v>0</v>
      </c>
      <c r="AR21" s="55"/>
      <c r="AS21" s="56" t="s">
        <v>101</v>
      </c>
      <c r="AY21" s="170"/>
    </row>
    <row r="22" spans="1:51" x14ac:dyDescent="0.25">
      <c r="B22" s="43">
        <v>2.4583333333333299</v>
      </c>
      <c r="C22" s="43">
        <v>0.5</v>
      </c>
      <c r="D22" s="191">
        <v>7</v>
      </c>
      <c r="E22" s="44">
        <f t="shared" si="2"/>
        <v>4.9295774647887329</v>
      </c>
      <c r="F22" s="103">
        <v>83</v>
      </c>
      <c r="G22" s="44">
        <f t="shared" si="3"/>
        <v>58.450704225352112</v>
      </c>
      <c r="H22" s="45" t="s">
        <v>88</v>
      </c>
      <c r="I22" s="45">
        <f t="shared" si="4"/>
        <v>57.04225352112676</v>
      </c>
      <c r="J22" s="46">
        <f t="shared" si="10"/>
        <v>58.450704225352112</v>
      </c>
      <c r="K22" s="45">
        <f t="shared" si="11"/>
        <v>59.870704225352114</v>
      </c>
      <c r="L22" s="47">
        <v>19</v>
      </c>
      <c r="M22" s="48" t="s">
        <v>100</v>
      </c>
      <c r="N22" s="48">
        <v>17.3</v>
      </c>
      <c r="O22" s="192">
        <v>128</v>
      </c>
      <c r="P22" s="192">
        <v>147</v>
      </c>
      <c r="Q22" s="192">
        <v>21729392</v>
      </c>
      <c r="R22" s="50">
        <f t="shared" si="5"/>
        <v>6102</v>
      </c>
      <c r="S22" s="51">
        <f t="shared" si="6"/>
        <v>146.44800000000001</v>
      </c>
      <c r="T22" s="51">
        <f t="shared" si="7"/>
        <v>6.1020000000000003</v>
      </c>
      <c r="U22" s="193">
        <v>7.2</v>
      </c>
      <c r="V22" s="193">
        <f t="shared" si="0"/>
        <v>7.2</v>
      </c>
      <c r="W22" s="194" t="s">
        <v>142</v>
      </c>
      <c r="X22" s="197">
        <v>0</v>
      </c>
      <c r="Y22" s="197">
        <v>1141</v>
      </c>
      <c r="Z22" s="197">
        <v>1195</v>
      </c>
      <c r="AA22" s="197">
        <v>1185</v>
      </c>
      <c r="AB22" s="197">
        <v>1198</v>
      </c>
      <c r="AC22" s="52" t="s">
        <v>90</v>
      </c>
      <c r="AD22" s="52" t="s">
        <v>90</v>
      </c>
      <c r="AE22" s="52" t="s">
        <v>90</v>
      </c>
      <c r="AF22" s="196" t="s">
        <v>90</v>
      </c>
      <c r="AG22" s="196">
        <v>33977428</v>
      </c>
      <c r="AH22" s="53">
        <f t="shared" si="9"/>
        <v>1384</v>
      </c>
      <c r="AI22" s="54">
        <f t="shared" si="8"/>
        <v>226.81088167813832</v>
      </c>
      <c r="AJ22" s="166">
        <v>0</v>
      </c>
      <c r="AK22" s="166">
        <v>1</v>
      </c>
      <c r="AL22" s="166">
        <v>1</v>
      </c>
      <c r="AM22" s="166">
        <v>1</v>
      </c>
      <c r="AN22" s="166">
        <v>1</v>
      </c>
      <c r="AO22" s="166">
        <v>0</v>
      </c>
      <c r="AP22" s="197">
        <v>7520633</v>
      </c>
      <c r="AQ22" s="197">
        <f t="shared" si="1"/>
        <v>0</v>
      </c>
      <c r="AR22" s="55"/>
      <c r="AS22" s="56" t="s">
        <v>101</v>
      </c>
      <c r="AV22" s="59" t="s">
        <v>110</v>
      </c>
      <c r="AY22" s="170"/>
    </row>
    <row r="23" spans="1:51" x14ac:dyDescent="0.25">
      <c r="A23" s="163" t="s">
        <v>183</v>
      </c>
      <c r="B23" s="43">
        <v>2.5</v>
      </c>
      <c r="C23" s="43">
        <v>0.54166666666666696</v>
      </c>
      <c r="D23" s="191">
        <v>6</v>
      </c>
      <c r="E23" s="44">
        <f t="shared" si="2"/>
        <v>4.2253521126760569</v>
      </c>
      <c r="F23" s="168">
        <v>81</v>
      </c>
      <c r="G23" s="44">
        <f t="shared" si="3"/>
        <v>57.04225352112676</v>
      </c>
      <c r="H23" s="45" t="s">
        <v>88</v>
      </c>
      <c r="I23" s="45">
        <f t="shared" si="4"/>
        <v>55.633802816901408</v>
      </c>
      <c r="J23" s="46">
        <f t="shared" si="10"/>
        <v>57.04225352112676</v>
      </c>
      <c r="K23" s="45">
        <f>J23+(6/1.42)</f>
        <v>61.267605633802816</v>
      </c>
      <c r="L23" s="47">
        <v>19</v>
      </c>
      <c r="M23" s="48" t="s">
        <v>100</v>
      </c>
      <c r="N23" s="48">
        <v>17.5</v>
      </c>
      <c r="O23" s="192">
        <v>134</v>
      </c>
      <c r="P23" s="192">
        <v>141</v>
      </c>
      <c r="Q23" s="192">
        <v>21735343</v>
      </c>
      <c r="R23" s="50">
        <f t="shared" si="5"/>
        <v>5951</v>
      </c>
      <c r="S23" s="51">
        <f t="shared" si="6"/>
        <v>142.82400000000001</v>
      </c>
      <c r="T23" s="51">
        <f t="shared" si="7"/>
        <v>5.9509999999999996</v>
      </c>
      <c r="U23" s="193">
        <v>6.8</v>
      </c>
      <c r="V23" s="193">
        <f t="shared" si="0"/>
        <v>6.8</v>
      </c>
      <c r="W23" s="194" t="s">
        <v>142</v>
      </c>
      <c r="X23" s="197">
        <v>0</v>
      </c>
      <c r="Y23" s="197">
        <v>1050</v>
      </c>
      <c r="Z23" s="197">
        <v>1195</v>
      </c>
      <c r="AA23" s="197">
        <v>1185</v>
      </c>
      <c r="AB23" s="197">
        <v>1198</v>
      </c>
      <c r="AC23" s="52" t="s">
        <v>90</v>
      </c>
      <c r="AD23" s="52" t="s">
        <v>90</v>
      </c>
      <c r="AE23" s="52" t="s">
        <v>90</v>
      </c>
      <c r="AF23" s="196" t="s">
        <v>90</v>
      </c>
      <c r="AG23" s="196">
        <v>33978780</v>
      </c>
      <c r="AH23" s="53">
        <f t="shared" si="9"/>
        <v>1352</v>
      </c>
      <c r="AI23" s="54">
        <f t="shared" si="8"/>
        <v>227.18870778020502</v>
      </c>
      <c r="AJ23" s="166">
        <v>0</v>
      </c>
      <c r="AK23" s="166">
        <v>1</v>
      </c>
      <c r="AL23" s="166">
        <v>1</v>
      </c>
      <c r="AM23" s="166">
        <v>1</v>
      </c>
      <c r="AN23" s="166">
        <v>1</v>
      </c>
      <c r="AO23" s="166">
        <v>0</v>
      </c>
      <c r="AP23" s="197">
        <v>7520633</v>
      </c>
      <c r="AQ23" s="197">
        <f t="shared" si="1"/>
        <v>0</v>
      </c>
      <c r="AR23" s="55"/>
      <c r="AS23" s="56" t="s">
        <v>113</v>
      </c>
      <c r="AT23" s="58"/>
      <c r="AV23" s="60" t="s">
        <v>111</v>
      </c>
      <c r="AW23" s="61" t="s">
        <v>112</v>
      </c>
      <c r="AY23" s="170"/>
    </row>
    <row r="24" spans="1:51" x14ac:dyDescent="0.25">
      <c r="B24" s="43">
        <v>2.5416666666666701</v>
      </c>
      <c r="C24" s="43">
        <v>0.58333333333333404</v>
      </c>
      <c r="D24" s="191">
        <v>6</v>
      </c>
      <c r="E24" s="44">
        <f t="shared" si="2"/>
        <v>4.2253521126760569</v>
      </c>
      <c r="F24" s="168">
        <v>81</v>
      </c>
      <c r="G24" s="44">
        <f t="shared" si="3"/>
        <v>57.04225352112676</v>
      </c>
      <c r="H24" s="45" t="s">
        <v>88</v>
      </c>
      <c r="I24" s="45">
        <f t="shared" si="4"/>
        <v>55.633802816901408</v>
      </c>
      <c r="J24" s="46">
        <f t="shared" si="10"/>
        <v>57.04225352112676</v>
      </c>
      <c r="K24" s="45">
        <f t="shared" ref="K24:K34" si="12">J24+(6/1.42)</f>
        <v>61.267605633802816</v>
      </c>
      <c r="L24" s="47">
        <v>18</v>
      </c>
      <c r="M24" s="48" t="s">
        <v>100</v>
      </c>
      <c r="N24" s="48">
        <v>17.3</v>
      </c>
      <c r="O24" s="192">
        <v>134</v>
      </c>
      <c r="P24" s="192">
        <v>141</v>
      </c>
      <c r="Q24" s="192">
        <v>21741233</v>
      </c>
      <c r="R24" s="50">
        <f t="shared" si="5"/>
        <v>5890</v>
      </c>
      <c r="S24" s="51">
        <f t="shared" si="6"/>
        <v>141.36000000000001</v>
      </c>
      <c r="T24" s="51">
        <f t="shared" si="7"/>
        <v>5.89</v>
      </c>
      <c r="U24" s="193">
        <v>6.3</v>
      </c>
      <c r="V24" s="193">
        <f t="shared" si="0"/>
        <v>6.3</v>
      </c>
      <c r="W24" s="194" t="s">
        <v>142</v>
      </c>
      <c r="X24" s="197">
        <v>0</v>
      </c>
      <c r="Y24" s="197">
        <v>1032</v>
      </c>
      <c r="Z24" s="197">
        <v>1195</v>
      </c>
      <c r="AA24" s="197">
        <v>1185</v>
      </c>
      <c r="AB24" s="197">
        <v>1198</v>
      </c>
      <c r="AC24" s="52" t="s">
        <v>90</v>
      </c>
      <c r="AD24" s="52" t="s">
        <v>90</v>
      </c>
      <c r="AE24" s="52" t="s">
        <v>90</v>
      </c>
      <c r="AF24" s="196" t="s">
        <v>90</v>
      </c>
      <c r="AG24" s="196">
        <v>33980116</v>
      </c>
      <c r="AH24" s="53">
        <f t="shared" si="9"/>
        <v>1336</v>
      </c>
      <c r="AI24" s="54">
        <f t="shared" si="8"/>
        <v>226.82512733446521</v>
      </c>
      <c r="AJ24" s="166">
        <v>0</v>
      </c>
      <c r="AK24" s="166">
        <v>1</v>
      </c>
      <c r="AL24" s="166">
        <v>1</v>
      </c>
      <c r="AM24" s="166">
        <v>1</v>
      </c>
      <c r="AN24" s="166">
        <v>1</v>
      </c>
      <c r="AO24" s="166">
        <v>0</v>
      </c>
      <c r="AP24" s="197">
        <v>7520633</v>
      </c>
      <c r="AQ24" s="197">
        <f t="shared" si="1"/>
        <v>0</v>
      </c>
      <c r="AR24" s="57"/>
      <c r="AS24" s="56" t="s">
        <v>113</v>
      </c>
      <c r="AV24" s="62" t="s">
        <v>29</v>
      </c>
      <c r="AW24" s="62">
        <v>14.7</v>
      </c>
      <c r="AY24" s="170"/>
    </row>
    <row r="25" spans="1:51" x14ac:dyDescent="0.25">
      <c r="B25" s="43">
        <v>2.5833333333333299</v>
      </c>
      <c r="C25" s="43">
        <v>0.625</v>
      </c>
      <c r="D25" s="191">
        <v>5</v>
      </c>
      <c r="E25" s="44">
        <f t="shared" si="2"/>
        <v>3.5211267605633805</v>
      </c>
      <c r="F25" s="168">
        <v>81</v>
      </c>
      <c r="G25" s="44">
        <f t="shared" si="3"/>
        <v>57.04225352112676</v>
      </c>
      <c r="H25" s="45" t="s">
        <v>88</v>
      </c>
      <c r="I25" s="45">
        <f t="shared" si="4"/>
        <v>55.633802816901408</v>
      </c>
      <c r="J25" s="46">
        <f t="shared" si="10"/>
        <v>57.04225352112676</v>
      </c>
      <c r="K25" s="45">
        <f t="shared" si="12"/>
        <v>61.267605633802816</v>
      </c>
      <c r="L25" s="47">
        <v>18</v>
      </c>
      <c r="M25" s="48" t="s">
        <v>100</v>
      </c>
      <c r="N25" s="48">
        <v>16.899999999999999</v>
      </c>
      <c r="O25" s="192">
        <v>135</v>
      </c>
      <c r="P25" s="192">
        <v>134</v>
      </c>
      <c r="Q25" s="192">
        <v>21747043</v>
      </c>
      <c r="R25" s="50">
        <f t="shared" si="5"/>
        <v>5810</v>
      </c>
      <c r="S25" s="51">
        <f t="shared" si="6"/>
        <v>139.44</v>
      </c>
      <c r="T25" s="51">
        <f t="shared" si="7"/>
        <v>5.81</v>
      </c>
      <c r="U25" s="193">
        <v>5.9</v>
      </c>
      <c r="V25" s="193">
        <f t="shared" si="0"/>
        <v>5.9</v>
      </c>
      <c r="W25" s="194" t="s">
        <v>142</v>
      </c>
      <c r="X25" s="197">
        <v>0</v>
      </c>
      <c r="Y25" s="197">
        <v>1024</v>
      </c>
      <c r="Z25" s="197">
        <v>1195</v>
      </c>
      <c r="AA25" s="197">
        <v>1185</v>
      </c>
      <c r="AB25" s="197">
        <v>1198</v>
      </c>
      <c r="AC25" s="52" t="s">
        <v>90</v>
      </c>
      <c r="AD25" s="52" t="s">
        <v>90</v>
      </c>
      <c r="AE25" s="52" t="s">
        <v>90</v>
      </c>
      <c r="AF25" s="196" t="s">
        <v>90</v>
      </c>
      <c r="AG25" s="196">
        <v>33981452</v>
      </c>
      <c r="AH25" s="53">
        <f t="shared" si="9"/>
        <v>1336</v>
      </c>
      <c r="AI25" s="54">
        <f t="shared" si="8"/>
        <v>229.94836488812393</v>
      </c>
      <c r="AJ25" s="166">
        <v>0</v>
      </c>
      <c r="AK25" s="166">
        <v>1</v>
      </c>
      <c r="AL25" s="166">
        <v>1</v>
      </c>
      <c r="AM25" s="166">
        <v>1</v>
      </c>
      <c r="AN25" s="166">
        <v>1</v>
      </c>
      <c r="AO25" s="166">
        <v>0</v>
      </c>
      <c r="AP25" s="197">
        <v>7520633</v>
      </c>
      <c r="AQ25" s="197">
        <f t="shared" si="1"/>
        <v>0</v>
      </c>
      <c r="AR25" s="55"/>
      <c r="AS25" s="56" t="s">
        <v>113</v>
      </c>
      <c r="AV25" s="62" t="s">
        <v>74</v>
      </c>
      <c r="AW25" s="62">
        <v>10.36</v>
      </c>
      <c r="AY25" s="170"/>
    </row>
    <row r="26" spans="1:51" x14ac:dyDescent="0.25">
      <c r="B26" s="43">
        <v>2.625</v>
      </c>
      <c r="C26" s="43">
        <v>0.66666666666666696</v>
      </c>
      <c r="D26" s="191">
        <v>6</v>
      </c>
      <c r="E26" s="44">
        <f t="shared" si="2"/>
        <v>4.2253521126760569</v>
      </c>
      <c r="F26" s="168">
        <v>81</v>
      </c>
      <c r="G26" s="44">
        <f t="shared" si="3"/>
        <v>57.04225352112676</v>
      </c>
      <c r="H26" s="45" t="s">
        <v>88</v>
      </c>
      <c r="I26" s="45">
        <f t="shared" si="4"/>
        <v>53.521126760563384</v>
      </c>
      <c r="J26" s="46">
        <f>(F26-3)/1.42</f>
        <v>54.929577464788736</v>
      </c>
      <c r="K26" s="45">
        <f t="shared" si="12"/>
        <v>59.154929577464792</v>
      </c>
      <c r="L26" s="47">
        <v>18</v>
      </c>
      <c r="M26" s="48" t="s">
        <v>100</v>
      </c>
      <c r="N26" s="48">
        <v>16.7</v>
      </c>
      <c r="O26" s="192">
        <v>134</v>
      </c>
      <c r="P26" s="192">
        <v>140</v>
      </c>
      <c r="Q26" s="192">
        <v>21752671</v>
      </c>
      <c r="R26" s="50">
        <f t="shared" si="5"/>
        <v>5628</v>
      </c>
      <c r="S26" s="51">
        <f t="shared" si="6"/>
        <v>135.072</v>
      </c>
      <c r="T26" s="51">
        <f t="shared" si="7"/>
        <v>5.6280000000000001</v>
      </c>
      <c r="U26" s="193">
        <v>5.0999999999999996</v>
      </c>
      <c r="V26" s="193">
        <f t="shared" si="0"/>
        <v>5.0999999999999996</v>
      </c>
      <c r="W26" s="194" t="s">
        <v>142</v>
      </c>
      <c r="X26" s="197">
        <v>0</v>
      </c>
      <c r="Y26" s="197">
        <v>1010</v>
      </c>
      <c r="Z26" s="197">
        <v>1195</v>
      </c>
      <c r="AA26" s="197">
        <v>1185</v>
      </c>
      <c r="AB26" s="197">
        <v>1198</v>
      </c>
      <c r="AC26" s="52" t="s">
        <v>90</v>
      </c>
      <c r="AD26" s="52" t="s">
        <v>90</v>
      </c>
      <c r="AE26" s="52" t="s">
        <v>90</v>
      </c>
      <c r="AF26" s="196" t="s">
        <v>90</v>
      </c>
      <c r="AG26" s="196">
        <v>33982760</v>
      </c>
      <c r="AH26" s="53">
        <f t="shared" si="9"/>
        <v>1308</v>
      </c>
      <c r="AI26" s="54">
        <f t="shared" si="8"/>
        <v>232.40938166311301</v>
      </c>
      <c r="AJ26" s="166">
        <v>0</v>
      </c>
      <c r="AK26" s="166">
        <v>1</v>
      </c>
      <c r="AL26" s="166">
        <v>1</v>
      </c>
      <c r="AM26" s="166">
        <v>1</v>
      </c>
      <c r="AN26" s="166">
        <v>1</v>
      </c>
      <c r="AO26" s="166">
        <v>0</v>
      </c>
      <c r="AP26" s="197">
        <v>7520633</v>
      </c>
      <c r="AQ26" s="197">
        <f t="shared" si="1"/>
        <v>0</v>
      </c>
      <c r="AR26" s="55"/>
      <c r="AS26" s="56" t="s">
        <v>113</v>
      </c>
      <c r="AV26" s="62" t="s">
        <v>114</v>
      </c>
      <c r="AW26" s="62">
        <v>1.01325</v>
      </c>
      <c r="AY26" s="170"/>
    </row>
    <row r="27" spans="1:51" x14ac:dyDescent="0.25">
      <c r="B27" s="43">
        <v>2.6666666666666701</v>
      </c>
      <c r="C27" s="43">
        <v>0.70833333333333404</v>
      </c>
      <c r="D27" s="191">
        <v>4</v>
      </c>
      <c r="E27" s="44">
        <f t="shared" si="2"/>
        <v>2.8169014084507045</v>
      </c>
      <c r="F27" s="168">
        <v>81</v>
      </c>
      <c r="G27" s="44">
        <f t="shared" si="3"/>
        <v>57.04225352112676</v>
      </c>
      <c r="H27" s="45" t="s">
        <v>88</v>
      </c>
      <c r="I27" s="45">
        <f t="shared" si="4"/>
        <v>53.521126760563384</v>
      </c>
      <c r="J27" s="46">
        <f t="shared" ref="J27:J32" si="13">(F27-3)/1.42</f>
        <v>54.929577464788736</v>
      </c>
      <c r="K27" s="45">
        <f t="shared" si="12"/>
        <v>59.154929577464792</v>
      </c>
      <c r="L27" s="47">
        <v>18</v>
      </c>
      <c r="M27" s="48" t="s">
        <v>100</v>
      </c>
      <c r="N27" s="48">
        <v>16.7</v>
      </c>
      <c r="O27" s="192">
        <v>130</v>
      </c>
      <c r="P27" s="192">
        <v>136</v>
      </c>
      <c r="Q27" s="192">
        <v>21758394</v>
      </c>
      <c r="R27" s="50">
        <f t="shared" si="5"/>
        <v>5723</v>
      </c>
      <c r="S27" s="51">
        <f t="shared" si="6"/>
        <v>137.352</v>
      </c>
      <c r="T27" s="51">
        <f t="shared" si="7"/>
        <v>5.7229999999999999</v>
      </c>
      <c r="U27" s="193">
        <v>5.2</v>
      </c>
      <c r="V27" s="193">
        <f t="shared" si="0"/>
        <v>5.2</v>
      </c>
      <c r="W27" s="194" t="s">
        <v>142</v>
      </c>
      <c r="X27" s="197">
        <v>0</v>
      </c>
      <c r="Y27" s="197">
        <v>1072</v>
      </c>
      <c r="Z27" s="197">
        <v>1195</v>
      </c>
      <c r="AA27" s="197">
        <v>1185</v>
      </c>
      <c r="AB27" s="197">
        <v>1198</v>
      </c>
      <c r="AC27" s="52" t="s">
        <v>90</v>
      </c>
      <c r="AD27" s="52" t="s">
        <v>90</v>
      </c>
      <c r="AE27" s="52" t="s">
        <v>90</v>
      </c>
      <c r="AF27" s="196" t="s">
        <v>90</v>
      </c>
      <c r="AG27" s="196">
        <v>33984092</v>
      </c>
      <c r="AH27" s="53">
        <f t="shared" si="9"/>
        <v>1332</v>
      </c>
      <c r="AI27" s="54">
        <f t="shared" si="8"/>
        <v>232.74506377773895</v>
      </c>
      <c r="AJ27" s="166">
        <v>0</v>
      </c>
      <c r="AK27" s="166">
        <v>1</v>
      </c>
      <c r="AL27" s="166">
        <v>1</v>
      </c>
      <c r="AM27" s="166">
        <v>1</v>
      </c>
      <c r="AN27" s="166">
        <v>1</v>
      </c>
      <c r="AO27" s="166">
        <v>0</v>
      </c>
      <c r="AP27" s="197">
        <v>7520633</v>
      </c>
      <c r="AQ27" s="197">
        <f t="shared" si="1"/>
        <v>0</v>
      </c>
      <c r="AR27" s="55"/>
      <c r="AS27" s="56" t="s">
        <v>113</v>
      </c>
      <c r="AV27" s="62" t="s">
        <v>115</v>
      </c>
      <c r="AW27" s="62">
        <v>1</v>
      </c>
      <c r="AY27" s="170"/>
    </row>
    <row r="28" spans="1:51" x14ac:dyDescent="0.25">
      <c r="B28" s="43">
        <v>2.7083333333333299</v>
      </c>
      <c r="C28" s="43">
        <v>0.750000000000002</v>
      </c>
      <c r="D28" s="191">
        <v>3</v>
      </c>
      <c r="E28" s="44">
        <f t="shared" si="2"/>
        <v>2.1126760563380285</v>
      </c>
      <c r="F28" s="168">
        <v>78</v>
      </c>
      <c r="G28" s="44">
        <f t="shared" si="3"/>
        <v>54.929577464788736</v>
      </c>
      <c r="H28" s="45" t="s">
        <v>88</v>
      </c>
      <c r="I28" s="45">
        <f t="shared" si="4"/>
        <v>51.408450704225352</v>
      </c>
      <c r="J28" s="46">
        <f t="shared" si="13"/>
        <v>52.816901408450704</v>
      </c>
      <c r="K28" s="45">
        <f t="shared" si="12"/>
        <v>57.04225352112676</v>
      </c>
      <c r="L28" s="47">
        <v>18</v>
      </c>
      <c r="M28" s="48" t="s">
        <v>100</v>
      </c>
      <c r="N28" s="48">
        <v>16.7</v>
      </c>
      <c r="O28" s="192">
        <v>133</v>
      </c>
      <c r="P28" s="192">
        <v>131</v>
      </c>
      <c r="Q28" s="192">
        <v>21763964</v>
      </c>
      <c r="R28" s="50">
        <f t="shared" si="5"/>
        <v>5570</v>
      </c>
      <c r="S28" s="51">
        <f t="shared" si="6"/>
        <v>133.68</v>
      </c>
      <c r="T28" s="51">
        <f t="shared" si="7"/>
        <v>5.57</v>
      </c>
      <c r="U28" s="193">
        <v>5.0999999999999996</v>
      </c>
      <c r="V28" s="193">
        <f t="shared" si="0"/>
        <v>5.0999999999999996</v>
      </c>
      <c r="W28" s="194" t="s">
        <v>142</v>
      </c>
      <c r="X28" s="197">
        <v>0</v>
      </c>
      <c r="Y28" s="197">
        <v>1020</v>
      </c>
      <c r="Z28" s="197">
        <v>1177</v>
      </c>
      <c r="AA28" s="197">
        <v>1185</v>
      </c>
      <c r="AB28" s="197">
        <v>1180</v>
      </c>
      <c r="AC28" s="52" t="s">
        <v>90</v>
      </c>
      <c r="AD28" s="52" t="s">
        <v>90</v>
      </c>
      <c r="AE28" s="52" t="s">
        <v>90</v>
      </c>
      <c r="AF28" s="196" t="s">
        <v>90</v>
      </c>
      <c r="AG28" s="196">
        <v>33985376</v>
      </c>
      <c r="AH28" s="53">
        <f t="shared" si="9"/>
        <v>1284</v>
      </c>
      <c r="AI28" s="54">
        <f t="shared" si="8"/>
        <v>230.5206463195691</v>
      </c>
      <c r="AJ28" s="166">
        <v>0</v>
      </c>
      <c r="AK28" s="166">
        <v>1</v>
      </c>
      <c r="AL28" s="166">
        <v>1</v>
      </c>
      <c r="AM28" s="166">
        <v>1</v>
      </c>
      <c r="AN28" s="166">
        <v>1</v>
      </c>
      <c r="AO28" s="166">
        <v>0</v>
      </c>
      <c r="AP28" s="197">
        <v>7520633</v>
      </c>
      <c r="AQ28" s="197">
        <f t="shared" si="1"/>
        <v>0</v>
      </c>
      <c r="AR28" s="57"/>
      <c r="AS28" s="56" t="s">
        <v>113</v>
      </c>
      <c r="AV28" s="62" t="s">
        <v>116</v>
      </c>
      <c r="AW28" s="62">
        <v>101.325</v>
      </c>
      <c r="AY28" s="170"/>
    </row>
    <row r="29" spans="1:51" x14ac:dyDescent="0.25">
      <c r="B29" s="43">
        <v>2.75</v>
      </c>
      <c r="C29" s="43">
        <v>0.79166666666666896</v>
      </c>
      <c r="D29" s="191">
        <v>4</v>
      </c>
      <c r="E29" s="44">
        <f t="shared" si="2"/>
        <v>2.8169014084507045</v>
      </c>
      <c r="F29" s="168">
        <v>78</v>
      </c>
      <c r="G29" s="44">
        <f t="shared" si="3"/>
        <v>54.929577464788736</v>
      </c>
      <c r="H29" s="45" t="s">
        <v>88</v>
      </c>
      <c r="I29" s="45">
        <f t="shared" si="4"/>
        <v>51.408450704225352</v>
      </c>
      <c r="J29" s="46">
        <f t="shared" si="13"/>
        <v>52.816901408450704</v>
      </c>
      <c r="K29" s="45">
        <f t="shared" si="12"/>
        <v>57.04225352112676</v>
      </c>
      <c r="L29" s="47">
        <v>18</v>
      </c>
      <c r="M29" s="48" t="s">
        <v>100</v>
      </c>
      <c r="N29" s="48">
        <v>16.600000000000001</v>
      </c>
      <c r="O29" s="192">
        <v>134</v>
      </c>
      <c r="P29" s="192">
        <v>132</v>
      </c>
      <c r="Q29" s="192">
        <v>21769498</v>
      </c>
      <c r="R29" s="50">
        <f t="shared" si="5"/>
        <v>5534</v>
      </c>
      <c r="S29" s="51">
        <f t="shared" si="6"/>
        <v>132.816</v>
      </c>
      <c r="T29" s="51">
        <f t="shared" si="7"/>
        <v>5.5339999999999998</v>
      </c>
      <c r="U29" s="193">
        <v>4.9000000000000004</v>
      </c>
      <c r="V29" s="193">
        <f t="shared" si="0"/>
        <v>4.9000000000000004</v>
      </c>
      <c r="W29" s="194" t="s">
        <v>142</v>
      </c>
      <c r="X29" s="197">
        <v>0</v>
      </c>
      <c r="Y29" s="197">
        <v>993</v>
      </c>
      <c r="Z29" s="197">
        <v>1185</v>
      </c>
      <c r="AA29" s="197">
        <v>1185</v>
      </c>
      <c r="AB29" s="197">
        <v>1180</v>
      </c>
      <c r="AC29" s="52" t="s">
        <v>90</v>
      </c>
      <c r="AD29" s="52" t="s">
        <v>90</v>
      </c>
      <c r="AE29" s="52" t="s">
        <v>90</v>
      </c>
      <c r="AF29" s="196" t="s">
        <v>90</v>
      </c>
      <c r="AG29" s="196">
        <v>33986652</v>
      </c>
      <c r="AH29" s="53">
        <f t="shared" si="9"/>
        <v>1276</v>
      </c>
      <c r="AI29" s="54">
        <f t="shared" si="8"/>
        <v>230.57462956270331</v>
      </c>
      <c r="AJ29" s="166">
        <v>0</v>
      </c>
      <c r="AK29" s="166">
        <v>1</v>
      </c>
      <c r="AL29" s="166">
        <v>1</v>
      </c>
      <c r="AM29" s="166">
        <v>1</v>
      </c>
      <c r="AN29" s="166">
        <v>1</v>
      </c>
      <c r="AO29" s="166">
        <v>0</v>
      </c>
      <c r="AP29" s="197">
        <v>7520633</v>
      </c>
      <c r="AQ29" s="197">
        <f t="shared" si="1"/>
        <v>0</v>
      </c>
      <c r="AR29" s="55"/>
      <c r="AS29" s="56" t="s">
        <v>113</v>
      </c>
      <c r="AY29" s="170"/>
    </row>
    <row r="30" spans="1:51" x14ac:dyDescent="0.25">
      <c r="B30" s="43">
        <v>2.7916666666666701</v>
      </c>
      <c r="C30" s="43">
        <v>0.83333333333333703</v>
      </c>
      <c r="D30" s="191">
        <v>9</v>
      </c>
      <c r="E30" s="44">
        <f t="shared" si="2"/>
        <v>6.3380281690140849</v>
      </c>
      <c r="F30" s="168">
        <v>78</v>
      </c>
      <c r="G30" s="44">
        <f t="shared" si="3"/>
        <v>54.929577464788736</v>
      </c>
      <c r="H30" s="45" t="s">
        <v>88</v>
      </c>
      <c r="I30" s="45">
        <f t="shared" si="4"/>
        <v>51.408450704225352</v>
      </c>
      <c r="J30" s="46">
        <f t="shared" si="13"/>
        <v>52.816901408450704</v>
      </c>
      <c r="K30" s="45">
        <f t="shared" si="12"/>
        <v>57.04225352112676</v>
      </c>
      <c r="L30" s="47">
        <v>18</v>
      </c>
      <c r="M30" s="48" t="s">
        <v>100</v>
      </c>
      <c r="N30" s="48">
        <v>16.600000000000001</v>
      </c>
      <c r="O30" s="192">
        <v>112</v>
      </c>
      <c r="P30" s="192">
        <v>131</v>
      </c>
      <c r="Q30" s="192">
        <v>21774801</v>
      </c>
      <c r="R30" s="50">
        <f t="shared" si="5"/>
        <v>5303</v>
      </c>
      <c r="S30" s="51">
        <f t="shared" si="6"/>
        <v>127.27200000000001</v>
      </c>
      <c r="T30" s="51">
        <f t="shared" si="7"/>
        <v>5.3029999999999999</v>
      </c>
      <c r="U30" s="193">
        <v>4.3</v>
      </c>
      <c r="V30" s="193">
        <f t="shared" si="0"/>
        <v>4.3</v>
      </c>
      <c r="W30" s="194" t="s">
        <v>143</v>
      </c>
      <c r="X30" s="197">
        <v>0</v>
      </c>
      <c r="Y30" s="197">
        <v>1086</v>
      </c>
      <c r="Z30" s="197">
        <v>1195</v>
      </c>
      <c r="AA30" s="197">
        <v>0</v>
      </c>
      <c r="AB30" s="197">
        <v>1198</v>
      </c>
      <c r="AC30" s="52" t="s">
        <v>90</v>
      </c>
      <c r="AD30" s="52" t="s">
        <v>90</v>
      </c>
      <c r="AE30" s="52" t="s">
        <v>90</v>
      </c>
      <c r="AF30" s="196" t="s">
        <v>90</v>
      </c>
      <c r="AG30" s="196">
        <v>33987732</v>
      </c>
      <c r="AH30" s="53">
        <f t="shared" si="9"/>
        <v>1080</v>
      </c>
      <c r="AI30" s="54">
        <f t="shared" si="8"/>
        <v>203.65830661889495</v>
      </c>
      <c r="AJ30" s="166">
        <v>0</v>
      </c>
      <c r="AK30" s="166">
        <v>1</v>
      </c>
      <c r="AL30" s="166">
        <v>1</v>
      </c>
      <c r="AM30" s="166">
        <v>0</v>
      </c>
      <c r="AN30" s="166">
        <v>1</v>
      </c>
      <c r="AO30" s="166">
        <v>0</v>
      </c>
      <c r="AP30" s="197">
        <v>7520633</v>
      </c>
      <c r="AQ30" s="197">
        <f t="shared" si="1"/>
        <v>0</v>
      </c>
      <c r="AR30" s="55"/>
      <c r="AS30" s="56" t="s">
        <v>113</v>
      </c>
      <c r="AV30" s="225" t="s">
        <v>117</v>
      </c>
      <c r="AW30" s="225"/>
      <c r="AY30" s="170"/>
    </row>
    <row r="31" spans="1:51" x14ac:dyDescent="0.25">
      <c r="B31" s="43">
        <v>2.8333333333333299</v>
      </c>
      <c r="C31" s="43">
        <v>0.875000000000004</v>
      </c>
      <c r="D31" s="191">
        <v>10</v>
      </c>
      <c r="E31" s="44">
        <f t="shared" si="2"/>
        <v>7.042253521126761</v>
      </c>
      <c r="F31" s="168">
        <v>76</v>
      </c>
      <c r="G31" s="44">
        <f t="shared" si="3"/>
        <v>53.521126760563384</v>
      </c>
      <c r="H31" s="45" t="s">
        <v>88</v>
      </c>
      <c r="I31" s="45">
        <f t="shared" si="4"/>
        <v>50</v>
      </c>
      <c r="J31" s="46">
        <f t="shared" si="13"/>
        <v>51.408450704225352</v>
      </c>
      <c r="K31" s="45">
        <f t="shared" si="12"/>
        <v>55.633802816901408</v>
      </c>
      <c r="L31" s="47">
        <v>18</v>
      </c>
      <c r="M31" s="48" t="s">
        <v>100</v>
      </c>
      <c r="N31" s="48">
        <v>16.100000000000001</v>
      </c>
      <c r="O31" s="192">
        <v>115</v>
      </c>
      <c r="P31" s="192">
        <v>126</v>
      </c>
      <c r="Q31" s="192">
        <v>21780084</v>
      </c>
      <c r="R31" s="50">
        <f t="shared" si="5"/>
        <v>5283</v>
      </c>
      <c r="S31" s="51">
        <f t="shared" si="6"/>
        <v>126.792</v>
      </c>
      <c r="T31" s="51">
        <f t="shared" si="7"/>
        <v>5.2830000000000004</v>
      </c>
      <c r="U31" s="193">
        <v>3.5</v>
      </c>
      <c r="V31" s="193">
        <f t="shared" si="0"/>
        <v>3.5</v>
      </c>
      <c r="W31" s="194" t="s">
        <v>143</v>
      </c>
      <c r="X31" s="197">
        <v>0</v>
      </c>
      <c r="Y31" s="197">
        <v>1051</v>
      </c>
      <c r="Z31" s="197">
        <v>1195</v>
      </c>
      <c r="AA31" s="197">
        <v>0</v>
      </c>
      <c r="AB31" s="197">
        <v>1198</v>
      </c>
      <c r="AC31" s="52" t="s">
        <v>90</v>
      </c>
      <c r="AD31" s="52" t="s">
        <v>90</v>
      </c>
      <c r="AE31" s="52" t="s">
        <v>90</v>
      </c>
      <c r="AF31" s="196" t="s">
        <v>90</v>
      </c>
      <c r="AG31" s="196">
        <v>33988788</v>
      </c>
      <c r="AH31" s="53">
        <f t="shared" si="9"/>
        <v>1056</v>
      </c>
      <c r="AI31" s="54">
        <f t="shared" si="8"/>
        <v>199.88642816581486</v>
      </c>
      <c r="AJ31" s="166">
        <v>0</v>
      </c>
      <c r="AK31" s="166">
        <v>1</v>
      </c>
      <c r="AL31" s="166">
        <v>1</v>
      </c>
      <c r="AM31" s="166">
        <v>0</v>
      </c>
      <c r="AN31" s="166">
        <v>1</v>
      </c>
      <c r="AO31" s="166">
        <v>0</v>
      </c>
      <c r="AP31" s="197">
        <v>7520633</v>
      </c>
      <c r="AQ31" s="197">
        <f t="shared" si="1"/>
        <v>0</v>
      </c>
      <c r="AR31" s="55"/>
      <c r="AS31" s="56" t="s">
        <v>113</v>
      </c>
      <c r="AV31" s="63" t="s">
        <v>29</v>
      </c>
      <c r="AW31" s="63" t="s">
        <v>74</v>
      </c>
      <c r="AY31" s="170"/>
    </row>
    <row r="32" spans="1:51" x14ac:dyDescent="0.25">
      <c r="B32" s="43">
        <v>2.875</v>
      </c>
      <c r="C32" s="43">
        <v>0.91666666666667096</v>
      </c>
      <c r="D32" s="191">
        <v>11</v>
      </c>
      <c r="E32" s="44">
        <f t="shared" si="2"/>
        <v>7.746478873239437</v>
      </c>
      <c r="F32" s="168">
        <v>76</v>
      </c>
      <c r="G32" s="44">
        <f t="shared" si="3"/>
        <v>53.521126760563384</v>
      </c>
      <c r="H32" s="45" t="s">
        <v>88</v>
      </c>
      <c r="I32" s="45">
        <f t="shared" si="4"/>
        <v>50</v>
      </c>
      <c r="J32" s="46">
        <f t="shared" si="13"/>
        <v>51.408450704225352</v>
      </c>
      <c r="K32" s="45">
        <f t="shared" si="12"/>
        <v>55.633802816901408</v>
      </c>
      <c r="L32" s="47">
        <v>14</v>
      </c>
      <c r="M32" s="48" t="s">
        <v>118</v>
      </c>
      <c r="N32" s="48">
        <v>12.6</v>
      </c>
      <c r="O32" s="192">
        <v>121</v>
      </c>
      <c r="P32" s="192">
        <v>120</v>
      </c>
      <c r="Q32" s="192">
        <v>21785150</v>
      </c>
      <c r="R32" s="50">
        <f>Q32-Q31</f>
        <v>5066</v>
      </c>
      <c r="S32" s="51">
        <f t="shared" si="6"/>
        <v>121.584</v>
      </c>
      <c r="T32" s="51">
        <f t="shared" si="7"/>
        <v>5.0659999999999998</v>
      </c>
      <c r="U32" s="193">
        <v>3.1</v>
      </c>
      <c r="V32" s="193">
        <f t="shared" si="0"/>
        <v>3.1</v>
      </c>
      <c r="W32" s="194" t="s">
        <v>143</v>
      </c>
      <c r="X32" s="197">
        <v>0</v>
      </c>
      <c r="Y32" s="197">
        <v>998</v>
      </c>
      <c r="Z32" s="197">
        <v>1195</v>
      </c>
      <c r="AA32" s="197">
        <v>0</v>
      </c>
      <c r="AB32" s="197">
        <v>1198</v>
      </c>
      <c r="AC32" s="52" t="s">
        <v>90</v>
      </c>
      <c r="AD32" s="52" t="s">
        <v>90</v>
      </c>
      <c r="AE32" s="52" t="s">
        <v>90</v>
      </c>
      <c r="AF32" s="196" t="s">
        <v>90</v>
      </c>
      <c r="AG32" s="196">
        <v>33989804</v>
      </c>
      <c r="AH32" s="53">
        <f t="shared" si="9"/>
        <v>1016</v>
      </c>
      <c r="AI32" s="54">
        <f t="shared" si="8"/>
        <v>200.5527043031978</v>
      </c>
      <c r="AJ32" s="166">
        <v>0</v>
      </c>
      <c r="AK32" s="166">
        <v>1</v>
      </c>
      <c r="AL32" s="166">
        <v>1</v>
      </c>
      <c r="AM32" s="166">
        <v>0</v>
      </c>
      <c r="AN32" s="166">
        <v>1</v>
      </c>
      <c r="AO32" s="166">
        <v>0</v>
      </c>
      <c r="AP32" s="197">
        <v>7520633</v>
      </c>
      <c r="AQ32" s="197">
        <f t="shared" si="1"/>
        <v>0</v>
      </c>
      <c r="AR32" s="57"/>
      <c r="AS32" s="56" t="s">
        <v>113</v>
      </c>
      <c r="AV32" s="64">
        <v>1</v>
      </c>
      <c r="AW32" s="64">
        <f>IFERROR(AV32*VLOOKUP(AV31,AV24:AW28,2,FALSE)/VLOOKUP(AW31,AV24:AW28,2,FALSE),"Enter Unit and Value")</f>
        <v>1.4189189189189189</v>
      </c>
      <c r="AY32" s="170"/>
    </row>
    <row r="33" spans="2:51" x14ac:dyDescent="0.25">
      <c r="B33" s="43">
        <v>2.9166666666666701</v>
      </c>
      <c r="C33" s="43">
        <v>0.95833333333333803</v>
      </c>
      <c r="D33" s="191">
        <v>9</v>
      </c>
      <c r="E33" s="44">
        <f t="shared" si="2"/>
        <v>6.3380281690140849</v>
      </c>
      <c r="F33" s="168">
        <v>66</v>
      </c>
      <c r="G33" s="44">
        <f t="shared" si="3"/>
        <v>46.478873239436624</v>
      </c>
      <c r="H33" s="45" t="s">
        <v>88</v>
      </c>
      <c r="I33" s="45">
        <f>J33-(2/1.42)</f>
        <v>41.549295774647888</v>
      </c>
      <c r="J33" s="46">
        <f t="shared" ref="J33:J34" si="14">(F33-5)/1.42</f>
        <v>42.95774647887324</v>
      </c>
      <c r="K33" s="45">
        <f t="shared" si="12"/>
        <v>47.183098591549296</v>
      </c>
      <c r="L33" s="47">
        <v>14</v>
      </c>
      <c r="M33" s="48" t="s">
        <v>118</v>
      </c>
      <c r="N33" s="48">
        <v>11.9</v>
      </c>
      <c r="O33" s="192">
        <v>114</v>
      </c>
      <c r="P33" s="192">
        <v>102</v>
      </c>
      <c r="Q33" s="192">
        <v>21789470</v>
      </c>
      <c r="R33" s="50">
        <f t="shared" si="5"/>
        <v>4320</v>
      </c>
      <c r="S33" s="51">
        <f t="shared" si="6"/>
        <v>103.68</v>
      </c>
      <c r="T33" s="51">
        <f t="shared" si="7"/>
        <v>4.32</v>
      </c>
      <c r="U33" s="193">
        <v>3.5</v>
      </c>
      <c r="V33" s="193">
        <f t="shared" si="0"/>
        <v>3.5</v>
      </c>
      <c r="W33" s="194" t="s">
        <v>129</v>
      </c>
      <c r="X33" s="197">
        <v>0</v>
      </c>
      <c r="Y33" s="197">
        <v>0</v>
      </c>
      <c r="Z33" s="197">
        <v>1089</v>
      </c>
      <c r="AA33" s="197">
        <v>0</v>
      </c>
      <c r="AB33" s="197">
        <v>1109</v>
      </c>
      <c r="AC33" s="52" t="s">
        <v>90</v>
      </c>
      <c r="AD33" s="52" t="s">
        <v>90</v>
      </c>
      <c r="AE33" s="52" t="s">
        <v>90</v>
      </c>
      <c r="AF33" s="196" t="s">
        <v>90</v>
      </c>
      <c r="AG33" s="196">
        <v>33990560</v>
      </c>
      <c r="AH33" s="53">
        <f t="shared" si="9"/>
        <v>756</v>
      </c>
      <c r="AI33" s="54">
        <f t="shared" si="8"/>
        <v>175</v>
      </c>
      <c r="AJ33" s="166">
        <v>0</v>
      </c>
      <c r="AK33" s="166">
        <v>0</v>
      </c>
      <c r="AL33" s="166">
        <v>1</v>
      </c>
      <c r="AM33" s="166">
        <v>0</v>
      </c>
      <c r="AN33" s="166">
        <v>1</v>
      </c>
      <c r="AO33" s="166">
        <v>0.25</v>
      </c>
      <c r="AP33" s="197">
        <v>7521099</v>
      </c>
      <c r="AQ33" s="197">
        <f t="shared" si="1"/>
        <v>466</v>
      </c>
      <c r="AR33" s="55"/>
      <c r="AS33" s="56" t="s">
        <v>113</v>
      </c>
      <c r="AY33" s="170"/>
    </row>
    <row r="34" spans="2:51" x14ac:dyDescent="0.25">
      <c r="B34" s="43">
        <v>2.9583333333333299</v>
      </c>
      <c r="C34" s="43">
        <v>1</v>
      </c>
      <c r="D34" s="191">
        <v>13</v>
      </c>
      <c r="E34" s="44">
        <f t="shared" si="2"/>
        <v>9.1549295774647899</v>
      </c>
      <c r="F34" s="168">
        <v>66</v>
      </c>
      <c r="G34" s="44">
        <f t="shared" si="3"/>
        <v>46.478873239436624</v>
      </c>
      <c r="H34" s="45" t="s">
        <v>88</v>
      </c>
      <c r="I34" s="45">
        <f t="shared" si="4"/>
        <v>41.549295774647888</v>
      </c>
      <c r="J34" s="46">
        <f t="shared" si="14"/>
        <v>42.95774647887324</v>
      </c>
      <c r="K34" s="45">
        <f t="shared" si="12"/>
        <v>47.183098591549296</v>
      </c>
      <c r="L34" s="47">
        <v>14</v>
      </c>
      <c r="M34" s="48" t="s">
        <v>118</v>
      </c>
      <c r="N34" s="65">
        <v>11.5</v>
      </c>
      <c r="O34" s="192">
        <v>118</v>
      </c>
      <c r="P34" s="192">
        <v>94</v>
      </c>
      <c r="Q34" s="192">
        <v>21793465</v>
      </c>
      <c r="R34" s="50">
        <f t="shared" si="5"/>
        <v>3995</v>
      </c>
      <c r="S34" s="51">
        <f t="shared" si="6"/>
        <v>95.88</v>
      </c>
      <c r="T34" s="51">
        <f t="shared" si="7"/>
        <v>3.9950000000000001</v>
      </c>
      <c r="U34" s="193">
        <v>4.2</v>
      </c>
      <c r="V34" s="193">
        <f t="shared" si="0"/>
        <v>4.2</v>
      </c>
      <c r="W34" s="194" t="s">
        <v>129</v>
      </c>
      <c r="X34" s="197">
        <v>0</v>
      </c>
      <c r="Y34" s="197">
        <v>0</v>
      </c>
      <c r="Z34" s="197">
        <v>1030</v>
      </c>
      <c r="AA34" s="197">
        <v>0</v>
      </c>
      <c r="AB34" s="197">
        <v>1053</v>
      </c>
      <c r="AC34" s="52" t="s">
        <v>90</v>
      </c>
      <c r="AD34" s="52" t="s">
        <v>90</v>
      </c>
      <c r="AE34" s="52" t="s">
        <v>90</v>
      </c>
      <c r="AF34" s="196" t="s">
        <v>90</v>
      </c>
      <c r="AG34" s="196">
        <v>33991228</v>
      </c>
      <c r="AH34" s="53">
        <f t="shared" si="9"/>
        <v>668</v>
      </c>
      <c r="AI34" s="54">
        <f t="shared" si="8"/>
        <v>167.20901126408009</v>
      </c>
      <c r="AJ34" s="166">
        <v>0</v>
      </c>
      <c r="AK34" s="166">
        <v>0</v>
      </c>
      <c r="AL34" s="166">
        <v>1</v>
      </c>
      <c r="AM34" s="166">
        <v>0</v>
      </c>
      <c r="AN34" s="166">
        <v>1</v>
      </c>
      <c r="AO34" s="166">
        <v>0.25</v>
      </c>
      <c r="AP34" s="197">
        <v>7521656</v>
      </c>
      <c r="AQ34" s="197">
        <f t="shared" si="1"/>
        <v>557</v>
      </c>
      <c r="AR34" s="55"/>
      <c r="AS34" s="56" t="s">
        <v>113</v>
      </c>
      <c r="AV34" s="60" t="s">
        <v>119</v>
      </c>
      <c r="AW34" s="66" t="s">
        <v>30</v>
      </c>
      <c r="AY34" s="170"/>
    </row>
    <row r="35" spans="2:51" x14ac:dyDescent="0.25">
      <c r="B35" s="152"/>
      <c r="C35" s="153"/>
      <c r="D35" s="152"/>
      <c r="E35" s="155"/>
      <c r="F35" s="155"/>
      <c r="G35" s="156"/>
      <c r="H35" s="154"/>
      <c r="I35" s="155"/>
      <c r="J35" s="155"/>
      <c r="K35" s="156"/>
      <c r="L35" s="226" t="s">
        <v>120</v>
      </c>
      <c r="M35" s="227"/>
      <c r="N35" s="228"/>
      <c r="O35" s="67"/>
      <c r="P35" s="67">
        <f>AVERAGE(P11:P34)</f>
        <v>121.66666666666667</v>
      </c>
      <c r="Q35" s="68">
        <f>Q34-Q10</f>
        <v>121825</v>
      </c>
      <c r="R35" s="69">
        <f>SUM(R11:R34)</f>
        <v>121825</v>
      </c>
      <c r="S35" s="70">
        <f>AVERAGE(S11:S34)</f>
        <v>121.82499999999999</v>
      </c>
      <c r="T35" s="70">
        <f>SUM(T11:T34)</f>
        <v>121.82500000000002</v>
      </c>
      <c r="U35" s="154"/>
      <c r="V35" s="154"/>
      <c r="W35" s="61"/>
      <c r="X35" s="146"/>
      <c r="Y35" s="147"/>
      <c r="Z35" s="147"/>
      <c r="AA35" s="147"/>
      <c r="AB35" s="148"/>
      <c r="AC35" s="146"/>
      <c r="AD35" s="147"/>
      <c r="AE35" s="148"/>
      <c r="AF35" s="149"/>
      <c r="AG35" s="71">
        <f>AG34-AG10</f>
        <v>24880</v>
      </c>
      <c r="AH35" s="72">
        <f>SUM(AH11:AH34)</f>
        <v>24880</v>
      </c>
      <c r="AI35" s="73">
        <f>$AH$35/$T35</f>
        <v>204.22737533347012</v>
      </c>
      <c r="AJ35" s="149"/>
      <c r="AK35" s="150"/>
      <c r="AL35" s="150"/>
      <c r="AM35" s="150"/>
      <c r="AN35" s="151"/>
      <c r="AO35" s="74"/>
      <c r="AP35" s="75">
        <f>AP34-AP10</f>
        <v>6659</v>
      </c>
      <c r="AQ35" s="76">
        <f>SUM(AQ11:AQ34)</f>
        <v>6659</v>
      </c>
      <c r="AR35" s="77" t="e">
        <f>AVERAGE(AR11:AR34)</f>
        <v>#DIV/0!</v>
      </c>
      <c r="AS35" s="74"/>
      <c r="AV35" s="78" t="s">
        <v>30</v>
      </c>
      <c r="AW35" s="78">
        <v>1</v>
      </c>
      <c r="AY35" s="170"/>
    </row>
    <row r="36" spans="2:51" x14ac:dyDescent="0.25">
      <c r="B36" s="79"/>
      <c r="C36" s="79"/>
      <c r="D36" s="79"/>
      <c r="E36" s="80"/>
      <c r="F36" s="80"/>
      <c r="G36" s="80"/>
      <c r="H36" s="80"/>
      <c r="I36" s="81"/>
      <c r="J36" s="81"/>
      <c r="K36" s="81"/>
      <c r="L36" s="167"/>
      <c r="M36" s="167"/>
      <c r="N36" s="167"/>
      <c r="O36" s="167"/>
      <c r="P36" s="167"/>
      <c r="Q36" s="167"/>
      <c r="R36" s="167"/>
      <c r="S36" s="167"/>
      <c r="T36" s="167"/>
      <c r="U36" s="82"/>
      <c r="V36" s="82"/>
      <c r="W36" s="167"/>
      <c r="X36" s="167"/>
      <c r="Y36" s="167"/>
      <c r="Z36" s="171"/>
      <c r="AA36" s="167"/>
      <c r="AB36" s="167"/>
      <c r="AC36" s="167"/>
      <c r="AD36" s="167"/>
      <c r="AE36" s="167"/>
      <c r="AH36" s="83"/>
      <c r="AM36" s="167"/>
      <c r="AN36" s="167"/>
      <c r="AO36" s="167"/>
      <c r="AP36" s="167"/>
      <c r="AQ36" s="167"/>
      <c r="AR36" s="167"/>
      <c r="AV36" s="78" t="s">
        <v>121</v>
      </c>
      <c r="AW36" s="78">
        <v>41.67</v>
      </c>
      <c r="AY36" s="170"/>
    </row>
    <row r="37" spans="2:51" x14ac:dyDescent="0.25">
      <c r="B37" s="93" t="s">
        <v>122</v>
      </c>
      <c r="C37" s="93"/>
      <c r="D37" s="93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71"/>
      <c r="X37" s="171"/>
      <c r="Y37" s="171"/>
      <c r="Z37" s="171"/>
      <c r="AA37" s="171"/>
      <c r="AB37" s="171"/>
      <c r="AC37" s="171"/>
      <c r="AD37" s="171"/>
      <c r="AE37" s="171"/>
      <c r="AM37" s="23"/>
      <c r="AN37" s="167"/>
      <c r="AO37" s="167"/>
      <c r="AP37" s="167"/>
      <c r="AQ37" s="167"/>
      <c r="AR37" s="171"/>
      <c r="AV37" s="78" t="s">
        <v>123</v>
      </c>
      <c r="AW37" s="78">
        <v>11.574999999999999</v>
      </c>
      <c r="AY37" s="170"/>
    </row>
    <row r="38" spans="2:51" x14ac:dyDescent="0.25">
      <c r="B38" s="94" t="s">
        <v>139</v>
      </c>
      <c r="C38" s="93"/>
      <c r="D38" s="9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171"/>
      <c r="X38" s="171"/>
      <c r="Y38" s="171"/>
      <c r="Z38" s="171"/>
      <c r="AA38" s="171"/>
      <c r="AB38" s="171"/>
      <c r="AC38" s="171"/>
      <c r="AD38" s="171"/>
      <c r="AE38" s="171"/>
      <c r="AM38" s="23"/>
      <c r="AN38" s="167"/>
      <c r="AO38" s="167"/>
      <c r="AP38" s="167"/>
      <c r="AQ38" s="167"/>
      <c r="AR38" s="171"/>
      <c r="AV38" s="78"/>
      <c r="AW38" s="78"/>
      <c r="AY38" s="170"/>
    </row>
    <row r="39" spans="2:51" x14ac:dyDescent="0.25">
      <c r="B39" s="90" t="s">
        <v>128</v>
      </c>
      <c r="C39" s="176"/>
      <c r="D39" s="176"/>
      <c r="E39" s="176"/>
      <c r="F39" s="176"/>
      <c r="G39" s="176"/>
      <c r="H39" s="176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92"/>
      <c r="T39" s="92"/>
      <c r="U39" s="92"/>
      <c r="V39" s="92"/>
      <c r="W39" s="171"/>
      <c r="X39" s="171"/>
      <c r="Y39" s="171"/>
      <c r="Z39" s="171"/>
      <c r="AA39" s="171"/>
      <c r="AB39" s="171"/>
      <c r="AC39" s="171"/>
      <c r="AD39" s="171"/>
      <c r="AE39" s="171"/>
      <c r="AM39" s="23"/>
      <c r="AN39" s="167"/>
      <c r="AO39" s="167"/>
      <c r="AP39" s="167"/>
      <c r="AQ39" s="167"/>
      <c r="AR39" s="171"/>
      <c r="AV39" s="78"/>
      <c r="AW39" s="78"/>
      <c r="AY39" s="170"/>
    </row>
    <row r="40" spans="2:51" x14ac:dyDescent="0.25">
      <c r="B40" s="182" t="s">
        <v>134</v>
      </c>
      <c r="C40" s="176"/>
      <c r="D40" s="176"/>
      <c r="E40" s="176"/>
      <c r="F40" s="176"/>
      <c r="G40" s="176"/>
      <c r="H40" s="176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92"/>
      <c r="T40" s="92"/>
      <c r="U40" s="92"/>
      <c r="V40" s="92"/>
      <c r="W40" s="171"/>
      <c r="X40" s="171"/>
      <c r="Y40" s="171"/>
      <c r="Z40" s="171"/>
      <c r="AA40" s="171"/>
      <c r="AB40" s="171"/>
      <c r="AC40" s="171"/>
      <c r="AD40" s="171"/>
      <c r="AE40" s="171"/>
      <c r="AM40" s="23"/>
      <c r="AN40" s="167"/>
      <c r="AO40" s="167"/>
      <c r="AP40" s="167"/>
      <c r="AQ40" s="167"/>
      <c r="AR40" s="171"/>
      <c r="AV40" s="78"/>
      <c r="AW40" s="78"/>
      <c r="AY40" s="170"/>
    </row>
    <row r="41" spans="2:51" x14ac:dyDescent="0.25">
      <c r="B41" s="88" t="s">
        <v>225</v>
      </c>
      <c r="C41" s="176"/>
      <c r="D41" s="176"/>
      <c r="E41" s="176"/>
      <c r="F41" s="176"/>
      <c r="G41" s="176"/>
      <c r="H41" s="176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92"/>
      <c r="T41" s="92"/>
      <c r="U41" s="92"/>
      <c r="V41" s="92"/>
      <c r="W41" s="171"/>
      <c r="X41" s="171"/>
      <c r="Y41" s="171"/>
      <c r="Z41" s="171"/>
      <c r="AA41" s="171"/>
      <c r="AB41" s="171"/>
      <c r="AC41" s="171"/>
      <c r="AD41" s="171"/>
      <c r="AE41" s="171"/>
      <c r="AM41" s="23"/>
      <c r="AN41" s="167"/>
      <c r="AO41" s="167"/>
      <c r="AP41" s="167"/>
      <c r="AQ41" s="167"/>
      <c r="AR41" s="171"/>
      <c r="AV41" s="78"/>
      <c r="AW41" s="78"/>
      <c r="AY41" s="170"/>
    </row>
    <row r="42" spans="2:51" x14ac:dyDescent="0.25">
      <c r="B42" s="89" t="s">
        <v>226</v>
      </c>
      <c r="C42" s="176"/>
      <c r="D42" s="176"/>
      <c r="E42" s="176"/>
      <c r="F42" s="176"/>
      <c r="G42" s="176"/>
      <c r="H42" s="176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9"/>
      <c r="T42" s="179"/>
      <c r="U42" s="179"/>
      <c r="V42" s="179"/>
      <c r="W42" s="171"/>
      <c r="X42" s="171"/>
      <c r="Y42" s="171"/>
      <c r="Z42" s="171"/>
      <c r="AA42" s="171"/>
      <c r="AB42" s="171"/>
      <c r="AC42" s="171"/>
      <c r="AD42" s="171"/>
      <c r="AE42" s="171"/>
      <c r="AM42" s="172"/>
      <c r="AN42" s="172"/>
      <c r="AO42" s="172"/>
      <c r="AP42" s="172"/>
      <c r="AQ42" s="172"/>
      <c r="AR42" s="172"/>
      <c r="AS42" s="173"/>
      <c r="AV42" s="170"/>
      <c r="AW42" s="163"/>
      <c r="AX42" s="163"/>
      <c r="AY42" s="163"/>
    </row>
    <row r="43" spans="2:51" x14ac:dyDescent="0.25">
      <c r="B43" s="182" t="s">
        <v>124</v>
      </c>
      <c r="C43" s="176"/>
      <c r="D43" s="176"/>
      <c r="E43" s="181"/>
      <c r="F43" s="181"/>
      <c r="G43" s="181"/>
      <c r="H43" s="176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9"/>
      <c r="T43" s="179"/>
      <c r="U43" s="179"/>
      <c r="V43" s="179"/>
      <c r="W43" s="171"/>
      <c r="X43" s="171"/>
      <c r="Y43" s="171"/>
      <c r="Z43" s="171"/>
      <c r="AA43" s="171"/>
      <c r="AB43" s="171"/>
      <c r="AC43" s="171"/>
      <c r="AD43" s="171"/>
      <c r="AE43" s="171"/>
      <c r="AM43" s="172"/>
      <c r="AN43" s="172"/>
      <c r="AO43" s="172"/>
      <c r="AP43" s="172"/>
      <c r="AQ43" s="172"/>
      <c r="AR43" s="172"/>
      <c r="AS43" s="173"/>
      <c r="AV43" s="170"/>
      <c r="AW43" s="163"/>
      <c r="AX43" s="163"/>
      <c r="AY43" s="163"/>
    </row>
    <row r="44" spans="2:51" x14ac:dyDescent="0.25">
      <c r="B44" s="182" t="s">
        <v>125</v>
      </c>
      <c r="C44" s="176"/>
      <c r="D44" s="176"/>
      <c r="E44" s="181"/>
      <c r="F44" s="181"/>
      <c r="G44" s="181"/>
      <c r="H44" s="17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80"/>
      <c r="T44" s="179"/>
      <c r="U44" s="179"/>
      <c r="V44" s="179"/>
      <c r="W44" s="171"/>
      <c r="X44" s="171"/>
      <c r="Y44" s="171"/>
      <c r="Z44" s="171"/>
      <c r="AA44" s="171"/>
      <c r="AB44" s="171"/>
      <c r="AC44" s="171"/>
      <c r="AD44" s="171"/>
      <c r="AE44" s="171"/>
      <c r="AM44" s="172"/>
      <c r="AN44" s="172"/>
      <c r="AO44" s="172"/>
      <c r="AP44" s="172"/>
      <c r="AQ44" s="172"/>
      <c r="AR44" s="172"/>
      <c r="AS44" s="173"/>
      <c r="AV44" s="170"/>
      <c r="AW44" s="163"/>
      <c r="AX44" s="163"/>
      <c r="AY44" s="163"/>
    </row>
    <row r="45" spans="2:51" x14ac:dyDescent="0.25">
      <c r="B45" s="178" t="s">
        <v>186</v>
      </c>
      <c r="C45" s="176"/>
      <c r="D45" s="176"/>
      <c r="E45" s="181"/>
      <c r="F45" s="181"/>
      <c r="G45" s="181"/>
      <c r="H45" s="176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80"/>
      <c r="T45" s="179"/>
      <c r="U45" s="179"/>
      <c r="V45" s="179"/>
      <c r="W45" s="171"/>
      <c r="X45" s="171"/>
      <c r="Y45" s="171"/>
      <c r="Z45" s="171"/>
      <c r="AA45" s="171"/>
      <c r="AB45" s="171"/>
      <c r="AC45" s="171"/>
      <c r="AD45" s="171"/>
      <c r="AE45" s="171"/>
      <c r="AM45" s="172"/>
      <c r="AN45" s="172"/>
      <c r="AO45" s="172"/>
      <c r="AP45" s="172"/>
      <c r="AQ45" s="172"/>
      <c r="AR45" s="172"/>
      <c r="AS45" s="173"/>
      <c r="AV45" s="170"/>
      <c r="AW45" s="163"/>
      <c r="AX45" s="163"/>
      <c r="AY45" s="163"/>
    </row>
    <row r="46" spans="2:51" x14ac:dyDescent="0.25">
      <c r="B46" s="178" t="s">
        <v>165</v>
      </c>
      <c r="C46" s="176"/>
      <c r="D46" s="176"/>
      <c r="E46" s="176"/>
      <c r="F46" s="176"/>
      <c r="G46" s="176"/>
      <c r="H46" s="176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9"/>
      <c r="U46" s="179"/>
      <c r="V46" s="179"/>
      <c r="W46" s="171"/>
      <c r="X46" s="171"/>
      <c r="Y46" s="171"/>
      <c r="Z46" s="171"/>
      <c r="AA46" s="171"/>
      <c r="AB46" s="171"/>
      <c r="AC46" s="171"/>
      <c r="AD46" s="171"/>
      <c r="AE46" s="171"/>
      <c r="AM46" s="172"/>
      <c r="AN46" s="172"/>
      <c r="AO46" s="172"/>
      <c r="AP46" s="172"/>
      <c r="AQ46" s="172"/>
      <c r="AR46" s="172"/>
      <c r="AS46" s="173"/>
      <c r="AV46" s="170"/>
      <c r="AW46" s="163"/>
      <c r="AX46" s="163"/>
      <c r="AY46" s="163"/>
    </row>
    <row r="47" spans="2:51" x14ac:dyDescent="0.25">
      <c r="B47" s="174" t="s">
        <v>173</v>
      </c>
      <c r="C47" s="176"/>
      <c r="D47" s="176"/>
      <c r="E47" s="176"/>
      <c r="F47" s="176"/>
      <c r="G47" s="176"/>
      <c r="H47" s="176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80"/>
      <c r="T47" s="179"/>
      <c r="U47" s="179"/>
      <c r="V47" s="179"/>
      <c r="W47" s="171"/>
      <c r="X47" s="171"/>
      <c r="Y47" s="171"/>
      <c r="Z47" s="171"/>
      <c r="AA47" s="171"/>
      <c r="AB47" s="171"/>
      <c r="AC47" s="171"/>
      <c r="AD47" s="171"/>
      <c r="AE47" s="171"/>
      <c r="AM47" s="172"/>
      <c r="AN47" s="172"/>
      <c r="AO47" s="172"/>
      <c r="AP47" s="172"/>
      <c r="AQ47" s="172"/>
      <c r="AR47" s="172"/>
      <c r="AS47" s="173"/>
      <c r="AV47" s="170"/>
      <c r="AW47" s="163"/>
      <c r="AX47" s="163"/>
      <c r="AY47" s="163"/>
    </row>
    <row r="48" spans="2:51" x14ac:dyDescent="0.25">
      <c r="B48" s="182" t="s">
        <v>224</v>
      </c>
      <c r="C48" s="176"/>
      <c r="D48" s="176"/>
      <c r="E48" s="176"/>
      <c r="F48" s="176"/>
      <c r="G48" s="176"/>
      <c r="H48" s="176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80"/>
      <c r="T48" s="179"/>
      <c r="U48" s="179"/>
      <c r="V48" s="179"/>
      <c r="W48" s="171"/>
      <c r="X48" s="171"/>
      <c r="Y48" s="171"/>
      <c r="Z48" s="171"/>
      <c r="AA48" s="171"/>
      <c r="AB48" s="171"/>
      <c r="AC48" s="171"/>
      <c r="AD48" s="171"/>
      <c r="AE48" s="171"/>
      <c r="AM48" s="172"/>
      <c r="AN48" s="172"/>
      <c r="AO48" s="172"/>
      <c r="AP48" s="172"/>
      <c r="AQ48" s="172"/>
      <c r="AR48" s="172"/>
      <c r="AS48" s="173"/>
      <c r="AV48" s="170"/>
      <c r="AW48" s="163"/>
      <c r="AX48" s="163"/>
      <c r="AY48" s="163"/>
    </row>
    <row r="49" spans="2:51" x14ac:dyDescent="0.25">
      <c r="B49" s="182" t="s">
        <v>131</v>
      </c>
      <c r="C49" s="176"/>
      <c r="D49" s="176"/>
      <c r="E49" s="176"/>
      <c r="F49" s="176"/>
      <c r="G49" s="176"/>
      <c r="H49" s="176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80"/>
      <c r="T49" s="179"/>
      <c r="U49" s="179"/>
      <c r="V49" s="179"/>
      <c r="W49" s="171"/>
      <c r="X49" s="171"/>
      <c r="Y49" s="171"/>
      <c r="Z49" s="171"/>
      <c r="AA49" s="171"/>
      <c r="AB49" s="171"/>
      <c r="AC49" s="171"/>
      <c r="AD49" s="171"/>
      <c r="AE49" s="171"/>
      <c r="AM49" s="172"/>
      <c r="AN49" s="172"/>
      <c r="AO49" s="172"/>
      <c r="AP49" s="172"/>
      <c r="AQ49" s="172"/>
      <c r="AR49" s="172"/>
      <c r="AS49" s="173"/>
      <c r="AV49" s="170"/>
      <c r="AW49" s="163"/>
      <c r="AX49" s="163"/>
      <c r="AY49" s="163"/>
    </row>
    <row r="50" spans="2:51" x14ac:dyDescent="0.25">
      <c r="B50" s="174" t="s">
        <v>160</v>
      </c>
      <c r="C50" s="104"/>
      <c r="D50" s="104"/>
      <c r="E50" s="104"/>
      <c r="F50" s="104"/>
      <c r="G50" s="104"/>
      <c r="H50" s="104"/>
      <c r="I50" s="184"/>
      <c r="J50" s="177"/>
      <c r="K50" s="177"/>
      <c r="L50" s="177"/>
      <c r="M50" s="177"/>
      <c r="N50" s="177"/>
      <c r="O50" s="177"/>
      <c r="P50" s="177"/>
      <c r="Q50" s="177"/>
      <c r="R50" s="177"/>
      <c r="S50" s="180"/>
      <c r="T50" s="179"/>
      <c r="U50" s="179"/>
      <c r="V50" s="179"/>
      <c r="W50" s="171"/>
      <c r="X50" s="171"/>
      <c r="Y50" s="171"/>
      <c r="Z50" s="171"/>
      <c r="AA50" s="171"/>
      <c r="AB50" s="171"/>
      <c r="AC50" s="171"/>
      <c r="AD50" s="171"/>
      <c r="AE50" s="171"/>
      <c r="AM50" s="172"/>
      <c r="AN50" s="172"/>
      <c r="AO50" s="172"/>
      <c r="AP50" s="172"/>
      <c r="AQ50" s="172"/>
      <c r="AR50" s="172"/>
      <c r="AS50" s="173"/>
      <c r="AV50" s="170"/>
      <c r="AW50" s="163"/>
      <c r="AX50" s="163"/>
      <c r="AY50" s="163"/>
    </row>
    <row r="51" spans="2:51" x14ac:dyDescent="0.25">
      <c r="B51" s="174" t="s">
        <v>201</v>
      </c>
      <c r="C51" s="104"/>
      <c r="D51" s="104"/>
      <c r="E51" s="104"/>
      <c r="F51" s="104"/>
      <c r="G51" s="104"/>
      <c r="H51" s="104"/>
      <c r="I51" s="184"/>
      <c r="J51" s="177"/>
      <c r="K51" s="177"/>
      <c r="L51" s="177"/>
      <c r="M51" s="177"/>
      <c r="N51" s="177"/>
      <c r="O51" s="177"/>
      <c r="P51" s="177"/>
      <c r="Q51" s="177"/>
      <c r="R51" s="177"/>
      <c r="S51" s="180"/>
      <c r="T51" s="179"/>
      <c r="U51" s="179"/>
      <c r="V51" s="179"/>
      <c r="W51" s="171"/>
      <c r="X51" s="171"/>
      <c r="Y51" s="171"/>
      <c r="Z51" s="171"/>
      <c r="AA51" s="171"/>
      <c r="AB51" s="171"/>
      <c r="AC51" s="171"/>
      <c r="AD51" s="171"/>
      <c r="AE51" s="171"/>
      <c r="AM51" s="172"/>
      <c r="AN51" s="172"/>
      <c r="AO51" s="172"/>
      <c r="AP51" s="172"/>
      <c r="AQ51" s="172"/>
      <c r="AR51" s="172"/>
      <c r="AS51" s="173"/>
      <c r="AV51" s="170"/>
      <c r="AW51" s="163"/>
      <c r="AX51" s="163"/>
      <c r="AY51" s="163"/>
    </row>
    <row r="52" spans="2:51" x14ac:dyDescent="0.25">
      <c r="B52" s="182" t="s">
        <v>132</v>
      </c>
      <c r="C52" s="176"/>
      <c r="D52" s="176"/>
      <c r="E52" s="176"/>
      <c r="F52" s="176"/>
      <c r="G52" s="176"/>
      <c r="H52" s="176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80"/>
      <c r="T52" s="179"/>
      <c r="U52" s="179"/>
      <c r="V52" s="179"/>
      <c r="W52" s="171"/>
      <c r="X52" s="171"/>
      <c r="Y52" s="171"/>
      <c r="Z52" s="171"/>
      <c r="AA52" s="171"/>
      <c r="AB52" s="171"/>
      <c r="AC52" s="171"/>
      <c r="AD52" s="171"/>
      <c r="AE52" s="171"/>
      <c r="AM52" s="172"/>
      <c r="AN52" s="172"/>
      <c r="AO52" s="172"/>
      <c r="AP52" s="172"/>
      <c r="AQ52" s="172"/>
      <c r="AR52" s="172"/>
      <c r="AS52" s="173"/>
      <c r="AV52" s="170"/>
      <c r="AW52" s="163"/>
      <c r="AX52" s="163"/>
      <c r="AY52" s="163"/>
    </row>
    <row r="53" spans="2:51" x14ac:dyDescent="0.25">
      <c r="B53" s="174" t="s">
        <v>188</v>
      </c>
      <c r="C53" s="176"/>
      <c r="D53" s="176"/>
      <c r="E53" s="176"/>
      <c r="F53" s="176"/>
      <c r="G53" s="176"/>
      <c r="H53" s="176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80"/>
      <c r="T53" s="179"/>
      <c r="U53" s="179"/>
      <c r="V53" s="179"/>
      <c r="W53" s="171"/>
      <c r="X53" s="171"/>
      <c r="Y53" s="171"/>
      <c r="Z53" s="171"/>
      <c r="AA53" s="171"/>
      <c r="AB53" s="171"/>
      <c r="AC53" s="171"/>
      <c r="AD53" s="171"/>
      <c r="AE53" s="171"/>
      <c r="AM53" s="172"/>
      <c r="AN53" s="172"/>
      <c r="AO53" s="172"/>
      <c r="AP53" s="172"/>
      <c r="AQ53" s="172"/>
      <c r="AR53" s="172"/>
      <c r="AS53" s="173"/>
      <c r="AV53" s="170"/>
      <c r="AW53" s="163"/>
      <c r="AX53" s="163"/>
      <c r="AY53" s="163"/>
    </row>
    <row r="54" spans="2:51" x14ac:dyDescent="0.25">
      <c r="B54" s="182" t="s">
        <v>133</v>
      </c>
      <c r="C54" s="176"/>
      <c r="D54" s="176"/>
      <c r="E54" s="176"/>
      <c r="F54" s="176"/>
      <c r="G54" s="176"/>
      <c r="H54" s="176"/>
      <c r="I54" s="176"/>
      <c r="J54" s="177"/>
      <c r="K54" s="177"/>
      <c r="L54" s="177"/>
      <c r="M54" s="177"/>
      <c r="N54" s="177"/>
      <c r="O54" s="177"/>
      <c r="P54" s="177"/>
      <c r="Q54" s="177"/>
      <c r="R54" s="177"/>
      <c r="S54" s="180"/>
      <c r="T54" s="179"/>
      <c r="U54" s="179"/>
      <c r="V54" s="179"/>
      <c r="W54" s="171"/>
      <c r="X54" s="171"/>
      <c r="Y54" s="171"/>
      <c r="Z54" s="171"/>
      <c r="AA54" s="171"/>
      <c r="AB54" s="171"/>
      <c r="AC54" s="171"/>
      <c r="AD54" s="171"/>
      <c r="AE54" s="171"/>
      <c r="AM54" s="172"/>
      <c r="AN54" s="172"/>
      <c r="AO54" s="172"/>
      <c r="AP54" s="172"/>
      <c r="AQ54" s="172"/>
      <c r="AR54" s="172"/>
      <c r="AS54" s="173"/>
      <c r="AV54" s="170"/>
      <c r="AW54" s="163"/>
      <c r="AX54" s="163"/>
      <c r="AY54" s="163"/>
    </row>
    <row r="55" spans="2:51" x14ac:dyDescent="0.25">
      <c r="B55" s="178" t="s">
        <v>149</v>
      </c>
      <c r="C55" s="176"/>
      <c r="D55" s="176"/>
      <c r="E55" s="176"/>
      <c r="F55" s="176"/>
      <c r="G55" s="176"/>
      <c r="H55" s="176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80"/>
      <c r="T55" s="179"/>
      <c r="U55" s="179"/>
      <c r="V55" s="179"/>
      <c r="W55" s="171"/>
      <c r="X55" s="171"/>
      <c r="Y55" s="171"/>
      <c r="Z55" s="171"/>
      <c r="AA55" s="171"/>
      <c r="AB55" s="171"/>
      <c r="AC55" s="171"/>
      <c r="AD55" s="171"/>
      <c r="AE55" s="171"/>
      <c r="AM55" s="172"/>
      <c r="AN55" s="172"/>
      <c r="AO55" s="172"/>
      <c r="AP55" s="172"/>
      <c r="AQ55" s="172"/>
      <c r="AR55" s="172"/>
      <c r="AS55" s="173"/>
      <c r="AV55" s="170"/>
      <c r="AW55" s="163"/>
      <c r="AX55" s="163"/>
      <c r="AY55" s="163"/>
    </row>
    <row r="56" spans="2:51" x14ac:dyDescent="0.25">
      <c r="B56" s="174" t="s">
        <v>206</v>
      </c>
      <c r="C56" s="104"/>
      <c r="D56" s="104"/>
      <c r="E56" s="104"/>
      <c r="F56" s="104"/>
      <c r="G56" s="104"/>
      <c r="H56" s="104"/>
      <c r="I56" s="184"/>
      <c r="J56" s="177"/>
      <c r="K56" s="177"/>
      <c r="L56" s="177"/>
      <c r="M56" s="177"/>
      <c r="N56" s="177"/>
      <c r="O56" s="177"/>
      <c r="P56" s="177"/>
      <c r="Q56" s="177"/>
      <c r="R56" s="177"/>
      <c r="S56" s="180"/>
      <c r="T56" s="180"/>
      <c r="U56" s="180"/>
      <c r="V56" s="180"/>
      <c r="W56" s="171"/>
      <c r="X56" s="171"/>
      <c r="Y56" s="171"/>
      <c r="Z56" s="171"/>
      <c r="AA56" s="171"/>
      <c r="AB56" s="171"/>
      <c r="AC56" s="171"/>
      <c r="AD56" s="171"/>
      <c r="AE56" s="171"/>
      <c r="AM56" s="172"/>
      <c r="AN56" s="172"/>
      <c r="AO56" s="172"/>
      <c r="AP56" s="172"/>
      <c r="AQ56" s="172"/>
      <c r="AR56" s="172"/>
      <c r="AS56" s="173"/>
      <c r="AV56" s="170"/>
      <c r="AW56" s="163"/>
      <c r="AX56" s="163"/>
      <c r="AY56" s="163"/>
    </row>
    <row r="57" spans="2:51" x14ac:dyDescent="0.25">
      <c r="B57" s="182" t="s">
        <v>144</v>
      </c>
      <c r="C57" s="176"/>
      <c r="D57" s="176"/>
      <c r="E57" s="176"/>
      <c r="F57" s="176"/>
      <c r="G57" s="176"/>
      <c r="H57" s="176"/>
      <c r="I57" s="176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80"/>
      <c r="U57" s="180"/>
      <c r="V57" s="180"/>
      <c r="W57" s="171"/>
      <c r="X57" s="171"/>
      <c r="Y57" s="171"/>
      <c r="Z57" s="171"/>
      <c r="AA57" s="171"/>
      <c r="AB57" s="171"/>
      <c r="AC57" s="171"/>
      <c r="AD57" s="171"/>
      <c r="AE57" s="171"/>
      <c r="AM57" s="172"/>
      <c r="AN57" s="172"/>
      <c r="AO57" s="172"/>
      <c r="AP57" s="172"/>
      <c r="AQ57" s="172"/>
      <c r="AR57" s="172"/>
      <c r="AS57" s="173"/>
      <c r="AV57" s="170"/>
      <c r="AW57" s="163"/>
      <c r="AX57" s="163"/>
      <c r="AY57" s="163"/>
    </row>
    <row r="58" spans="2:51" x14ac:dyDescent="0.25">
      <c r="B58" s="97" t="s">
        <v>126</v>
      </c>
      <c r="C58" s="176"/>
      <c r="D58" s="176"/>
      <c r="E58" s="176"/>
      <c r="F58" s="176"/>
      <c r="G58" s="176"/>
      <c r="H58" s="176"/>
      <c r="I58" s="176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80"/>
      <c r="U58" s="85"/>
      <c r="V58" s="85"/>
      <c r="W58" s="171"/>
      <c r="X58" s="171"/>
      <c r="Y58" s="171"/>
      <c r="Z58" s="171"/>
      <c r="AA58" s="171"/>
      <c r="AB58" s="171"/>
      <c r="AC58" s="171"/>
      <c r="AD58" s="171"/>
      <c r="AE58" s="171"/>
      <c r="AM58" s="172"/>
      <c r="AN58" s="172"/>
      <c r="AO58" s="172"/>
      <c r="AP58" s="172"/>
      <c r="AQ58" s="172"/>
      <c r="AR58" s="172"/>
      <c r="AS58" s="173"/>
      <c r="AV58" s="170"/>
      <c r="AW58" s="163"/>
      <c r="AX58" s="163"/>
      <c r="AY58" s="163"/>
    </row>
    <row r="59" spans="2:51" x14ac:dyDescent="0.25">
      <c r="B59" s="119" t="s">
        <v>161</v>
      </c>
      <c r="C59" s="182"/>
      <c r="D59" s="176"/>
      <c r="E59" s="104"/>
      <c r="F59" s="176"/>
      <c r="G59" s="176"/>
      <c r="H59" s="176"/>
      <c r="I59" s="176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80"/>
      <c r="U59" s="85"/>
      <c r="V59" s="85"/>
      <c r="W59" s="171"/>
      <c r="X59" s="171"/>
      <c r="Y59" s="171"/>
      <c r="Z59" s="171"/>
      <c r="AA59" s="171"/>
      <c r="AB59" s="171"/>
      <c r="AC59" s="171"/>
      <c r="AD59" s="171"/>
      <c r="AE59" s="171"/>
      <c r="AM59" s="172"/>
      <c r="AN59" s="172"/>
      <c r="AO59" s="172"/>
      <c r="AP59" s="172"/>
      <c r="AQ59" s="172"/>
      <c r="AR59" s="172"/>
      <c r="AS59" s="173"/>
      <c r="AV59" s="170"/>
      <c r="AW59" s="163"/>
      <c r="AX59" s="163"/>
      <c r="AY59" s="163"/>
    </row>
    <row r="60" spans="2:51" x14ac:dyDescent="0.25">
      <c r="B60" s="119" t="s">
        <v>127</v>
      </c>
      <c r="C60" s="178"/>
      <c r="D60" s="176"/>
      <c r="E60" s="104"/>
      <c r="F60" s="176"/>
      <c r="G60" s="176"/>
      <c r="H60" s="176"/>
      <c r="I60" s="176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80"/>
      <c r="U60" s="85"/>
      <c r="V60" s="85"/>
      <c r="W60" s="171"/>
      <c r="X60" s="171"/>
      <c r="Y60" s="171"/>
      <c r="Z60" s="171"/>
      <c r="AA60" s="171"/>
      <c r="AB60" s="171"/>
      <c r="AC60" s="171"/>
      <c r="AD60" s="171"/>
      <c r="AE60" s="171"/>
      <c r="AM60" s="172"/>
      <c r="AN60" s="172"/>
      <c r="AO60" s="172"/>
      <c r="AP60" s="172"/>
      <c r="AQ60" s="172"/>
      <c r="AR60" s="172"/>
      <c r="AS60" s="173"/>
      <c r="AV60" s="170"/>
      <c r="AW60" s="163"/>
      <c r="AX60" s="163"/>
      <c r="AY60" s="163"/>
    </row>
    <row r="61" spans="2:51" x14ac:dyDescent="0.25">
      <c r="B61" s="119"/>
      <c r="C61" s="178"/>
      <c r="D61" s="176"/>
      <c r="E61" s="176"/>
      <c r="F61" s="176"/>
      <c r="G61" s="176"/>
      <c r="H61" s="176"/>
      <c r="I61" s="176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80"/>
      <c r="U61" s="85"/>
      <c r="V61" s="85"/>
      <c r="W61" s="171"/>
      <c r="X61" s="171"/>
      <c r="Y61" s="171"/>
      <c r="Z61" s="171"/>
      <c r="AA61" s="171"/>
      <c r="AB61" s="171"/>
      <c r="AC61" s="171"/>
      <c r="AD61" s="171"/>
      <c r="AE61" s="171"/>
      <c r="AM61" s="172"/>
      <c r="AN61" s="172"/>
      <c r="AO61" s="172"/>
      <c r="AP61" s="172"/>
      <c r="AQ61" s="172"/>
      <c r="AR61" s="172"/>
      <c r="AS61" s="173"/>
      <c r="AV61" s="170"/>
      <c r="AW61" s="163"/>
      <c r="AX61" s="163"/>
      <c r="AY61" s="163"/>
    </row>
    <row r="62" spans="2:51" x14ac:dyDescent="0.25">
      <c r="B62" s="119"/>
      <c r="C62" s="178"/>
      <c r="D62" s="176"/>
      <c r="E62" s="104"/>
      <c r="F62" s="176"/>
      <c r="G62" s="176"/>
      <c r="H62" s="176"/>
      <c r="I62" s="176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80"/>
      <c r="U62" s="85"/>
      <c r="V62" s="85"/>
      <c r="W62" s="171"/>
      <c r="X62" s="171"/>
      <c r="Y62" s="171"/>
      <c r="Z62" s="98"/>
      <c r="AA62" s="171"/>
      <c r="AB62" s="171"/>
      <c r="AC62" s="171"/>
      <c r="AD62" s="171"/>
      <c r="AE62" s="171"/>
      <c r="AM62" s="172"/>
      <c r="AN62" s="172"/>
      <c r="AO62" s="172"/>
      <c r="AP62" s="172"/>
      <c r="AQ62" s="172"/>
      <c r="AR62" s="172"/>
      <c r="AS62" s="173"/>
      <c r="AV62" s="170"/>
      <c r="AW62" s="163"/>
      <c r="AX62" s="163"/>
      <c r="AY62" s="163"/>
    </row>
    <row r="63" spans="2:51" x14ac:dyDescent="0.25">
      <c r="B63" s="119"/>
      <c r="C63" s="178"/>
      <c r="D63" s="176"/>
      <c r="E63" s="176"/>
      <c r="F63" s="176"/>
      <c r="G63" s="176"/>
      <c r="H63" s="176"/>
      <c r="I63" s="104"/>
      <c r="J63" s="177"/>
      <c r="K63" s="177"/>
      <c r="L63" s="177"/>
      <c r="M63" s="177"/>
      <c r="N63" s="177"/>
      <c r="O63" s="177"/>
      <c r="P63" s="177"/>
      <c r="Q63" s="177"/>
      <c r="R63" s="177"/>
      <c r="S63" s="98"/>
      <c r="T63" s="98"/>
      <c r="U63" s="98"/>
      <c r="V63" s="98"/>
      <c r="W63" s="98"/>
      <c r="X63" s="98"/>
      <c r="Y63" s="98"/>
      <c r="Z63" s="86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170"/>
      <c r="AW63" s="163"/>
      <c r="AX63" s="163"/>
      <c r="AY63" s="163"/>
    </row>
    <row r="64" spans="2:51" x14ac:dyDescent="0.25">
      <c r="B64" s="119"/>
      <c r="C64" s="174"/>
      <c r="D64" s="176"/>
      <c r="E64" s="176"/>
      <c r="F64" s="176"/>
      <c r="G64" s="176"/>
      <c r="H64" s="176"/>
      <c r="I64" s="104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86"/>
      <c r="X64" s="86"/>
      <c r="Y64" s="86"/>
      <c r="Z64" s="171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170"/>
      <c r="AW64" s="163"/>
      <c r="AX64" s="163"/>
      <c r="AY64" s="163"/>
    </row>
    <row r="65" spans="1:51" x14ac:dyDescent="0.25">
      <c r="B65" s="119"/>
      <c r="C65" s="174"/>
      <c r="D65" s="104"/>
      <c r="E65" s="176"/>
      <c r="F65" s="176"/>
      <c r="G65" s="176"/>
      <c r="H65" s="176"/>
      <c r="I65" s="176"/>
      <c r="J65" s="98"/>
      <c r="K65" s="98"/>
      <c r="L65" s="98"/>
      <c r="M65" s="98"/>
      <c r="N65" s="98"/>
      <c r="O65" s="98"/>
      <c r="P65" s="98"/>
      <c r="Q65" s="98"/>
      <c r="R65" s="98"/>
      <c r="S65" s="177"/>
      <c r="T65" s="180"/>
      <c r="U65" s="85"/>
      <c r="V65" s="85"/>
      <c r="W65" s="171"/>
      <c r="X65" s="171"/>
      <c r="Y65" s="171"/>
      <c r="Z65" s="171"/>
      <c r="AA65" s="171"/>
      <c r="AB65" s="171"/>
      <c r="AC65" s="171"/>
      <c r="AD65" s="171"/>
      <c r="AE65" s="171"/>
      <c r="AM65" s="172"/>
      <c r="AN65" s="172"/>
      <c r="AO65" s="172"/>
      <c r="AP65" s="172"/>
      <c r="AQ65" s="172"/>
      <c r="AR65" s="172"/>
      <c r="AS65" s="173"/>
      <c r="AV65" s="170"/>
      <c r="AW65" s="163"/>
      <c r="AX65" s="163"/>
      <c r="AY65" s="163"/>
    </row>
    <row r="66" spans="1:51" x14ac:dyDescent="0.25">
      <c r="B66" s="119"/>
      <c r="C66" s="182"/>
      <c r="D66" s="104"/>
      <c r="E66" s="176"/>
      <c r="F66" s="176"/>
      <c r="G66" s="176"/>
      <c r="H66" s="176"/>
      <c r="I66" s="176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80"/>
      <c r="U66" s="85"/>
      <c r="V66" s="85"/>
      <c r="W66" s="171"/>
      <c r="X66" s="171"/>
      <c r="Y66" s="171"/>
      <c r="Z66" s="171"/>
      <c r="AA66" s="171"/>
      <c r="AB66" s="171"/>
      <c r="AC66" s="171"/>
      <c r="AD66" s="171"/>
      <c r="AE66" s="171"/>
      <c r="AM66" s="172"/>
      <c r="AN66" s="172"/>
      <c r="AO66" s="172"/>
      <c r="AP66" s="172"/>
      <c r="AQ66" s="172"/>
      <c r="AR66" s="172"/>
      <c r="AS66" s="173"/>
      <c r="AV66" s="170"/>
      <c r="AW66" s="163"/>
      <c r="AX66" s="163"/>
      <c r="AY66" s="163"/>
    </row>
    <row r="67" spans="1:51" x14ac:dyDescent="0.25">
      <c r="B67" s="119"/>
      <c r="C67" s="182"/>
      <c r="D67" s="176"/>
      <c r="E67" s="104"/>
      <c r="F67" s="176"/>
      <c r="G67" s="104"/>
      <c r="H67" s="104"/>
      <c r="I67" s="176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80"/>
      <c r="U67" s="85"/>
      <c r="V67" s="85"/>
      <c r="W67" s="171"/>
      <c r="X67" s="171"/>
      <c r="Y67" s="171"/>
      <c r="Z67" s="171"/>
      <c r="AA67" s="171"/>
      <c r="AB67" s="171"/>
      <c r="AC67" s="171"/>
      <c r="AD67" s="171"/>
      <c r="AE67" s="171"/>
      <c r="AM67" s="172"/>
      <c r="AN67" s="172"/>
      <c r="AO67" s="172"/>
      <c r="AP67" s="172"/>
      <c r="AQ67" s="172"/>
      <c r="AR67" s="172"/>
      <c r="AS67" s="173"/>
      <c r="AV67" s="170"/>
      <c r="AW67" s="163"/>
      <c r="AX67" s="163"/>
      <c r="AY67" s="163"/>
    </row>
    <row r="68" spans="1:51" x14ac:dyDescent="0.25">
      <c r="B68" s="119"/>
      <c r="C68" s="178"/>
      <c r="D68" s="176"/>
      <c r="E68" s="104"/>
      <c r="F68" s="104"/>
      <c r="G68" s="104"/>
      <c r="H68" s="104"/>
      <c r="I68" s="176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80"/>
      <c r="U68" s="85"/>
      <c r="V68" s="85"/>
      <c r="W68" s="171"/>
      <c r="X68" s="171"/>
      <c r="Y68" s="171"/>
      <c r="Z68" s="171"/>
      <c r="AA68" s="171"/>
      <c r="AB68" s="171"/>
      <c r="AC68" s="171"/>
      <c r="AD68" s="171"/>
      <c r="AE68" s="171"/>
      <c r="AM68" s="172"/>
      <c r="AN68" s="172"/>
      <c r="AO68" s="172"/>
      <c r="AP68" s="172"/>
      <c r="AQ68" s="172"/>
      <c r="AR68" s="172"/>
      <c r="AS68" s="173"/>
      <c r="AV68" s="170"/>
      <c r="AW68" s="163"/>
      <c r="AX68" s="163"/>
      <c r="AY68" s="163"/>
    </row>
    <row r="69" spans="1:51" x14ac:dyDescent="0.25">
      <c r="B69" s="119"/>
      <c r="C69" s="178"/>
      <c r="D69" s="176"/>
      <c r="E69" s="176"/>
      <c r="F69" s="104"/>
      <c r="G69" s="176"/>
      <c r="H69" s="176"/>
      <c r="I69" s="98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80"/>
      <c r="U69" s="85"/>
      <c r="V69" s="85"/>
      <c r="W69" s="171"/>
      <c r="X69" s="171"/>
      <c r="Y69" s="171"/>
      <c r="Z69" s="171"/>
      <c r="AA69" s="171"/>
      <c r="AB69" s="171"/>
      <c r="AC69" s="171"/>
      <c r="AD69" s="171"/>
      <c r="AE69" s="171"/>
      <c r="AM69" s="172"/>
      <c r="AN69" s="172"/>
      <c r="AO69" s="172"/>
      <c r="AP69" s="172"/>
      <c r="AQ69" s="172"/>
      <c r="AR69" s="172"/>
      <c r="AS69" s="173"/>
      <c r="AV69" s="170"/>
      <c r="AW69" s="163"/>
      <c r="AX69" s="163"/>
      <c r="AY69" s="163"/>
    </row>
    <row r="70" spans="1:51" x14ac:dyDescent="0.25">
      <c r="B70" s="1"/>
      <c r="C70" s="98"/>
      <c r="D70" s="176"/>
      <c r="E70" s="176"/>
      <c r="F70" s="176"/>
      <c r="G70" s="176"/>
      <c r="H70" s="176"/>
      <c r="I70" s="98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80"/>
      <c r="U70" s="85"/>
      <c r="V70" s="85"/>
      <c r="W70" s="171"/>
      <c r="X70" s="171"/>
      <c r="Y70" s="171"/>
      <c r="Z70" s="171"/>
      <c r="AA70" s="171"/>
      <c r="AB70" s="171"/>
      <c r="AC70" s="171"/>
      <c r="AD70" s="171"/>
      <c r="AE70" s="171"/>
      <c r="AM70" s="172"/>
      <c r="AN70" s="172"/>
      <c r="AO70" s="172"/>
      <c r="AP70" s="172"/>
      <c r="AQ70" s="172"/>
      <c r="AR70" s="172"/>
      <c r="AS70" s="173"/>
      <c r="AU70" s="163"/>
      <c r="AV70" s="170"/>
      <c r="AW70" s="163"/>
      <c r="AX70" s="163"/>
      <c r="AY70" s="163"/>
    </row>
    <row r="71" spans="1:51" x14ac:dyDescent="0.25">
      <c r="B71" s="1"/>
      <c r="C71" s="182"/>
      <c r="D71" s="98"/>
      <c r="E71" s="176"/>
      <c r="F71" s="176"/>
      <c r="G71" s="176"/>
      <c r="H71" s="176"/>
      <c r="I71" s="176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80"/>
      <c r="U71" s="85"/>
      <c r="V71" s="85"/>
      <c r="W71" s="171"/>
      <c r="X71" s="171"/>
      <c r="Y71" s="171"/>
      <c r="Z71" s="171"/>
      <c r="AA71" s="171"/>
      <c r="AB71" s="171"/>
      <c r="AC71" s="171"/>
      <c r="AD71" s="171"/>
      <c r="AE71" s="171"/>
      <c r="AM71" s="172"/>
      <c r="AN71" s="172"/>
      <c r="AO71" s="172"/>
      <c r="AP71" s="172"/>
      <c r="AQ71" s="172"/>
      <c r="AR71" s="172"/>
      <c r="AS71" s="173"/>
      <c r="AU71" s="163"/>
      <c r="AV71" s="170"/>
      <c r="AW71" s="163"/>
      <c r="AX71" s="163"/>
      <c r="AY71" s="163"/>
    </row>
    <row r="72" spans="1:51" x14ac:dyDescent="0.25">
      <c r="A72" s="171"/>
      <c r="B72" s="84"/>
      <c r="C72" s="178"/>
      <c r="D72" s="98"/>
      <c r="E72" s="176"/>
      <c r="F72" s="176"/>
      <c r="G72" s="176"/>
      <c r="H72" s="176"/>
      <c r="I72" s="172"/>
      <c r="J72" s="172"/>
      <c r="K72" s="172"/>
      <c r="L72" s="172"/>
      <c r="M72" s="172"/>
      <c r="N72" s="172"/>
      <c r="O72" s="173"/>
      <c r="P72" s="167"/>
      <c r="R72" s="170"/>
      <c r="AS72" s="163"/>
      <c r="AT72" s="163"/>
      <c r="AU72" s="163"/>
      <c r="AV72" s="163"/>
      <c r="AW72" s="163"/>
      <c r="AX72" s="163"/>
      <c r="AY72" s="163"/>
    </row>
    <row r="73" spans="1:51" x14ac:dyDescent="0.25">
      <c r="A73" s="171"/>
      <c r="B73" s="84"/>
      <c r="C73" s="182"/>
      <c r="D73" s="176"/>
      <c r="E73" s="98"/>
      <c r="F73" s="176"/>
      <c r="G73" s="98"/>
      <c r="H73" s="98"/>
      <c r="I73" s="172"/>
      <c r="J73" s="172"/>
      <c r="K73" s="172"/>
      <c r="L73" s="172"/>
      <c r="M73" s="172"/>
      <c r="N73" s="172"/>
      <c r="O73" s="173"/>
      <c r="P73" s="167"/>
      <c r="R73" s="167"/>
      <c r="AS73" s="163"/>
      <c r="AT73" s="163"/>
      <c r="AU73" s="163"/>
      <c r="AV73" s="163"/>
      <c r="AW73" s="163"/>
      <c r="AX73" s="163"/>
      <c r="AY73" s="163"/>
    </row>
    <row r="74" spans="1:51" x14ac:dyDescent="0.25">
      <c r="A74" s="171"/>
      <c r="B74" s="84"/>
      <c r="C74" s="96"/>
      <c r="D74" s="176"/>
      <c r="E74" s="98"/>
      <c r="F74" s="98"/>
      <c r="G74" s="98"/>
      <c r="H74" s="98"/>
      <c r="I74" s="172"/>
      <c r="J74" s="172"/>
      <c r="K74" s="172"/>
      <c r="L74" s="172"/>
      <c r="M74" s="172"/>
      <c r="N74" s="172"/>
      <c r="O74" s="173"/>
      <c r="P74" s="167"/>
      <c r="R74" s="167"/>
      <c r="AS74" s="163"/>
      <c r="AT74" s="163"/>
      <c r="AU74" s="163"/>
      <c r="AV74" s="163"/>
      <c r="AW74" s="163"/>
      <c r="AX74" s="163"/>
      <c r="AY74" s="163"/>
    </row>
    <row r="75" spans="1:51" x14ac:dyDescent="0.25">
      <c r="A75" s="171"/>
      <c r="B75" s="84"/>
      <c r="I75" s="172"/>
      <c r="J75" s="172"/>
      <c r="K75" s="172"/>
      <c r="L75" s="172"/>
      <c r="M75" s="172"/>
      <c r="N75" s="172"/>
      <c r="O75" s="173"/>
      <c r="P75" s="167"/>
      <c r="R75" s="167"/>
      <c r="AS75" s="163"/>
      <c r="AT75" s="163"/>
      <c r="AU75" s="163"/>
      <c r="AV75" s="163"/>
      <c r="AW75" s="163"/>
      <c r="AX75" s="163"/>
      <c r="AY75" s="163"/>
    </row>
    <row r="76" spans="1:51" x14ac:dyDescent="0.25">
      <c r="A76" s="171"/>
      <c r="B76" s="98"/>
      <c r="I76" s="172"/>
      <c r="J76" s="172"/>
      <c r="K76" s="172"/>
      <c r="L76" s="172"/>
      <c r="M76" s="172"/>
      <c r="N76" s="172"/>
      <c r="O76" s="173"/>
      <c r="P76" s="167"/>
      <c r="R76" s="167"/>
      <c r="AS76" s="163"/>
      <c r="AT76" s="163"/>
      <c r="AU76" s="163"/>
      <c r="AV76" s="163"/>
      <c r="AW76" s="163"/>
      <c r="AX76" s="163"/>
      <c r="AY76" s="163"/>
    </row>
    <row r="77" spans="1:51" x14ac:dyDescent="0.25">
      <c r="A77" s="171"/>
      <c r="B77" s="98"/>
      <c r="I77" s="172"/>
      <c r="J77" s="172"/>
      <c r="K77" s="172"/>
      <c r="L77" s="172"/>
      <c r="M77" s="172"/>
      <c r="N77" s="172"/>
      <c r="O77" s="173"/>
      <c r="P77" s="167"/>
      <c r="R77" s="167"/>
      <c r="AS77" s="163"/>
      <c r="AT77" s="163"/>
      <c r="AU77" s="163"/>
      <c r="AV77" s="163"/>
      <c r="AW77" s="163"/>
      <c r="AX77" s="163"/>
      <c r="AY77" s="163"/>
    </row>
    <row r="78" spans="1:51" x14ac:dyDescent="0.25">
      <c r="A78" s="171"/>
      <c r="B78" s="84"/>
      <c r="I78" s="172"/>
      <c r="J78" s="172"/>
      <c r="K78" s="172"/>
      <c r="L78" s="172"/>
      <c r="M78" s="172"/>
      <c r="N78" s="172"/>
      <c r="O78" s="173"/>
      <c r="P78" s="167"/>
      <c r="R78" s="86"/>
      <c r="AS78" s="163"/>
      <c r="AT78" s="163"/>
      <c r="AU78" s="163"/>
      <c r="AV78" s="163"/>
      <c r="AW78" s="163"/>
      <c r="AX78" s="163"/>
      <c r="AY78" s="163"/>
    </row>
    <row r="79" spans="1:51" x14ac:dyDescent="0.25">
      <c r="A79" s="171"/>
      <c r="I79" s="172"/>
      <c r="J79" s="172"/>
      <c r="K79" s="172"/>
      <c r="L79" s="172"/>
      <c r="M79" s="172"/>
      <c r="N79" s="172"/>
      <c r="O79" s="173"/>
      <c r="R79" s="167"/>
      <c r="AS79" s="163"/>
      <c r="AT79" s="163"/>
      <c r="AU79" s="163"/>
      <c r="AV79" s="163"/>
      <c r="AW79" s="163"/>
      <c r="AX79" s="163"/>
      <c r="AY79" s="163"/>
    </row>
    <row r="80" spans="1:51" x14ac:dyDescent="0.25">
      <c r="O80" s="173"/>
      <c r="R80" s="167"/>
      <c r="AS80" s="163"/>
      <c r="AT80" s="163"/>
      <c r="AU80" s="163"/>
      <c r="AV80" s="163"/>
      <c r="AW80" s="163"/>
      <c r="AX80" s="163"/>
      <c r="AY80" s="163"/>
    </row>
    <row r="81" spans="15:51" x14ac:dyDescent="0.25">
      <c r="O81" s="173"/>
      <c r="R81" s="167"/>
      <c r="AS81" s="163"/>
      <c r="AT81" s="163"/>
      <c r="AU81" s="163"/>
      <c r="AV81" s="163"/>
      <c r="AW81" s="163"/>
      <c r="AX81" s="163"/>
      <c r="AY81" s="163"/>
    </row>
    <row r="82" spans="15:51" x14ac:dyDescent="0.25">
      <c r="O82" s="173"/>
      <c r="R82" s="167"/>
      <c r="AS82" s="163"/>
      <c r="AT82" s="163"/>
      <c r="AU82" s="163"/>
      <c r="AV82" s="163"/>
      <c r="AW82" s="163"/>
      <c r="AX82" s="163"/>
      <c r="AY82" s="163"/>
    </row>
    <row r="83" spans="15:51" x14ac:dyDescent="0.25">
      <c r="O83" s="173"/>
      <c r="R83" s="167"/>
      <c r="AS83" s="163"/>
      <c r="AT83" s="163"/>
      <c r="AU83" s="163"/>
      <c r="AV83" s="163"/>
      <c r="AW83" s="163"/>
      <c r="AX83" s="163"/>
      <c r="AY83" s="163"/>
    </row>
    <row r="84" spans="15:51" x14ac:dyDescent="0.25">
      <c r="O84" s="173"/>
      <c r="AS84" s="163"/>
      <c r="AT84" s="163"/>
      <c r="AU84" s="163"/>
      <c r="AV84" s="163"/>
      <c r="AW84" s="163"/>
      <c r="AX84" s="163"/>
      <c r="AY84" s="163"/>
    </row>
    <row r="85" spans="15:51" x14ac:dyDescent="0.25">
      <c r="O85" s="173"/>
      <c r="AS85" s="163"/>
      <c r="AT85" s="163"/>
      <c r="AU85" s="163"/>
      <c r="AV85" s="163"/>
      <c r="AW85" s="163"/>
      <c r="AX85" s="163"/>
      <c r="AY85" s="163"/>
    </row>
    <row r="86" spans="15:51" x14ac:dyDescent="0.25">
      <c r="O86" s="173"/>
      <c r="AS86" s="163"/>
      <c r="AT86" s="163"/>
      <c r="AU86" s="163"/>
      <c r="AV86" s="163"/>
      <c r="AW86" s="163"/>
      <c r="AX86" s="163"/>
      <c r="AY86" s="163"/>
    </row>
    <row r="87" spans="15:51" x14ac:dyDescent="0.25">
      <c r="O87" s="173"/>
      <c r="AS87" s="163"/>
      <c r="AT87" s="163"/>
      <c r="AU87" s="163"/>
      <c r="AV87" s="163"/>
      <c r="AW87" s="163"/>
      <c r="AX87" s="163"/>
      <c r="AY87" s="163"/>
    </row>
    <row r="88" spans="15:51" x14ac:dyDescent="0.25">
      <c r="O88" s="173"/>
      <c r="AS88" s="163"/>
      <c r="AT88" s="163"/>
      <c r="AU88" s="163"/>
      <c r="AV88" s="163"/>
      <c r="AW88" s="163"/>
      <c r="AX88" s="163"/>
      <c r="AY88" s="163"/>
    </row>
    <row r="89" spans="15:51" x14ac:dyDescent="0.25">
      <c r="O89" s="173"/>
      <c r="AS89" s="163"/>
      <c r="AT89" s="163"/>
      <c r="AU89" s="163"/>
      <c r="AV89" s="163"/>
      <c r="AW89" s="163"/>
      <c r="AX89" s="163"/>
      <c r="AY89" s="163"/>
    </row>
    <row r="90" spans="15:51" x14ac:dyDescent="0.25">
      <c r="O90" s="173"/>
      <c r="Q90" s="167"/>
      <c r="AS90" s="163"/>
      <c r="AT90" s="163"/>
      <c r="AU90" s="163"/>
      <c r="AV90" s="163"/>
      <c r="AW90" s="163"/>
      <c r="AX90" s="163"/>
      <c r="AY90" s="163"/>
    </row>
    <row r="91" spans="15:51" x14ac:dyDescent="0.25">
      <c r="O91" s="15"/>
      <c r="P91" s="167"/>
      <c r="Q91" s="167"/>
      <c r="AS91" s="163"/>
      <c r="AT91" s="163"/>
      <c r="AU91" s="163"/>
      <c r="AV91" s="163"/>
      <c r="AW91" s="163"/>
      <c r="AX91" s="163"/>
      <c r="AY91" s="163"/>
    </row>
    <row r="92" spans="15:51" x14ac:dyDescent="0.25">
      <c r="O92" s="15"/>
      <c r="P92" s="167"/>
      <c r="Q92" s="167"/>
      <c r="AS92" s="163"/>
      <c r="AT92" s="163"/>
      <c r="AU92" s="163"/>
      <c r="AV92" s="163"/>
      <c r="AW92" s="163"/>
      <c r="AX92" s="163"/>
      <c r="AY92" s="163"/>
    </row>
    <row r="93" spans="15:51" x14ac:dyDescent="0.25">
      <c r="O93" s="15"/>
      <c r="P93" s="167"/>
      <c r="Q93" s="167"/>
      <c r="AS93" s="163"/>
      <c r="AT93" s="163"/>
      <c r="AU93" s="163"/>
      <c r="AV93" s="163"/>
      <c r="AW93" s="163"/>
      <c r="AX93" s="163"/>
      <c r="AY93" s="163"/>
    </row>
    <row r="94" spans="15:51" x14ac:dyDescent="0.25">
      <c r="O94" s="15"/>
      <c r="P94" s="167"/>
      <c r="Q94" s="167"/>
      <c r="AS94" s="163"/>
      <c r="AT94" s="163"/>
      <c r="AU94" s="163"/>
      <c r="AV94" s="163"/>
      <c r="AW94" s="163"/>
      <c r="AX94" s="163"/>
      <c r="AY94" s="163"/>
    </row>
    <row r="95" spans="15:51" x14ac:dyDescent="0.25">
      <c r="O95" s="15"/>
      <c r="P95" s="167"/>
      <c r="Q95" s="167"/>
      <c r="AS95" s="163"/>
      <c r="AT95" s="163"/>
      <c r="AU95" s="163"/>
      <c r="AV95" s="163"/>
      <c r="AW95" s="163"/>
      <c r="AX95" s="163"/>
      <c r="AY95" s="163"/>
    </row>
    <row r="96" spans="15:51" x14ac:dyDescent="0.25">
      <c r="O96" s="15"/>
      <c r="P96" s="167"/>
      <c r="Q96" s="167"/>
      <c r="AS96" s="163"/>
      <c r="AT96" s="163"/>
      <c r="AU96" s="163"/>
      <c r="AV96" s="163"/>
      <c r="AW96" s="163"/>
      <c r="AX96" s="163"/>
      <c r="AY96" s="163"/>
    </row>
    <row r="97" spans="15:51" x14ac:dyDescent="0.25">
      <c r="O97" s="15"/>
      <c r="P97" s="167"/>
      <c r="Q97" s="167"/>
      <c r="AS97" s="163"/>
      <c r="AT97" s="163"/>
      <c r="AU97" s="163"/>
      <c r="AV97" s="163"/>
      <c r="AW97" s="163"/>
      <c r="AX97" s="163"/>
      <c r="AY97" s="163"/>
    </row>
    <row r="98" spans="15:51" x14ac:dyDescent="0.25">
      <c r="O98" s="15"/>
      <c r="P98" s="167"/>
      <c r="Q98" s="167"/>
      <c r="AS98" s="163"/>
      <c r="AT98" s="163"/>
      <c r="AU98" s="163"/>
      <c r="AV98" s="163"/>
      <c r="AW98" s="163"/>
      <c r="AX98" s="163"/>
      <c r="AY98" s="163"/>
    </row>
    <row r="99" spans="15:51" x14ac:dyDescent="0.25">
      <c r="O99" s="15"/>
      <c r="P99" s="167"/>
      <c r="Q99" s="167"/>
      <c r="AS99" s="163"/>
      <c r="AT99" s="163"/>
      <c r="AU99" s="163"/>
      <c r="AV99" s="163"/>
      <c r="AW99" s="163"/>
      <c r="AX99" s="163"/>
      <c r="AY99" s="163"/>
    </row>
    <row r="100" spans="15:51" x14ac:dyDescent="0.25">
      <c r="O100" s="15"/>
      <c r="P100" s="167"/>
      <c r="Q100" s="167"/>
      <c r="R100" s="167"/>
      <c r="S100" s="167"/>
      <c r="AS100" s="163"/>
      <c r="AT100" s="163"/>
      <c r="AU100" s="163"/>
      <c r="AV100" s="163"/>
      <c r="AW100" s="163"/>
      <c r="AX100" s="163"/>
      <c r="AY100" s="163"/>
    </row>
    <row r="101" spans="15:51" x14ac:dyDescent="0.25">
      <c r="O101" s="15"/>
      <c r="P101" s="167"/>
      <c r="Q101" s="167"/>
      <c r="R101" s="167"/>
      <c r="S101" s="167"/>
      <c r="T101" s="167"/>
      <c r="AS101" s="163"/>
      <c r="AT101" s="163"/>
      <c r="AU101" s="163"/>
      <c r="AV101" s="163"/>
      <c r="AW101" s="163"/>
      <c r="AX101" s="163"/>
      <c r="AY101" s="163"/>
    </row>
    <row r="102" spans="15:51" x14ac:dyDescent="0.25">
      <c r="O102" s="15"/>
      <c r="P102" s="167"/>
      <c r="Q102" s="167"/>
      <c r="R102" s="167"/>
      <c r="S102" s="167"/>
      <c r="T102" s="167"/>
      <c r="AS102" s="163"/>
      <c r="AT102" s="163"/>
      <c r="AU102" s="163"/>
      <c r="AV102" s="163"/>
      <c r="AW102" s="163"/>
      <c r="AX102" s="163"/>
      <c r="AY102" s="163"/>
    </row>
    <row r="103" spans="15:51" x14ac:dyDescent="0.25">
      <c r="O103" s="15"/>
      <c r="P103" s="167"/>
      <c r="T103" s="167"/>
      <c r="AS103" s="163"/>
      <c r="AT103" s="163"/>
      <c r="AU103" s="163"/>
      <c r="AV103" s="163"/>
      <c r="AW103" s="163"/>
      <c r="AX103" s="163"/>
      <c r="AY103" s="163"/>
    </row>
    <row r="104" spans="15:51" x14ac:dyDescent="0.25">
      <c r="O104" s="167"/>
      <c r="Q104" s="167"/>
      <c r="R104" s="167"/>
      <c r="S104" s="167"/>
      <c r="AS104" s="163"/>
      <c r="AT104" s="163"/>
      <c r="AU104" s="163"/>
      <c r="AV104" s="163"/>
      <c r="AW104" s="163"/>
      <c r="AX104" s="163"/>
      <c r="AY104" s="163"/>
    </row>
    <row r="105" spans="15:51" x14ac:dyDescent="0.25">
      <c r="O105" s="15"/>
      <c r="P105" s="167"/>
      <c r="Q105" s="167"/>
      <c r="R105" s="167"/>
      <c r="S105" s="167"/>
      <c r="T105" s="167"/>
      <c r="AS105" s="163"/>
      <c r="AT105" s="163"/>
      <c r="AU105" s="163"/>
      <c r="AV105" s="163"/>
      <c r="AW105" s="163"/>
      <c r="AX105" s="163"/>
      <c r="AY105" s="163"/>
    </row>
    <row r="106" spans="15:51" x14ac:dyDescent="0.25">
      <c r="O106" s="15"/>
      <c r="P106" s="167"/>
      <c r="Q106" s="167"/>
      <c r="R106" s="167"/>
      <c r="S106" s="167"/>
      <c r="T106" s="167"/>
      <c r="U106" s="167"/>
      <c r="AS106" s="163"/>
      <c r="AT106" s="163"/>
      <c r="AU106" s="163"/>
      <c r="AV106" s="163"/>
      <c r="AW106" s="163"/>
      <c r="AX106" s="163"/>
      <c r="AY106" s="163"/>
    </row>
    <row r="107" spans="15:51" x14ac:dyDescent="0.25">
      <c r="O107" s="15"/>
      <c r="P107" s="167"/>
      <c r="T107" s="167"/>
      <c r="U107" s="167"/>
      <c r="AS107" s="163"/>
      <c r="AT107" s="163"/>
      <c r="AU107" s="163"/>
      <c r="AV107" s="163"/>
      <c r="AW107" s="163"/>
      <c r="AX107" s="163"/>
      <c r="AY107" s="163"/>
    </row>
    <row r="119" spans="45:51" x14ac:dyDescent="0.25">
      <c r="AS119" s="163"/>
      <c r="AT119" s="163"/>
      <c r="AU119" s="163"/>
      <c r="AV119" s="163"/>
      <c r="AW119" s="163"/>
      <c r="AX119" s="163"/>
      <c r="AY119" s="163"/>
    </row>
  </sheetData>
  <protectedRanges>
    <protectedRange sqref="N63:R63 B78 S65:T71 B70:B75 S61:T62 N66:R71 T43:T45 T55:T60" name="Range2_12_5_1_1"/>
    <protectedRange sqref="N10 L10 L6 D6 D8 AD8 AF8 O8:U8 AJ8:AR8 AF10 AR11:AR34 L24:N31 G23:G34 N12:N23 N32:N34 E23:E34 E11:G22 N11:AG11 O12:AG34" name="Range1_16_3_1_1"/>
    <protectedRange sqref="I68 J66:M71 J63:M63 I71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2:H72 F73 E72" name="Range2_2_2_9_2_1_1"/>
    <protectedRange sqref="D70 D73:D74" name="Range2_1_1_1_1_1_9_2_1_1"/>
    <protectedRange sqref="Q10" name="Range1_17_1_1_1"/>
    <protectedRange sqref="AG10" name="Range1_18_1_1_1"/>
    <protectedRange sqref="C71 C73" name="Range2_4_1_1_1"/>
    <protectedRange sqref="AS16:AS34" name="Range1_1_1_1"/>
    <protectedRange sqref="P3:U5" name="Range1_16_1_1_1_1"/>
    <protectedRange sqref="C74 C72 C69" name="Range2_1_3_1_1"/>
    <protectedRange sqref="H11:H34" name="Range1_1_1_1_1_1_1"/>
    <protectedRange sqref="B76:B77 J64:R65 D71:D72 I69:I70 Z62:Z63 S63:Y64 AA63:AU64 E73:E74 G73:H74 F74" name="Range2_2_1_10_1_1_1_2"/>
    <protectedRange sqref="C70" name="Range2_2_1_10_2_1_1_1"/>
    <protectedRange sqref="N61:R62 G69:H69 D67 F70 E69" name="Range2_12_1_6_1_1"/>
    <protectedRange sqref="D62:D63 I65:I67 I61:M62 G70:H71 G63:H65 E70:E71 F71:F72 F64:F66 E63:E65" name="Range2_2_12_1_7_1_1"/>
    <protectedRange sqref="D68:D69" name="Range2_1_1_1_1_11_1_2_1_1"/>
    <protectedRange sqref="E66 G66:H66 F67" name="Range2_2_2_9_1_1_1_1"/>
    <protectedRange sqref="D64" name="Range2_1_1_1_1_1_9_1_1_1_1"/>
    <protectedRange sqref="C68 C63" name="Range2_1_1_2_1_1"/>
    <protectedRange sqref="C67" name="Range2_1_2_2_1_1"/>
    <protectedRange sqref="C66" name="Range2_3_2_1_1"/>
    <protectedRange sqref="F62:F63 E62 G62:H62" name="Range2_2_12_1_1_1_1_1"/>
    <protectedRange sqref="C62" name="Range2_1_4_2_1_1_1"/>
    <protectedRange sqref="C64:C65" name="Range2_5_1_1_1"/>
    <protectedRange sqref="E67:E68 F68:F69 G67:H68 I63:I64" name="Range2_2_1_1_1_1"/>
    <protectedRange sqref="D65:D66" name="Range2_1_1_1_1_1_1_1_1"/>
    <protectedRange sqref="AS11:AS15" name="Range1_4_1_1_1_1"/>
    <protectedRange sqref="J11:J15 J26:J34" name="Range1_1_2_1_10_1_1_1_1"/>
    <protectedRange sqref="R78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:S45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T50:T54" name="Range2_12_5_1_1_3"/>
    <protectedRange sqref="T48:T49" name="Range2_12_5_1_1_2_2"/>
    <protectedRange sqref="S48:S49" name="Range2_12_4_1_1_1_4_2_2_2"/>
    <protectedRange sqref="T47" name="Range2_12_5_1_1_2_1_1"/>
    <protectedRange sqref="T46" name="Range2_12_5_1_1_6_1_1_1_1_1_1_1"/>
    <protectedRange sqref="S46" name="Range2_12_5_1_1_5_3_1_1_1_1_1_1_1"/>
    <protectedRange sqref="S47" name="Range2_12_4_1_1_1_4_2_2_1_1"/>
    <protectedRange sqref="B67:B69" name="Range2_12_5_1_1_2"/>
    <protectedRange sqref="B66" name="Range2_12_5_1_1_2_1_4_1_1_1_2_1_1_1_1_1_1_1"/>
    <protectedRange sqref="F61:H61" name="Range2_2_12_1_1_1_1_1_1"/>
    <protectedRange sqref="D61:E61" name="Range2_2_12_1_7_1_1_2_1"/>
    <protectedRange sqref="C61" name="Range2_1_1_2_1_1_1"/>
    <protectedRange sqref="B64:B65" name="Range2_12_5_1_1_2_1"/>
    <protectedRange sqref="B63" name="Range2_12_5_1_1_2_1_2_1"/>
    <protectedRange sqref="B62" name="Range2_12_5_1_1_2_1_2_2"/>
    <protectedRange sqref="B61" name="Range2_12_5_1_1_2_1_4_1_1_1_2_1_1_1_1_1_1_1_1_1_2"/>
    <protectedRange sqref="G44:H45" name="Range2_2_12_1_3_1_1_1_1_1_4_1_1_1"/>
    <protectedRange sqref="E44:F45" name="Range2_2_12_1_7_1_1_3_1_1_1"/>
    <protectedRange sqref="Q44:R45" name="Range2_12_1_6_1_1_1_1_2_1_1"/>
    <protectedRange sqref="N44:P45" name="Range2_12_1_2_3_1_1_1_1_2_1_1"/>
    <protectedRange sqref="I44:M45" name="Range2_2_12_1_4_3_1_1_1_1_2_1_1"/>
    <protectedRange sqref="D44:D45" name="Range2_2_12_1_3_1_2_1_1_1_2_1_2_1_1"/>
    <protectedRange sqref="Q48:R49" name="Range2_12_1_6_1_1_1_2_3_2_1_1_3_1"/>
    <protectedRange sqref="N48:P49" name="Range2_12_1_2_3_1_1_1_2_3_2_1_1_3_1"/>
    <protectedRange sqref="K48:M49" name="Range2_2_12_1_4_3_1_1_1_3_3_2_1_1_3_1"/>
    <protectedRange sqref="J48:J49" name="Range2_2_12_1_4_3_1_1_1_3_2_1_2_2_1"/>
    <protectedRange sqref="E47:H48" name="Range2_2_12_1_3_1_2_1_1_1_1_2_1_1_1_1_1_1_1"/>
    <protectedRange sqref="D47:D48" name="Range2_2_12_1_3_1_2_1_1_1_2_1_2_3_1_1_1_1_2"/>
    <protectedRange sqref="Q46:R46" name="Range2_12_1_6_1_1_1_2_3_2_1_1_2_1_1_1_1_1_1"/>
    <protectedRange sqref="N46:P46" name="Range2_12_1_2_3_1_1_1_2_3_2_1_1_2_1_1_1_1_1_1"/>
    <protectedRange sqref="J46:M46" name="Range2_2_12_1_4_3_1_1_1_3_3_2_1_1_2_1_1_1_1_1_1"/>
    <protectedRange sqref="I46" name="Range2_2_12_1_4_3_1_1_1_2_1_2_2_1_2_1_1_1_1_1_1"/>
    <protectedRange sqref="G49:H49 D49:E49" name="Range2_2_12_1_3_1_2_1_1_1_2_1_3_2_1_2_1_1_1_1_1_1"/>
    <protectedRange sqref="F49" name="Range2_2_12_1_3_1_2_1_1_1_1_1_2_2_1_2_1_1_1_1_1_1"/>
    <protectedRange sqref="Q47:R47" name="Range2_12_1_6_1_1_1_2_3_2_1_1_1_1_1"/>
    <protectedRange sqref="N47:P47" name="Range2_12_1_2_3_1_1_1_2_3_2_1_1_1_1_1"/>
    <protectedRange sqref="K47:M47" name="Range2_2_12_1_4_3_1_1_1_3_3_2_1_1_1_1_1"/>
    <protectedRange sqref="J47" name="Range2_2_12_1_4_3_1_1_1_3_2_1_2_1_1_1"/>
    <protectedRange sqref="D46:E46" name="Range2_2_12_1_3_1_2_1_1_1_2_1_2_3_2_1_1_1"/>
    <protectedRange sqref="I47" name="Range2_2_12_1_4_2_1_1_1_4_1_2_1_1_1_2_1_1_1"/>
    <protectedRange sqref="F46:H46" name="Range2_2_12_1_3_1_1_1_1_1_4_1_2_1_2_1_2_1_1_1"/>
    <protectedRange sqref="I48:I49" name="Range2_2_12_1_4_2_1_1_1_4_1_2_1_1_1_2_2_1_1"/>
    <protectedRange sqref="B44:B45" name="Range2_12_5_1_1_1_2_2_1_1_1_1_1_1_1_1_1_1"/>
    <protectedRange sqref="B46" name="Range2_12_5_1_1_1_3_1_1_1_1_1_1_1_1_1_1_1"/>
    <protectedRange sqref="S59:S60" name="Range2_12_5_1_1_5"/>
    <protectedRange sqref="N59:R60" name="Range2_12_1_6_1_1_1"/>
    <protectedRange sqref="J59:M60" name="Range2_2_12_1_7_1_1_2"/>
    <protectedRange sqref="S57:S58" name="Range2_12_2_1_1_1_2_1_1_1"/>
    <protectedRange sqref="Q58:R58" name="Range2_12_1_4_1_1_1_1_1_1_1_1_1_1_1_1_1_1_1"/>
    <protectedRange sqref="N58:P58" name="Range2_12_1_2_1_1_1_1_1_1_1_1_1_1_1_1_1_1_1_1"/>
    <protectedRange sqref="J58:M58" name="Range2_2_12_1_4_1_1_1_1_1_1_1_1_1_1_1_1_1_1_1_1"/>
    <protectedRange sqref="Q57:R57" name="Range2_12_1_6_1_1_1_2_3_1_1_3_1_1_1_1_1_1_1"/>
    <protectedRange sqref="N57:P57" name="Range2_12_1_2_3_1_1_1_2_3_1_1_3_1_1_1_1_1_1_1"/>
    <protectedRange sqref="J57:M57" name="Range2_2_12_1_4_3_1_1_1_3_3_1_1_3_1_1_1_1_1_1_1"/>
    <protectedRange sqref="S50:S56" name="Range2_12_4_1_1_1_4_2_2_2_1"/>
    <protectedRange sqref="Q50:R56" name="Range2_12_1_6_1_1_1_2_3_2_1_1_3_2"/>
    <protectedRange sqref="N50:P56" name="Range2_12_1_2_3_1_1_1_2_3_2_1_1_3_2"/>
    <protectedRange sqref="K50:M56" name="Range2_2_12_1_4_3_1_1_1_3_3_2_1_1_3_2"/>
    <protectedRange sqref="J50:J56" name="Range2_2_12_1_4_3_1_1_1_3_2_1_2_2_2"/>
    <protectedRange sqref="G50:H51" name="Range2_2_12_1_3_1_2_1_1_1_2_1_1_1_1_1_1_2_1_1_1"/>
    <protectedRange sqref="D50:E51" name="Range2_2_12_1_3_1_2_1_1_1_2_1_1_1_1_3_1_1_1_1_1"/>
    <protectedRange sqref="F50:F51" name="Range2_2_12_1_3_1_2_1_1_1_3_1_1_1_1_1_3_1_1_1_1_1"/>
    <protectedRange sqref="I50:I51" name="Range2_2_12_1_4_3_1_1_1_2_1_2_1_1_3_1_1_1_1_1_1_1"/>
    <protectedRange sqref="I54" name="Range2_2_12_1_7_1_1_2_2_2"/>
    <protectedRange sqref="I52:I53" name="Range2_2_12_1_4_3_1_1_1_3_3_1_1_3_1_1_1_1_1_1_2_2"/>
    <protectedRange sqref="E52:H53" name="Range2_2_12_1_3_1_2_1_1_1_1_2_1_1_1_1_1_1_2_2"/>
    <protectedRange sqref="D52:D53" name="Range2_2_12_1_3_1_2_1_1_1_2_1_2_3_1_1_1_1_1_2"/>
    <protectedRange sqref="G54:H54" name="Range2_2_12_1_3_1_2_1_1_1_2_1_1_1_1_1_1_2_1_1_1_1_1_1"/>
    <protectedRange sqref="D54:E54" name="Range2_2_12_1_3_1_2_1_1_1_2_1_1_1_1_3_1_1_1_1_1_2_1_2"/>
    <protectedRange sqref="F54" name="Range2_2_12_1_3_1_2_1_1_1_3_1_1_1_1_1_3_1_1_1_1_1_1_1_2"/>
    <protectedRange sqref="I57:I60" name="Range2_2_12_1_7_1_1_2_2_1_1"/>
    <protectedRange sqref="I55:I56" name="Range2_2_12_1_4_3_1_1_1_3_3_1_1_3_1_1_1_1_1_1_2_1_1"/>
    <protectedRange sqref="E55:H56" name="Range2_2_12_1_3_1_2_1_1_1_1_2_1_1_1_1_1_1_2_1_1"/>
    <protectedRange sqref="D55:D56" name="Range2_2_12_1_3_1_2_1_1_1_2_1_2_3_1_1_1_1_1_1_1"/>
    <protectedRange sqref="G60:H60" name="Range2_2_12_1_3_1_2_1_1_1_2_1_1_1_1_1_1_2_1_1_1_1_1_1_1_1_1"/>
    <protectedRange sqref="F60 G59:H59" name="Range2_2_12_1_3_3_1_1_1_2_1_1_1_1_1_1_1_1_1_1_1_1_1_1_1_1"/>
    <protectedRange sqref="G57:H57" name="Range2_2_12_1_3_1_2_1_1_1_2_1_1_1_1_1_1_2_1_1_1_1_1_2_1"/>
    <protectedRange sqref="D57:E57" name="Range2_2_12_1_3_1_2_1_1_1_2_1_1_1_1_3_1_1_1_1_1_2_1_1_1"/>
    <protectedRange sqref="F57 F59" name="Range2_2_12_1_3_1_2_1_1_1_3_1_1_1_1_1_3_1_1_1_1_1_1_1_1_1"/>
    <protectedRange sqref="F58:H58" name="Range2_2_12_1_3_1_2_1_1_1_1_2_1_1_1_1_1_1_1_1_1_1_1"/>
    <protectedRange sqref="D60" name="Range2_2_12_1_7_1_1_2_1_1_1_1_1"/>
    <protectedRange sqref="E60" name="Range2_2_12_1_1_1_1_1_1_1_1_1_1_1"/>
    <protectedRange sqref="C60" name="Range2_1_4_2_1_1_1_1_1_1_1_1"/>
    <protectedRange sqref="D59:E59" name="Range2_2_12_1_3_1_2_1_1_1_3_1_1_1_1_1_1_1_2_1_1_1_1_1_1_1"/>
    <protectedRange sqref="D58:E58" name="Range2_2_12_1_3_1_2_1_1_1_2_1_1_1_1_3_1_1_1_1_1_1_1_1_1_1"/>
    <protectedRange sqref="B59" name="Range2_12_5_1_1_2_1_4_1_1_1_2_1_1_1_1_1_1_1_1_1_2_1_1_1_1"/>
    <protectedRange sqref="B60" name="Range2_12_5_1_1_2_1_2_2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390" priority="5" operator="containsText" text="N/A">
      <formula>NOT(ISERROR(SEARCH("N/A",X11)))</formula>
    </cfRule>
    <cfRule type="cellIs" dxfId="389" priority="23" operator="equal">
      <formula>0</formula>
    </cfRule>
  </conditionalFormatting>
  <conditionalFormatting sqref="X11:AE34">
    <cfRule type="cellIs" dxfId="388" priority="22" operator="greaterThanOrEqual">
      <formula>1185</formula>
    </cfRule>
  </conditionalFormatting>
  <conditionalFormatting sqref="X11:AE34">
    <cfRule type="cellIs" dxfId="387" priority="21" operator="between">
      <formula>0.1</formula>
      <formula>1184</formula>
    </cfRule>
  </conditionalFormatting>
  <conditionalFormatting sqref="X8 AJ11:AO11 AJ15:AL15 AJ12:AN14 AK33:AK34 AJ16:AJ34 AO12:AO32 AL16:AL34 AM15:AN34">
    <cfRule type="cellIs" dxfId="386" priority="20" operator="equal">
      <formula>0</formula>
    </cfRule>
  </conditionalFormatting>
  <conditionalFormatting sqref="X8 AJ11:AO11 AJ15:AL15 AJ12:AN14 AK33:AK34 AJ16:AJ34 AO12:AO32 AL16:AL34 AM15:AN34">
    <cfRule type="cellIs" dxfId="385" priority="19" operator="greaterThan">
      <formula>1179</formula>
    </cfRule>
  </conditionalFormatting>
  <conditionalFormatting sqref="X8 AJ11:AO11 AJ15:AL15 AJ12:AN14 AK33:AK34 AJ16:AJ34 AO12:AO32 AL16:AL34 AM15:AN34">
    <cfRule type="cellIs" dxfId="384" priority="18" operator="greaterThan">
      <formula>99</formula>
    </cfRule>
  </conditionalFormatting>
  <conditionalFormatting sqref="X8 AJ11:AO11 AJ15:AL15 AJ12:AN14 AK33:AK34 AJ16:AJ34 AO12:AO32 AL16:AL34 AM15:AN34">
    <cfRule type="cellIs" dxfId="383" priority="17" operator="greaterThan">
      <formula>0.99</formula>
    </cfRule>
  </conditionalFormatting>
  <conditionalFormatting sqref="AB8">
    <cfRule type="cellIs" dxfId="382" priority="16" operator="equal">
      <formula>0</formula>
    </cfRule>
  </conditionalFormatting>
  <conditionalFormatting sqref="AB8">
    <cfRule type="cellIs" dxfId="381" priority="15" operator="greaterThan">
      <formula>1179</formula>
    </cfRule>
  </conditionalFormatting>
  <conditionalFormatting sqref="AB8">
    <cfRule type="cellIs" dxfId="380" priority="14" operator="greaterThan">
      <formula>99</formula>
    </cfRule>
  </conditionalFormatting>
  <conditionalFormatting sqref="AB8">
    <cfRule type="cellIs" dxfId="379" priority="13" operator="greaterThan">
      <formula>0.99</formula>
    </cfRule>
  </conditionalFormatting>
  <conditionalFormatting sqref="AQ11:AQ34 AO33:AO34 AK16:AK32">
    <cfRule type="cellIs" dxfId="378" priority="12" operator="equal">
      <formula>0</formula>
    </cfRule>
  </conditionalFormatting>
  <conditionalFormatting sqref="AQ11:AQ34 AO33:AO34 AK16:AK32">
    <cfRule type="cellIs" dxfId="377" priority="11" operator="greaterThan">
      <formula>1179</formula>
    </cfRule>
  </conditionalFormatting>
  <conditionalFormatting sqref="AQ11:AQ34 AO33:AO34 AK16:AK32">
    <cfRule type="cellIs" dxfId="376" priority="10" operator="greaterThan">
      <formula>99</formula>
    </cfRule>
  </conditionalFormatting>
  <conditionalFormatting sqref="AQ11:AQ34 AO33:AO34 AK16:AK32">
    <cfRule type="cellIs" dxfId="375" priority="9" operator="greaterThan">
      <formula>0.99</formula>
    </cfRule>
  </conditionalFormatting>
  <conditionalFormatting sqref="AI11:AI34">
    <cfRule type="cellIs" dxfId="374" priority="8" operator="greaterThan">
      <formula>$AI$8</formula>
    </cfRule>
  </conditionalFormatting>
  <conditionalFormatting sqref="AH11:AH34">
    <cfRule type="cellIs" dxfId="373" priority="6" operator="greaterThan">
      <formula>$AH$8</formula>
    </cfRule>
    <cfRule type="cellIs" dxfId="372" priority="7" operator="greaterThan">
      <formula>$AH$8</formula>
    </cfRule>
  </conditionalFormatting>
  <conditionalFormatting sqref="AP11:AP34">
    <cfRule type="cellIs" dxfId="371" priority="4" operator="equal">
      <formula>0</formula>
    </cfRule>
  </conditionalFormatting>
  <conditionalFormatting sqref="AP11:AP34">
    <cfRule type="cellIs" dxfId="370" priority="3" operator="greaterThan">
      <formula>1179</formula>
    </cfRule>
  </conditionalFormatting>
  <conditionalFormatting sqref="AP11:AP34">
    <cfRule type="cellIs" dxfId="369" priority="2" operator="greaterThan">
      <formula>99</formula>
    </cfRule>
  </conditionalFormatting>
  <conditionalFormatting sqref="AP11:AP34">
    <cfRule type="cellIs" dxfId="368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9"/>
  <sheetViews>
    <sheetView showGridLines="0" topLeftCell="AG13" workbookViewId="0">
      <selection activeCell="A60" sqref="A60:XFD60"/>
    </sheetView>
  </sheetViews>
  <sheetFormatPr defaultRowHeight="15" x14ac:dyDescent="0.25"/>
  <cols>
    <col min="1" max="1" width="5.7109375" style="163" customWidth="1"/>
    <col min="2" max="2" width="10.28515625" style="163" customWidth="1"/>
    <col min="3" max="3" width="14" style="163" customWidth="1"/>
    <col min="4" max="7" width="9.140625" style="163"/>
    <col min="8" max="8" width="20.42578125" style="163" customWidth="1"/>
    <col min="9" max="10" width="9.140625" style="163"/>
    <col min="11" max="11" width="9" style="163" customWidth="1"/>
    <col min="12" max="14" width="9.140625" style="163" hidden="1" customWidth="1"/>
    <col min="15" max="16" width="9.28515625" style="163" bestFit="1" customWidth="1"/>
    <col min="17" max="17" width="9" style="163" customWidth="1"/>
    <col min="18" max="18" width="9.140625" style="163" customWidth="1"/>
    <col min="19" max="19" width="11.5703125" style="163" bestFit="1" customWidth="1"/>
    <col min="20" max="20" width="10.5703125" style="163" bestFit="1" customWidth="1"/>
    <col min="21" max="22" width="9.28515625" style="163" bestFit="1" customWidth="1"/>
    <col min="23" max="23" width="9.140625" style="163"/>
    <col min="24" max="28" width="9.28515625" style="163" bestFit="1" customWidth="1"/>
    <col min="29" max="32" width="9.140625" style="163"/>
    <col min="33" max="33" width="10.5703125" style="163" bestFit="1" customWidth="1"/>
    <col min="34" max="35" width="9.28515625" style="163" bestFit="1" customWidth="1"/>
    <col min="36" max="44" width="9.140625" style="163"/>
    <col min="45" max="45" width="83.85546875" style="15" customWidth="1"/>
    <col min="46" max="47" width="9.140625" style="167"/>
    <col min="48" max="48" width="29.7109375" style="167" customWidth="1"/>
    <col min="49" max="49" width="22" style="167" customWidth="1"/>
    <col min="50" max="50" width="9.140625" style="167"/>
    <col min="51" max="51" width="38.5703125" style="167" bestFit="1" customWidth="1"/>
    <col min="52" max="16384" width="9.140625" style="163"/>
  </cols>
  <sheetData>
    <row r="2" spans="2:51" ht="21" x14ac:dyDescent="0.25">
      <c r="B2" s="5"/>
      <c r="C2" s="167"/>
      <c r="D2" s="167"/>
      <c r="E2" s="6"/>
      <c r="F2" s="6"/>
      <c r="G2" s="167"/>
      <c r="H2" s="7"/>
      <c r="I2" s="7"/>
      <c r="J2" s="167"/>
      <c r="K2" s="7"/>
      <c r="L2" s="7"/>
      <c r="M2" s="167"/>
      <c r="N2" s="167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7"/>
      <c r="AN2" s="167"/>
      <c r="AO2" s="167"/>
      <c r="AP2" s="167"/>
      <c r="AQ2" s="167"/>
      <c r="AR2" s="167"/>
    </row>
    <row r="3" spans="2:51" ht="21" x14ac:dyDescent="0.25">
      <c r="B3" s="16" t="s">
        <v>1</v>
      </c>
      <c r="C3" s="16"/>
      <c r="D3" s="16"/>
      <c r="E3" s="167"/>
      <c r="F3" s="7"/>
      <c r="G3" s="7"/>
      <c r="H3" s="167"/>
      <c r="I3" s="167"/>
      <c r="J3" s="167"/>
      <c r="K3" s="17"/>
      <c r="L3" s="18"/>
      <c r="M3" s="167"/>
      <c r="N3" s="167"/>
      <c r="O3" s="19" t="s">
        <v>2</v>
      </c>
      <c r="P3" s="263" t="s">
        <v>130</v>
      </c>
      <c r="Q3" s="264"/>
      <c r="R3" s="264"/>
      <c r="S3" s="264"/>
      <c r="T3" s="264"/>
      <c r="U3" s="265"/>
      <c r="V3" s="20"/>
      <c r="W3" s="20"/>
      <c r="X3" s="20"/>
      <c r="Y3" s="20"/>
      <c r="Z3" s="20"/>
      <c r="AH3" s="167"/>
      <c r="AI3" s="167"/>
      <c r="AJ3" s="167"/>
      <c r="AK3" s="167"/>
      <c r="AL3" s="15"/>
      <c r="AM3" s="167"/>
      <c r="AN3" s="167"/>
      <c r="AO3" s="167"/>
      <c r="AP3" s="167"/>
      <c r="AQ3" s="167"/>
      <c r="AR3" s="167"/>
      <c r="AS3" s="167"/>
    </row>
    <row r="4" spans="2:51" x14ac:dyDescent="0.25">
      <c r="B4" s="21" t="s">
        <v>3</v>
      </c>
      <c r="C4" s="21"/>
      <c r="D4" s="21"/>
      <c r="E4" s="167"/>
      <c r="F4" s="22"/>
      <c r="G4" s="167"/>
      <c r="H4" s="167"/>
      <c r="I4" s="167"/>
      <c r="J4" s="167"/>
      <c r="K4" s="167"/>
      <c r="L4" s="167"/>
      <c r="M4" s="167"/>
      <c r="N4" s="167"/>
      <c r="O4" s="19" t="s">
        <v>4</v>
      </c>
      <c r="P4" s="263" t="s">
        <v>137</v>
      </c>
      <c r="Q4" s="264"/>
      <c r="R4" s="264"/>
      <c r="S4" s="264"/>
      <c r="T4" s="264"/>
      <c r="U4" s="265"/>
      <c r="V4" s="20"/>
      <c r="W4" s="20"/>
      <c r="X4" s="20"/>
      <c r="Y4" s="20"/>
      <c r="Z4" s="20"/>
      <c r="AH4" s="167"/>
      <c r="AI4" s="167"/>
      <c r="AJ4" s="167"/>
      <c r="AK4" s="167"/>
      <c r="AL4" s="15"/>
      <c r="AM4" s="167"/>
      <c r="AN4" s="167"/>
      <c r="AO4" s="167"/>
      <c r="AP4" s="167"/>
      <c r="AQ4" s="167"/>
      <c r="AR4" s="167"/>
      <c r="AS4" s="167"/>
    </row>
    <row r="5" spans="2:51" x14ac:dyDescent="0.25">
      <c r="B5" s="167"/>
      <c r="C5" s="167"/>
      <c r="D5" s="167"/>
      <c r="E5" s="23"/>
      <c r="F5" s="23"/>
      <c r="G5" s="167"/>
      <c r="H5" s="167"/>
      <c r="I5" s="167"/>
      <c r="J5" s="167"/>
      <c r="K5" s="167"/>
      <c r="L5" s="167"/>
      <c r="M5" s="167"/>
      <c r="N5" s="167"/>
      <c r="O5" s="19" t="s">
        <v>5</v>
      </c>
      <c r="P5" s="263" t="s">
        <v>200</v>
      </c>
      <c r="Q5" s="264"/>
      <c r="R5" s="264"/>
      <c r="S5" s="264"/>
      <c r="T5" s="264"/>
      <c r="U5" s="265"/>
      <c r="V5" s="20"/>
      <c r="W5" s="20"/>
      <c r="X5" s="20"/>
      <c r="Y5" s="20"/>
      <c r="Z5" s="20"/>
      <c r="AH5" s="167"/>
      <c r="AI5" s="167"/>
      <c r="AJ5" s="167"/>
      <c r="AK5" s="167"/>
      <c r="AL5" s="15"/>
      <c r="AM5" s="167"/>
      <c r="AN5" s="167"/>
      <c r="AO5" s="167"/>
      <c r="AP5" s="167"/>
      <c r="AQ5" s="167"/>
      <c r="AR5" s="167"/>
      <c r="AS5" s="167"/>
    </row>
    <row r="6" spans="2:51" x14ac:dyDescent="0.25">
      <c r="B6" s="263" t="s">
        <v>6</v>
      </c>
      <c r="C6" s="265"/>
      <c r="D6" s="266" t="s">
        <v>7</v>
      </c>
      <c r="E6" s="267"/>
      <c r="F6" s="267"/>
      <c r="G6" s="267"/>
      <c r="H6" s="268"/>
      <c r="I6" s="167"/>
      <c r="J6" s="167"/>
      <c r="K6" s="213"/>
      <c r="L6" s="269">
        <v>41686</v>
      </c>
      <c r="M6" s="270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36" x14ac:dyDescent="0.25">
      <c r="B7" s="252" t="s">
        <v>8</v>
      </c>
      <c r="C7" s="253"/>
      <c r="D7" s="252" t="s">
        <v>9</v>
      </c>
      <c r="E7" s="254"/>
      <c r="F7" s="254"/>
      <c r="G7" s="253"/>
      <c r="H7" s="217" t="s">
        <v>10</v>
      </c>
      <c r="I7" s="216" t="s">
        <v>11</v>
      </c>
      <c r="J7" s="216" t="s">
        <v>12</v>
      </c>
      <c r="K7" s="216" t="s">
        <v>13</v>
      </c>
      <c r="L7" s="15"/>
      <c r="M7" s="15"/>
      <c r="N7" s="15"/>
      <c r="O7" s="217" t="s">
        <v>14</v>
      </c>
      <c r="P7" s="252" t="s">
        <v>15</v>
      </c>
      <c r="Q7" s="254"/>
      <c r="R7" s="254"/>
      <c r="S7" s="254"/>
      <c r="T7" s="253"/>
      <c r="U7" s="251" t="s">
        <v>16</v>
      </c>
      <c r="V7" s="251"/>
      <c r="W7" s="216" t="s">
        <v>17</v>
      </c>
      <c r="X7" s="252" t="s">
        <v>18</v>
      </c>
      <c r="Y7" s="253"/>
      <c r="Z7" s="252" t="s">
        <v>19</v>
      </c>
      <c r="AA7" s="253"/>
      <c r="AB7" s="252" t="s">
        <v>20</v>
      </c>
      <c r="AC7" s="253"/>
      <c r="AD7" s="252" t="s">
        <v>21</v>
      </c>
      <c r="AE7" s="253"/>
      <c r="AF7" s="216" t="s">
        <v>22</v>
      </c>
      <c r="AG7" s="216" t="s">
        <v>23</v>
      </c>
      <c r="AH7" s="216" t="s">
        <v>24</v>
      </c>
      <c r="AI7" s="216" t="s">
        <v>25</v>
      </c>
      <c r="AJ7" s="252" t="s">
        <v>26</v>
      </c>
      <c r="AK7" s="254"/>
      <c r="AL7" s="254"/>
      <c r="AM7" s="254"/>
      <c r="AN7" s="253"/>
      <c r="AO7" s="252" t="s">
        <v>27</v>
      </c>
      <c r="AP7" s="254"/>
      <c r="AQ7" s="253"/>
      <c r="AR7" s="216" t="s">
        <v>28</v>
      </c>
      <c r="AS7" s="30"/>
      <c r="AT7" s="15"/>
      <c r="AU7" s="15"/>
      <c r="AV7" s="15"/>
      <c r="AW7" s="15"/>
      <c r="AX7" s="15"/>
      <c r="AY7" s="15"/>
    </row>
    <row r="8" spans="2:51" x14ac:dyDescent="0.25">
      <c r="B8" s="255">
        <v>42021</v>
      </c>
      <c r="C8" s="256"/>
      <c r="D8" s="257" t="s">
        <v>29</v>
      </c>
      <c r="E8" s="258"/>
      <c r="F8" s="258"/>
      <c r="G8" s="259"/>
      <c r="H8" s="31"/>
      <c r="I8" s="257" t="s">
        <v>29</v>
      </c>
      <c r="J8" s="258"/>
      <c r="K8" s="259"/>
      <c r="L8" s="32"/>
      <c r="M8" s="32"/>
      <c r="N8" s="32"/>
      <c r="O8" s="31" t="s">
        <v>30</v>
      </c>
      <c r="P8" s="31" t="s">
        <v>30</v>
      </c>
      <c r="Q8" s="31" t="s">
        <v>31</v>
      </c>
      <c r="R8" s="31" t="s">
        <v>31</v>
      </c>
      <c r="S8" s="31" t="s">
        <v>30</v>
      </c>
      <c r="T8" s="31" t="s">
        <v>32</v>
      </c>
      <c r="U8" s="260" t="s">
        <v>33</v>
      </c>
      <c r="V8" s="260"/>
      <c r="W8" s="33" t="s">
        <v>34</v>
      </c>
      <c r="X8" s="243">
        <v>0</v>
      </c>
      <c r="Y8" s="244"/>
      <c r="Z8" s="261" t="s">
        <v>35</v>
      </c>
      <c r="AA8" s="262"/>
      <c r="AB8" s="243">
        <v>1185</v>
      </c>
      <c r="AC8" s="244"/>
      <c r="AD8" s="245">
        <v>800</v>
      </c>
      <c r="AE8" s="246"/>
      <c r="AF8" s="31"/>
      <c r="AG8" s="33">
        <f>AG34-AG10</f>
        <v>24740</v>
      </c>
      <c r="AH8" s="34"/>
      <c r="AI8" s="34"/>
      <c r="AJ8" s="31" t="s">
        <v>36</v>
      </c>
      <c r="AK8" s="31" t="s">
        <v>36</v>
      </c>
      <c r="AL8" s="31" t="s">
        <v>36</v>
      </c>
      <c r="AM8" s="31" t="s">
        <v>36</v>
      </c>
      <c r="AN8" s="31" t="s">
        <v>36</v>
      </c>
      <c r="AO8" s="31" t="s">
        <v>36</v>
      </c>
      <c r="AP8" s="31" t="s">
        <v>31</v>
      </c>
      <c r="AQ8" s="31" t="s">
        <v>31</v>
      </c>
      <c r="AR8" s="31" t="s">
        <v>37</v>
      </c>
      <c r="AS8" s="30"/>
      <c r="AV8" s="35" t="s">
        <v>38</v>
      </c>
    </row>
    <row r="9" spans="2:51" ht="60" x14ac:dyDescent="0.25">
      <c r="B9" s="235" t="s">
        <v>39</v>
      </c>
      <c r="C9" s="235"/>
      <c r="D9" s="247" t="s">
        <v>40</v>
      </c>
      <c r="E9" s="248"/>
      <c r="F9" s="249" t="s">
        <v>41</v>
      </c>
      <c r="G9" s="248"/>
      <c r="H9" s="250" t="s">
        <v>42</v>
      </c>
      <c r="I9" s="235" t="s">
        <v>43</v>
      </c>
      <c r="J9" s="235"/>
      <c r="K9" s="235"/>
      <c r="L9" s="216" t="s">
        <v>44</v>
      </c>
      <c r="M9" s="251" t="s">
        <v>45</v>
      </c>
      <c r="N9" s="36" t="s">
        <v>46</v>
      </c>
      <c r="O9" s="241" t="s">
        <v>47</v>
      </c>
      <c r="P9" s="241" t="s">
        <v>48</v>
      </c>
      <c r="Q9" s="37" t="s">
        <v>49</v>
      </c>
      <c r="R9" s="229" t="s">
        <v>50</v>
      </c>
      <c r="S9" s="230"/>
      <c r="T9" s="231"/>
      <c r="U9" s="214" t="s">
        <v>51</v>
      </c>
      <c r="V9" s="214" t="s">
        <v>52</v>
      </c>
      <c r="W9" s="235" t="s">
        <v>53</v>
      </c>
      <c r="X9" s="236" t="s">
        <v>54</v>
      </c>
      <c r="Y9" s="237"/>
      <c r="Z9" s="237"/>
      <c r="AA9" s="237"/>
      <c r="AB9" s="237"/>
      <c r="AC9" s="237"/>
      <c r="AD9" s="237"/>
      <c r="AE9" s="238"/>
      <c r="AF9" s="212" t="s">
        <v>55</v>
      </c>
      <c r="AG9" s="212" t="s">
        <v>56</v>
      </c>
      <c r="AH9" s="224" t="s">
        <v>57</v>
      </c>
      <c r="AI9" s="239" t="s">
        <v>58</v>
      </c>
      <c r="AJ9" s="214" t="s">
        <v>59</v>
      </c>
      <c r="AK9" s="214" t="s">
        <v>60</v>
      </c>
      <c r="AL9" s="214" t="s">
        <v>61</v>
      </c>
      <c r="AM9" s="214" t="s">
        <v>62</v>
      </c>
      <c r="AN9" s="214" t="s">
        <v>63</v>
      </c>
      <c r="AO9" s="214" t="s">
        <v>64</v>
      </c>
      <c r="AP9" s="214" t="s">
        <v>65</v>
      </c>
      <c r="AQ9" s="241" t="s">
        <v>66</v>
      </c>
      <c r="AR9" s="214" t="s">
        <v>67</v>
      </c>
      <c r="AS9" s="224" t="s">
        <v>68</v>
      </c>
      <c r="AV9" s="38" t="s">
        <v>69</v>
      </c>
      <c r="AW9" s="38" t="s">
        <v>70</v>
      </c>
      <c r="AY9" s="39" t="s">
        <v>71</v>
      </c>
    </row>
    <row r="10" spans="2:51" x14ac:dyDescent="0.25">
      <c r="B10" s="214" t="s">
        <v>72</v>
      </c>
      <c r="C10" s="214" t="s">
        <v>73</v>
      </c>
      <c r="D10" s="214" t="s">
        <v>74</v>
      </c>
      <c r="E10" s="214" t="s">
        <v>75</v>
      </c>
      <c r="F10" s="214" t="s">
        <v>74</v>
      </c>
      <c r="G10" s="214" t="s">
        <v>75</v>
      </c>
      <c r="H10" s="250"/>
      <c r="I10" s="214" t="s">
        <v>75</v>
      </c>
      <c r="J10" s="214" t="s">
        <v>75</v>
      </c>
      <c r="K10" s="214" t="s">
        <v>75</v>
      </c>
      <c r="L10" s="31" t="s">
        <v>29</v>
      </c>
      <c r="M10" s="251"/>
      <c r="N10" s="31" t="s">
        <v>29</v>
      </c>
      <c r="O10" s="242"/>
      <c r="P10" s="242"/>
      <c r="Q10" s="4">
        <f>'JAN 16'!Q34</f>
        <v>21793465</v>
      </c>
      <c r="R10" s="232"/>
      <c r="S10" s="233"/>
      <c r="T10" s="234"/>
      <c r="U10" s="214" t="s">
        <v>75</v>
      </c>
      <c r="V10" s="214" t="s">
        <v>75</v>
      </c>
      <c r="W10" s="235"/>
      <c r="X10" s="40" t="s">
        <v>76</v>
      </c>
      <c r="Y10" s="40" t="s">
        <v>77</v>
      </c>
      <c r="Z10" s="40" t="s">
        <v>78</v>
      </c>
      <c r="AA10" s="40" t="s">
        <v>79</v>
      </c>
      <c r="AB10" s="40" t="s">
        <v>80</v>
      </c>
      <c r="AC10" s="40" t="s">
        <v>81</v>
      </c>
      <c r="AD10" s="40" t="s">
        <v>82</v>
      </c>
      <c r="AE10" s="40" t="s">
        <v>83</v>
      </c>
      <c r="AF10" s="41"/>
      <c r="AG10" s="192">
        <f>'JAN 16'!AG34</f>
        <v>33991228</v>
      </c>
      <c r="AH10" s="224"/>
      <c r="AI10" s="240"/>
      <c r="AJ10" s="214" t="s">
        <v>84</v>
      </c>
      <c r="AK10" s="214" t="s">
        <v>84</v>
      </c>
      <c r="AL10" s="214" t="s">
        <v>84</v>
      </c>
      <c r="AM10" s="214" t="s">
        <v>84</v>
      </c>
      <c r="AN10" s="214" t="s">
        <v>84</v>
      </c>
      <c r="AO10" s="214" t="s">
        <v>84</v>
      </c>
      <c r="AP10" s="3">
        <f>'JAN 16'!AP34</f>
        <v>7521656</v>
      </c>
      <c r="AQ10" s="242"/>
      <c r="AR10" s="215" t="s">
        <v>85</v>
      </c>
      <c r="AS10" s="224"/>
      <c r="AV10" s="42" t="s">
        <v>86</v>
      </c>
      <c r="AW10" s="42" t="s">
        <v>87</v>
      </c>
      <c r="AY10" s="87" t="s">
        <v>130</v>
      </c>
    </row>
    <row r="11" spans="2:51" x14ac:dyDescent="0.25">
      <c r="B11" s="43">
        <v>2</v>
      </c>
      <c r="C11" s="43">
        <v>4.1666666666666664E-2</v>
      </c>
      <c r="D11" s="191">
        <v>12</v>
      </c>
      <c r="E11" s="44">
        <f>D11/1.42</f>
        <v>8.4507042253521139</v>
      </c>
      <c r="F11" s="168">
        <v>66</v>
      </c>
      <c r="G11" s="44">
        <f>F11/1.42</f>
        <v>46.478873239436624</v>
      </c>
      <c r="H11" s="45" t="s">
        <v>88</v>
      </c>
      <c r="I11" s="45">
        <f>J11-(2/1.42)</f>
        <v>41.549295774647888</v>
      </c>
      <c r="J11" s="46">
        <f>(F11-5)/1.42</f>
        <v>42.95774647887324</v>
      </c>
      <c r="K11" s="45">
        <f>J11+(6/1.42)</f>
        <v>47.183098591549296</v>
      </c>
      <c r="L11" s="47">
        <v>14</v>
      </c>
      <c r="M11" s="48" t="s">
        <v>89</v>
      </c>
      <c r="N11" s="48">
        <v>11.4</v>
      </c>
      <c r="O11" s="192">
        <v>116</v>
      </c>
      <c r="P11" s="192">
        <v>91</v>
      </c>
      <c r="Q11" s="192">
        <v>21797267</v>
      </c>
      <c r="R11" s="50">
        <f>Q11-Q10</f>
        <v>3802</v>
      </c>
      <c r="S11" s="51">
        <f>R11*24/1000</f>
        <v>91.248000000000005</v>
      </c>
      <c r="T11" s="51">
        <f>R11/1000</f>
        <v>3.802</v>
      </c>
      <c r="U11" s="193">
        <v>5.2</v>
      </c>
      <c r="V11" s="193">
        <f t="shared" ref="V11:V34" si="0">U11</f>
        <v>5.2</v>
      </c>
      <c r="W11" s="194" t="s">
        <v>129</v>
      </c>
      <c r="X11" s="197">
        <v>0</v>
      </c>
      <c r="Y11" s="197">
        <v>0</v>
      </c>
      <c r="Z11" s="197">
        <v>1032</v>
      </c>
      <c r="AA11" s="197">
        <v>0</v>
      </c>
      <c r="AB11" s="197">
        <v>1059</v>
      </c>
      <c r="AC11" s="52" t="s">
        <v>90</v>
      </c>
      <c r="AD11" s="52" t="s">
        <v>90</v>
      </c>
      <c r="AE11" s="52" t="s">
        <v>90</v>
      </c>
      <c r="AF11" s="196" t="s">
        <v>90</v>
      </c>
      <c r="AG11" s="196">
        <v>33991860</v>
      </c>
      <c r="AH11" s="53">
        <f>IF(ISBLANK(AG11),"-",AG11-AG10)</f>
        <v>632</v>
      </c>
      <c r="AI11" s="54">
        <f>AH11/T11</f>
        <v>166.22830089426617</v>
      </c>
      <c r="AJ11" s="166">
        <v>0</v>
      </c>
      <c r="AK11" s="166">
        <v>0</v>
      </c>
      <c r="AL11" s="166">
        <v>1</v>
      </c>
      <c r="AM11" s="166">
        <v>0</v>
      </c>
      <c r="AN11" s="166">
        <v>1</v>
      </c>
      <c r="AO11" s="166">
        <v>0.33</v>
      </c>
      <c r="AP11" s="197">
        <v>7522627</v>
      </c>
      <c r="AQ11" s="197">
        <f t="shared" ref="AQ11:AQ34" si="1">AP11-AP10</f>
        <v>971</v>
      </c>
      <c r="AR11" s="55"/>
      <c r="AS11" s="56" t="s">
        <v>113</v>
      </c>
      <c r="AV11" s="42" t="s">
        <v>88</v>
      </c>
      <c r="AW11" s="42" t="s">
        <v>91</v>
      </c>
      <c r="AY11" s="87" t="s">
        <v>136</v>
      </c>
    </row>
    <row r="12" spans="2:51" x14ac:dyDescent="0.25">
      <c r="B12" s="43">
        <v>2.0416666666666701</v>
      </c>
      <c r="C12" s="43">
        <v>8.3333333333333329E-2</v>
      </c>
      <c r="D12" s="191">
        <v>15</v>
      </c>
      <c r="E12" s="44">
        <f t="shared" ref="E12:E34" si="2">D12/1.42</f>
        <v>10.563380281690142</v>
      </c>
      <c r="F12" s="168">
        <v>66</v>
      </c>
      <c r="G12" s="44">
        <f t="shared" ref="G12:G34" si="3">F12/1.42</f>
        <v>46.478873239436624</v>
      </c>
      <c r="H12" s="45" t="s">
        <v>88</v>
      </c>
      <c r="I12" s="45">
        <f t="shared" ref="I12:I34" si="4">J12-(2/1.42)</f>
        <v>41.549295774647888</v>
      </c>
      <c r="J12" s="46">
        <f>(F12-5)/1.42</f>
        <v>42.95774647887324</v>
      </c>
      <c r="K12" s="45">
        <f>J12+(6/1.42)</f>
        <v>47.183098591549296</v>
      </c>
      <c r="L12" s="47">
        <v>14</v>
      </c>
      <c r="M12" s="48" t="s">
        <v>89</v>
      </c>
      <c r="N12" s="48">
        <v>11.2</v>
      </c>
      <c r="O12" s="192">
        <v>115</v>
      </c>
      <c r="P12" s="192">
        <v>84</v>
      </c>
      <c r="Q12" s="192">
        <v>21800932</v>
      </c>
      <c r="R12" s="50">
        <f t="shared" ref="R12:R34" si="5">Q12-Q11</f>
        <v>3665</v>
      </c>
      <c r="S12" s="51">
        <f t="shared" ref="S12:S34" si="6">R12*24/1000</f>
        <v>87.96</v>
      </c>
      <c r="T12" s="51">
        <f t="shared" ref="T12:T34" si="7">R12/1000</f>
        <v>3.665</v>
      </c>
      <c r="U12" s="193">
        <v>6.3</v>
      </c>
      <c r="V12" s="193">
        <f t="shared" si="0"/>
        <v>6.3</v>
      </c>
      <c r="W12" s="194" t="s">
        <v>129</v>
      </c>
      <c r="X12" s="197">
        <v>0</v>
      </c>
      <c r="Y12" s="197">
        <v>0</v>
      </c>
      <c r="Z12" s="197">
        <v>1012</v>
      </c>
      <c r="AA12" s="197">
        <v>0</v>
      </c>
      <c r="AB12" s="197">
        <v>1028</v>
      </c>
      <c r="AC12" s="52" t="s">
        <v>90</v>
      </c>
      <c r="AD12" s="52" t="s">
        <v>90</v>
      </c>
      <c r="AE12" s="52" t="s">
        <v>90</v>
      </c>
      <c r="AF12" s="196" t="s">
        <v>90</v>
      </c>
      <c r="AG12" s="196">
        <v>33992452</v>
      </c>
      <c r="AH12" s="53">
        <f>IF(ISBLANK(AG12),"-",AG12-AG11)</f>
        <v>592</v>
      </c>
      <c r="AI12" s="54">
        <f t="shared" ref="AI12:AI34" si="8">AH12/T12</f>
        <v>161.52796725784447</v>
      </c>
      <c r="AJ12" s="166">
        <v>0</v>
      </c>
      <c r="AK12" s="166">
        <v>0</v>
      </c>
      <c r="AL12" s="166">
        <v>1</v>
      </c>
      <c r="AM12" s="166">
        <v>0</v>
      </c>
      <c r="AN12" s="166">
        <v>1</v>
      </c>
      <c r="AO12" s="166">
        <v>0.33</v>
      </c>
      <c r="AP12" s="197">
        <v>7523699</v>
      </c>
      <c r="AQ12" s="197">
        <f t="shared" si="1"/>
        <v>1072</v>
      </c>
      <c r="AR12" s="57"/>
      <c r="AS12" s="56" t="s">
        <v>113</v>
      </c>
      <c r="AV12" s="42" t="s">
        <v>92</v>
      </c>
      <c r="AW12" s="42" t="s">
        <v>93</v>
      </c>
      <c r="AY12" s="87" t="s">
        <v>137</v>
      </c>
    </row>
    <row r="13" spans="2:51" x14ac:dyDescent="0.25">
      <c r="B13" s="43">
        <v>2.0833333333333299</v>
      </c>
      <c r="C13" s="43">
        <v>0.125</v>
      </c>
      <c r="D13" s="191">
        <v>17</v>
      </c>
      <c r="E13" s="44">
        <f t="shared" si="2"/>
        <v>11.971830985915494</v>
      </c>
      <c r="F13" s="168">
        <v>66</v>
      </c>
      <c r="G13" s="44">
        <f t="shared" si="3"/>
        <v>46.478873239436624</v>
      </c>
      <c r="H13" s="45" t="s">
        <v>88</v>
      </c>
      <c r="I13" s="45">
        <f t="shared" si="4"/>
        <v>41.549295774647888</v>
      </c>
      <c r="J13" s="46">
        <f>(F13-5)/1.42</f>
        <v>42.95774647887324</v>
      </c>
      <c r="K13" s="45">
        <f>J13+(6/1.42)</f>
        <v>47.183098591549296</v>
      </c>
      <c r="L13" s="47">
        <v>14</v>
      </c>
      <c r="M13" s="48" t="s">
        <v>89</v>
      </c>
      <c r="N13" s="48">
        <v>11.2</v>
      </c>
      <c r="O13" s="192">
        <v>114</v>
      </c>
      <c r="P13" s="192">
        <v>80</v>
      </c>
      <c r="Q13" s="192">
        <v>21804474</v>
      </c>
      <c r="R13" s="50">
        <f t="shared" si="5"/>
        <v>3542</v>
      </c>
      <c r="S13" s="51">
        <f t="shared" si="6"/>
        <v>85.007999999999996</v>
      </c>
      <c r="T13" s="51">
        <f t="shared" si="7"/>
        <v>3.5419999999999998</v>
      </c>
      <c r="U13" s="193">
        <v>7.5</v>
      </c>
      <c r="V13" s="193">
        <f t="shared" si="0"/>
        <v>7.5</v>
      </c>
      <c r="W13" s="194" t="s">
        <v>129</v>
      </c>
      <c r="X13" s="197">
        <v>0</v>
      </c>
      <c r="Y13" s="197">
        <v>0</v>
      </c>
      <c r="Z13" s="197">
        <v>986</v>
      </c>
      <c r="AA13" s="197">
        <v>0</v>
      </c>
      <c r="AB13" s="197">
        <v>998</v>
      </c>
      <c r="AC13" s="52" t="s">
        <v>90</v>
      </c>
      <c r="AD13" s="52" t="s">
        <v>90</v>
      </c>
      <c r="AE13" s="52" t="s">
        <v>90</v>
      </c>
      <c r="AF13" s="196" t="s">
        <v>90</v>
      </c>
      <c r="AG13" s="196">
        <v>33992996</v>
      </c>
      <c r="AH13" s="53">
        <f>IF(ISBLANK(AG13),"-",AG13-AG12)</f>
        <v>544</v>
      </c>
      <c r="AI13" s="54">
        <f t="shared" si="8"/>
        <v>153.58554488989273</v>
      </c>
      <c r="AJ13" s="166">
        <v>0</v>
      </c>
      <c r="AK13" s="166">
        <v>0</v>
      </c>
      <c r="AL13" s="166">
        <v>1</v>
      </c>
      <c r="AM13" s="166">
        <v>0</v>
      </c>
      <c r="AN13" s="166">
        <v>1</v>
      </c>
      <c r="AO13" s="166">
        <v>0.33</v>
      </c>
      <c r="AP13" s="197">
        <v>7524837</v>
      </c>
      <c r="AQ13" s="197">
        <f t="shared" si="1"/>
        <v>1138</v>
      </c>
      <c r="AR13" s="55"/>
      <c r="AS13" s="56" t="s">
        <v>113</v>
      </c>
      <c r="AV13" s="42" t="s">
        <v>94</v>
      </c>
      <c r="AW13" s="42" t="s">
        <v>95</v>
      </c>
      <c r="AY13" s="87" t="s">
        <v>147</v>
      </c>
    </row>
    <row r="14" spans="2:51" x14ac:dyDescent="0.25">
      <c r="B14" s="43">
        <v>2.125</v>
      </c>
      <c r="C14" s="43">
        <v>0.16666666666666699</v>
      </c>
      <c r="D14" s="191">
        <v>18</v>
      </c>
      <c r="E14" s="44">
        <f t="shared" si="2"/>
        <v>12.67605633802817</v>
      </c>
      <c r="F14" s="168">
        <v>66</v>
      </c>
      <c r="G14" s="44">
        <f t="shared" si="3"/>
        <v>46.478873239436624</v>
      </c>
      <c r="H14" s="45" t="s">
        <v>88</v>
      </c>
      <c r="I14" s="45">
        <f t="shared" si="4"/>
        <v>41.549295774647888</v>
      </c>
      <c r="J14" s="46">
        <f>(F14-5)/1.42</f>
        <v>42.95774647887324</v>
      </c>
      <c r="K14" s="45">
        <f>J14+(6/1.42)</f>
        <v>47.183098591549296</v>
      </c>
      <c r="L14" s="47">
        <v>14</v>
      </c>
      <c r="M14" s="48" t="s">
        <v>89</v>
      </c>
      <c r="N14" s="48">
        <v>12.8</v>
      </c>
      <c r="O14" s="192">
        <v>113</v>
      </c>
      <c r="P14" s="192">
        <v>87</v>
      </c>
      <c r="Q14" s="192">
        <v>21808032</v>
      </c>
      <c r="R14" s="50">
        <f t="shared" si="5"/>
        <v>3558</v>
      </c>
      <c r="S14" s="51">
        <f t="shared" si="6"/>
        <v>85.391999999999996</v>
      </c>
      <c r="T14" s="51">
        <f t="shared" si="7"/>
        <v>3.5579999999999998</v>
      </c>
      <c r="U14" s="193">
        <v>8.6</v>
      </c>
      <c r="V14" s="193">
        <f t="shared" si="0"/>
        <v>8.6</v>
      </c>
      <c r="W14" s="194" t="s">
        <v>129</v>
      </c>
      <c r="X14" s="197">
        <v>0</v>
      </c>
      <c r="Y14" s="197">
        <v>0</v>
      </c>
      <c r="Z14" s="197">
        <v>980</v>
      </c>
      <c r="AA14" s="197">
        <v>0</v>
      </c>
      <c r="AB14" s="197">
        <v>998</v>
      </c>
      <c r="AC14" s="52" t="s">
        <v>90</v>
      </c>
      <c r="AD14" s="52" t="s">
        <v>90</v>
      </c>
      <c r="AE14" s="52" t="s">
        <v>90</v>
      </c>
      <c r="AF14" s="196" t="s">
        <v>90</v>
      </c>
      <c r="AG14" s="196">
        <v>33993528</v>
      </c>
      <c r="AH14" s="53">
        <f t="shared" ref="AH14:AH34" si="9">IF(ISBLANK(AG14),"-",AG14-AG13)</f>
        <v>532</v>
      </c>
      <c r="AI14" s="54">
        <f t="shared" si="8"/>
        <v>149.522203485104</v>
      </c>
      <c r="AJ14" s="166">
        <v>0</v>
      </c>
      <c r="AK14" s="166">
        <v>0</v>
      </c>
      <c r="AL14" s="166">
        <v>1</v>
      </c>
      <c r="AM14" s="166">
        <v>0</v>
      </c>
      <c r="AN14" s="166">
        <v>1</v>
      </c>
      <c r="AO14" s="166">
        <v>0.33</v>
      </c>
      <c r="AP14" s="197">
        <v>7525953</v>
      </c>
      <c r="AQ14" s="197">
        <f t="shared" si="1"/>
        <v>1116</v>
      </c>
      <c r="AR14" s="55"/>
      <c r="AS14" s="56" t="s">
        <v>113</v>
      </c>
      <c r="AT14" s="58"/>
      <c r="AV14" s="42" t="s">
        <v>96</v>
      </c>
      <c r="AW14" s="42" t="s">
        <v>97</v>
      </c>
      <c r="AY14" s="87" t="s">
        <v>138</v>
      </c>
    </row>
    <row r="15" spans="2:51" x14ac:dyDescent="0.25">
      <c r="B15" s="43">
        <v>2.1666666666666701</v>
      </c>
      <c r="C15" s="43">
        <v>0.20833333333333301</v>
      </c>
      <c r="D15" s="191">
        <v>24</v>
      </c>
      <c r="E15" s="44">
        <f t="shared" si="2"/>
        <v>16.901408450704228</v>
      </c>
      <c r="F15" s="168">
        <v>66</v>
      </c>
      <c r="G15" s="44">
        <f t="shared" si="3"/>
        <v>46.478873239436624</v>
      </c>
      <c r="H15" s="45" t="s">
        <v>88</v>
      </c>
      <c r="I15" s="45">
        <f t="shared" si="4"/>
        <v>41.549295774647888</v>
      </c>
      <c r="J15" s="46">
        <f>(F15-5)/1.42</f>
        <v>42.95774647887324</v>
      </c>
      <c r="K15" s="45">
        <f>J15+(6/1.42)</f>
        <v>47.183098591549296</v>
      </c>
      <c r="L15" s="47">
        <v>18</v>
      </c>
      <c r="M15" s="48" t="s">
        <v>89</v>
      </c>
      <c r="N15" s="48">
        <v>13.1</v>
      </c>
      <c r="O15" s="192">
        <v>91</v>
      </c>
      <c r="P15" s="192">
        <v>87</v>
      </c>
      <c r="Q15" s="192">
        <v>21811754</v>
      </c>
      <c r="R15" s="50">
        <f t="shared" si="5"/>
        <v>3722</v>
      </c>
      <c r="S15" s="51">
        <f t="shared" si="6"/>
        <v>89.328000000000003</v>
      </c>
      <c r="T15" s="51">
        <f t="shared" si="7"/>
        <v>3.722</v>
      </c>
      <c r="U15" s="193">
        <v>9.5</v>
      </c>
      <c r="V15" s="193">
        <f t="shared" si="0"/>
        <v>9.5</v>
      </c>
      <c r="W15" s="194" t="s">
        <v>129</v>
      </c>
      <c r="X15" s="197">
        <v>0</v>
      </c>
      <c r="Y15" s="197">
        <v>0</v>
      </c>
      <c r="Z15" s="197">
        <v>891</v>
      </c>
      <c r="AA15" s="197">
        <v>0</v>
      </c>
      <c r="AB15" s="197">
        <v>927</v>
      </c>
      <c r="AC15" s="52" t="s">
        <v>90</v>
      </c>
      <c r="AD15" s="52" t="s">
        <v>90</v>
      </c>
      <c r="AE15" s="52" t="s">
        <v>90</v>
      </c>
      <c r="AF15" s="196" t="s">
        <v>90</v>
      </c>
      <c r="AG15" s="196">
        <v>33994044</v>
      </c>
      <c r="AH15" s="53">
        <f t="shared" si="9"/>
        <v>516</v>
      </c>
      <c r="AI15" s="54">
        <f t="shared" si="8"/>
        <v>138.63514239656098</v>
      </c>
      <c r="AJ15" s="166">
        <v>0</v>
      </c>
      <c r="AK15" s="166">
        <v>0</v>
      </c>
      <c r="AL15" s="166">
        <v>1</v>
      </c>
      <c r="AM15" s="166">
        <v>0</v>
      </c>
      <c r="AN15" s="166">
        <v>1</v>
      </c>
      <c r="AO15" s="166">
        <v>0.33</v>
      </c>
      <c r="AP15" s="197">
        <v>7526659</v>
      </c>
      <c r="AQ15" s="197">
        <f t="shared" si="1"/>
        <v>706</v>
      </c>
      <c r="AR15" s="55"/>
      <c r="AS15" s="56" t="s">
        <v>113</v>
      </c>
      <c r="AV15" s="42" t="s">
        <v>98</v>
      </c>
      <c r="AW15" s="42" t="s">
        <v>99</v>
      </c>
      <c r="AY15" s="87" t="s">
        <v>200</v>
      </c>
    </row>
    <row r="16" spans="2:51" x14ac:dyDescent="0.25">
      <c r="B16" s="43">
        <v>2.2083333333333299</v>
      </c>
      <c r="C16" s="43">
        <v>0.25</v>
      </c>
      <c r="D16" s="191">
        <v>25</v>
      </c>
      <c r="E16" s="44">
        <f t="shared" si="2"/>
        <v>17.605633802816904</v>
      </c>
      <c r="F16" s="103">
        <v>68</v>
      </c>
      <c r="G16" s="44">
        <f t="shared" si="3"/>
        <v>47.887323943661976</v>
      </c>
      <c r="H16" s="45" t="s">
        <v>88</v>
      </c>
      <c r="I16" s="45">
        <f t="shared" si="4"/>
        <v>46.478873239436624</v>
      </c>
      <c r="J16" s="46">
        <f t="shared" ref="J16:J25" si="10">F16/1.42</f>
        <v>47.887323943661976</v>
      </c>
      <c r="K16" s="45">
        <f>J16+1.42</f>
        <v>49.307323943661977</v>
      </c>
      <c r="L16" s="47">
        <v>19</v>
      </c>
      <c r="M16" s="48" t="s">
        <v>100</v>
      </c>
      <c r="N16" s="48">
        <v>13.1</v>
      </c>
      <c r="O16" s="192">
        <v>101</v>
      </c>
      <c r="P16" s="192">
        <v>95</v>
      </c>
      <c r="Q16" s="192">
        <v>21815630</v>
      </c>
      <c r="R16" s="50">
        <f t="shared" si="5"/>
        <v>3876</v>
      </c>
      <c r="S16" s="51">
        <f t="shared" si="6"/>
        <v>93.024000000000001</v>
      </c>
      <c r="T16" s="51">
        <f t="shared" si="7"/>
        <v>3.8759999999999999</v>
      </c>
      <c r="U16" s="193">
        <v>9.5</v>
      </c>
      <c r="V16" s="193">
        <f t="shared" si="0"/>
        <v>9.5</v>
      </c>
      <c r="W16" s="194" t="s">
        <v>129</v>
      </c>
      <c r="X16" s="197">
        <v>0</v>
      </c>
      <c r="Y16" s="197">
        <v>0</v>
      </c>
      <c r="Z16" s="197">
        <v>1010</v>
      </c>
      <c r="AA16" s="197">
        <v>0</v>
      </c>
      <c r="AB16" s="197">
        <v>968</v>
      </c>
      <c r="AC16" s="52" t="s">
        <v>90</v>
      </c>
      <c r="AD16" s="52" t="s">
        <v>90</v>
      </c>
      <c r="AE16" s="52" t="s">
        <v>90</v>
      </c>
      <c r="AF16" s="196" t="s">
        <v>90</v>
      </c>
      <c r="AG16" s="196">
        <v>33994540</v>
      </c>
      <c r="AH16" s="53">
        <f t="shared" si="9"/>
        <v>496</v>
      </c>
      <c r="AI16" s="54">
        <f t="shared" si="8"/>
        <v>127.9669762641899</v>
      </c>
      <c r="AJ16" s="166">
        <v>0</v>
      </c>
      <c r="AK16" s="166">
        <v>0</v>
      </c>
      <c r="AL16" s="166">
        <v>1</v>
      </c>
      <c r="AM16" s="166">
        <v>0</v>
      </c>
      <c r="AN16" s="166">
        <v>1</v>
      </c>
      <c r="AO16" s="166">
        <v>0</v>
      </c>
      <c r="AP16" s="197">
        <v>7526659</v>
      </c>
      <c r="AQ16" s="197">
        <f t="shared" si="1"/>
        <v>0</v>
      </c>
      <c r="AR16" s="57"/>
      <c r="AS16" s="56" t="s">
        <v>101</v>
      </c>
      <c r="AV16" s="42" t="s">
        <v>102</v>
      </c>
      <c r="AW16" s="42" t="s">
        <v>103</v>
      </c>
      <c r="AY16" s="87"/>
    </row>
    <row r="17" spans="1:51" x14ac:dyDescent="0.25">
      <c r="B17" s="43">
        <v>2.25</v>
      </c>
      <c r="C17" s="43">
        <v>0.29166666666666702</v>
      </c>
      <c r="D17" s="191">
        <v>18</v>
      </c>
      <c r="E17" s="44">
        <f t="shared" si="2"/>
        <v>12.67605633802817</v>
      </c>
      <c r="F17" s="103">
        <v>83</v>
      </c>
      <c r="G17" s="44">
        <f t="shared" si="3"/>
        <v>58.450704225352112</v>
      </c>
      <c r="H17" s="45" t="s">
        <v>88</v>
      </c>
      <c r="I17" s="45">
        <f t="shared" si="4"/>
        <v>57.04225352112676</v>
      </c>
      <c r="J17" s="46">
        <f t="shared" si="10"/>
        <v>58.450704225352112</v>
      </c>
      <c r="K17" s="45">
        <f t="shared" ref="K17:K22" si="11">J17+1.42</f>
        <v>59.870704225352114</v>
      </c>
      <c r="L17" s="47">
        <v>19</v>
      </c>
      <c r="M17" s="48" t="s">
        <v>100</v>
      </c>
      <c r="N17" s="48">
        <v>16.7</v>
      </c>
      <c r="O17" s="192">
        <v>136</v>
      </c>
      <c r="P17" s="192">
        <v>129</v>
      </c>
      <c r="Q17" s="192">
        <v>21820774</v>
      </c>
      <c r="R17" s="50">
        <f t="shared" si="5"/>
        <v>5144</v>
      </c>
      <c r="S17" s="51">
        <f t="shared" si="6"/>
        <v>123.456</v>
      </c>
      <c r="T17" s="51">
        <f t="shared" si="7"/>
        <v>5.1440000000000001</v>
      </c>
      <c r="U17" s="193">
        <v>9.5</v>
      </c>
      <c r="V17" s="193">
        <f t="shared" si="0"/>
        <v>9.5</v>
      </c>
      <c r="W17" s="194" t="s">
        <v>141</v>
      </c>
      <c r="X17" s="197">
        <v>0</v>
      </c>
      <c r="Y17" s="197">
        <v>0</v>
      </c>
      <c r="Z17" s="197">
        <v>1121</v>
      </c>
      <c r="AA17" s="197">
        <v>1185</v>
      </c>
      <c r="AB17" s="197">
        <v>1087</v>
      </c>
      <c r="AC17" s="52" t="s">
        <v>90</v>
      </c>
      <c r="AD17" s="52" t="s">
        <v>90</v>
      </c>
      <c r="AE17" s="52" t="s">
        <v>90</v>
      </c>
      <c r="AF17" s="196" t="s">
        <v>90</v>
      </c>
      <c r="AG17" s="196">
        <v>33995548</v>
      </c>
      <c r="AH17" s="53">
        <f t="shared" si="9"/>
        <v>1008</v>
      </c>
      <c r="AI17" s="54">
        <f t="shared" si="8"/>
        <v>195.95645412130636</v>
      </c>
      <c r="AJ17" s="166">
        <v>0</v>
      </c>
      <c r="AK17" s="166">
        <v>0</v>
      </c>
      <c r="AL17" s="166">
        <v>1</v>
      </c>
      <c r="AM17" s="166">
        <v>1</v>
      </c>
      <c r="AN17" s="166">
        <v>1</v>
      </c>
      <c r="AO17" s="166">
        <v>0</v>
      </c>
      <c r="AP17" s="197">
        <v>7526659</v>
      </c>
      <c r="AQ17" s="197">
        <f t="shared" si="1"/>
        <v>0</v>
      </c>
      <c r="AR17" s="55"/>
      <c r="AS17" s="56" t="s">
        <v>101</v>
      </c>
      <c r="AT17" s="58"/>
      <c r="AV17" s="42" t="s">
        <v>104</v>
      </c>
      <c r="AW17" s="42" t="s">
        <v>105</v>
      </c>
      <c r="AY17" s="170"/>
    </row>
    <row r="18" spans="1:51" x14ac:dyDescent="0.25">
      <c r="B18" s="43">
        <v>2.2916666666666701</v>
      </c>
      <c r="C18" s="43">
        <v>0.33333333333333298</v>
      </c>
      <c r="D18" s="191">
        <v>9</v>
      </c>
      <c r="E18" s="44">
        <f t="shared" si="2"/>
        <v>6.3380281690140849</v>
      </c>
      <c r="F18" s="103">
        <v>83</v>
      </c>
      <c r="G18" s="44">
        <f t="shared" si="3"/>
        <v>58.450704225352112</v>
      </c>
      <c r="H18" s="45" t="s">
        <v>88</v>
      </c>
      <c r="I18" s="45">
        <f t="shared" si="4"/>
        <v>57.04225352112676</v>
      </c>
      <c r="J18" s="46">
        <f t="shared" si="10"/>
        <v>58.450704225352112</v>
      </c>
      <c r="K18" s="45">
        <f t="shared" si="11"/>
        <v>59.870704225352114</v>
      </c>
      <c r="L18" s="47">
        <v>19</v>
      </c>
      <c r="M18" s="48" t="s">
        <v>100</v>
      </c>
      <c r="N18" s="48">
        <v>17.3</v>
      </c>
      <c r="O18" s="192">
        <v>147</v>
      </c>
      <c r="P18" s="192">
        <v>143</v>
      </c>
      <c r="Q18" s="192">
        <v>21826680</v>
      </c>
      <c r="R18" s="50">
        <f t="shared" si="5"/>
        <v>5906</v>
      </c>
      <c r="S18" s="51">
        <f t="shared" si="6"/>
        <v>141.744</v>
      </c>
      <c r="T18" s="51">
        <f t="shared" si="7"/>
        <v>5.9059999999999997</v>
      </c>
      <c r="U18" s="193">
        <v>9.5</v>
      </c>
      <c r="V18" s="193">
        <f t="shared" si="0"/>
        <v>9.5</v>
      </c>
      <c r="W18" s="194" t="s">
        <v>141</v>
      </c>
      <c r="X18" s="197">
        <v>0</v>
      </c>
      <c r="Y18" s="197">
        <v>0</v>
      </c>
      <c r="Z18" s="197">
        <v>1195</v>
      </c>
      <c r="AA18" s="197">
        <v>1185</v>
      </c>
      <c r="AB18" s="197">
        <v>1198</v>
      </c>
      <c r="AC18" s="52" t="s">
        <v>90</v>
      </c>
      <c r="AD18" s="52" t="s">
        <v>90</v>
      </c>
      <c r="AE18" s="52" t="s">
        <v>90</v>
      </c>
      <c r="AF18" s="196" t="s">
        <v>90</v>
      </c>
      <c r="AG18" s="196">
        <v>33996788</v>
      </c>
      <c r="AH18" s="53">
        <f t="shared" si="9"/>
        <v>1240</v>
      </c>
      <c r="AI18" s="54">
        <f t="shared" si="8"/>
        <v>209.95597697257028</v>
      </c>
      <c r="AJ18" s="166">
        <v>0</v>
      </c>
      <c r="AK18" s="166">
        <v>0</v>
      </c>
      <c r="AL18" s="166">
        <v>1</v>
      </c>
      <c r="AM18" s="166">
        <v>1</v>
      </c>
      <c r="AN18" s="166">
        <v>1</v>
      </c>
      <c r="AO18" s="166">
        <v>0</v>
      </c>
      <c r="AP18" s="197">
        <v>7526659</v>
      </c>
      <c r="AQ18" s="197">
        <f t="shared" si="1"/>
        <v>0</v>
      </c>
      <c r="AR18" s="55"/>
      <c r="AS18" s="56" t="s">
        <v>101</v>
      </c>
      <c r="AV18" s="42" t="s">
        <v>106</v>
      </c>
      <c r="AW18" s="42" t="s">
        <v>107</v>
      </c>
      <c r="AY18" s="170"/>
    </row>
    <row r="19" spans="1:51" x14ac:dyDescent="0.25">
      <c r="B19" s="43">
        <v>2.3333333333333299</v>
      </c>
      <c r="C19" s="43">
        <v>0.375</v>
      </c>
      <c r="D19" s="191">
        <v>9</v>
      </c>
      <c r="E19" s="44">
        <f t="shared" si="2"/>
        <v>6.3380281690140849</v>
      </c>
      <c r="F19" s="103">
        <v>83</v>
      </c>
      <c r="G19" s="44">
        <f t="shared" si="3"/>
        <v>58.450704225352112</v>
      </c>
      <c r="H19" s="45" t="s">
        <v>88</v>
      </c>
      <c r="I19" s="45">
        <f t="shared" si="4"/>
        <v>57.04225352112676</v>
      </c>
      <c r="J19" s="46">
        <f t="shared" si="10"/>
        <v>58.450704225352112</v>
      </c>
      <c r="K19" s="45">
        <f t="shared" si="11"/>
        <v>59.870704225352114</v>
      </c>
      <c r="L19" s="47">
        <v>19</v>
      </c>
      <c r="M19" s="48" t="s">
        <v>100</v>
      </c>
      <c r="N19" s="48">
        <v>18.399999999999999</v>
      </c>
      <c r="O19" s="192">
        <v>141</v>
      </c>
      <c r="P19" s="192">
        <v>151</v>
      </c>
      <c r="Q19" s="192">
        <v>21832776</v>
      </c>
      <c r="R19" s="50">
        <f t="shared" si="5"/>
        <v>6096</v>
      </c>
      <c r="S19" s="51">
        <f t="shared" si="6"/>
        <v>146.304</v>
      </c>
      <c r="T19" s="51">
        <f t="shared" si="7"/>
        <v>6.0960000000000001</v>
      </c>
      <c r="U19" s="193">
        <v>9.5</v>
      </c>
      <c r="V19" s="193">
        <f t="shared" si="0"/>
        <v>9.5</v>
      </c>
      <c r="W19" s="194" t="s">
        <v>142</v>
      </c>
      <c r="X19" s="197">
        <v>0</v>
      </c>
      <c r="Y19" s="197">
        <v>1019</v>
      </c>
      <c r="Z19" s="197">
        <v>1195</v>
      </c>
      <c r="AA19" s="197">
        <v>1185</v>
      </c>
      <c r="AB19" s="197">
        <v>198</v>
      </c>
      <c r="AC19" s="52" t="s">
        <v>90</v>
      </c>
      <c r="AD19" s="52" t="s">
        <v>90</v>
      </c>
      <c r="AE19" s="52" t="s">
        <v>90</v>
      </c>
      <c r="AF19" s="196" t="s">
        <v>90</v>
      </c>
      <c r="AG19" s="196">
        <v>33998128</v>
      </c>
      <c r="AH19" s="53">
        <f t="shared" si="9"/>
        <v>1340</v>
      </c>
      <c r="AI19" s="54">
        <f t="shared" si="8"/>
        <v>219.81627296587925</v>
      </c>
      <c r="AJ19" s="166">
        <v>0</v>
      </c>
      <c r="AK19" s="166">
        <v>1</v>
      </c>
      <c r="AL19" s="166">
        <v>1</v>
      </c>
      <c r="AM19" s="166">
        <v>1</v>
      </c>
      <c r="AN19" s="166">
        <v>1</v>
      </c>
      <c r="AO19" s="166">
        <v>0</v>
      </c>
      <c r="AP19" s="197">
        <v>7526659</v>
      </c>
      <c r="AQ19" s="197">
        <f t="shared" si="1"/>
        <v>0</v>
      </c>
      <c r="AR19" s="55"/>
      <c r="AS19" s="56" t="s">
        <v>101</v>
      </c>
      <c r="AV19" s="42" t="s">
        <v>108</v>
      </c>
      <c r="AW19" s="42" t="s">
        <v>109</v>
      </c>
      <c r="AY19" s="170"/>
    </row>
    <row r="20" spans="1:51" x14ac:dyDescent="0.25">
      <c r="B20" s="43">
        <v>2.375</v>
      </c>
      <c r="C20" s="43">
        <v>0.41666666666666669</v>
      </c>
      <c r="D20" s="191">
        <v>8</v>
      </c>
      <c r="E20" s="44">
        <f t="shared" si="2"/>
        <v>5.6338028169014089</v>
      </c>
      <c r="F20" s="103">
        <v>83</v>
      </c>
      <c r="G20" s="44">
        <f t="shared" si="3"/>
        <v>58.450704225352112</v>
      </c>
      <c r="H20" s="45" t="s">
        <v>88</v>
      </c>
      <c r="I20" s="45">
        <f t="shared" si="4"/>
        <v>57.04225352112676</v>
      </c>
      <c r="J20" s="46">
        <f t="shared" si="10"/>
        <v>58.450704225352112</v>
      </c>
      <c r="K20" s="45">
        <f t="shared" si="11"/>
        <v>59.870704225352114</v>
      </c>
      <c r="L20" s="47">
        <v>19</v>
      </c>
      <c r="M20" s="48" t="s">
        <v>100</v>
      </c>
      <c r="N20" s="48">
        <v>17.7</v>
      </c>
      <c r="O20" s="192">
        <v>135</v>
      </c>
      <c r="P20" s="192">
        <v>149</v>
      </c>
      <c r="Q20" s="192">
        <v>21838903</v>
      </c>
      <c r="R20" s="50">
        <f t="shared" si="5"/>
        <v>6127</v>
      </c>
      <c r="S20" s="51">
        <f t="shared" si="6"/>
        <v>147.048</v>
      </c>
      <c r="T20" s="51">
        <f t="shared" si="7"/>
        <v>6.1269999999999998</v>
      </c>
      <c r="U20" s="193">
        <v>8.6999999999999993</v>
      </c>
      <c r="V20" s="193">
        <f t="shared" si="0"/>
        <v>8.6999999999999993</v>
      </c>
      <c r="W20" s="194" t="s">
        <v>142</v>
      </c>
      <c r="X20" s="197">
        <v>0</v>
      </c>
      <c r="Y20" s="197">
        <v>1077</v>
      </c>
      <c r="Z20" s="197">
        <v>1195</v>
      </c>
      <c r="AA20" s="197">
        <v>1185</v>
      </c>
      <c r="AB20" s="197">
        <v>1198</v>
      </c>
      <c r="AC20" s="52" t="s">
        <v>90</v>
      </c>
      <c r="AD20" s="52" t="s">
        <v>90</v>
      </c>
      <c r="AE20" s="52" t="s">
        <v>90</v>
      </c>
      <c r="AF20" s="196" t="s">
        <v>90</v>
      </c>
      <c r="AG20" s="196">
        <v>33999500</v>
      </c>
      <c r="AH20" s="53">
        <f t="shared" si="9"/>
        <v>1372</v>
      </c>
      <c r="AI20" s="54">
        <f t="shared" si="8"/>
        <v>223.92688101844297</v>
      </c>
      <c r="AJ20" s="166">
        <v>0</v>
      </c>
      <c r="AK20" s="166">
        <v>1</v>
      </c>
      <c r="AL20" s="166">
        <v>1</v>
      </c>
      <c r="AM20" s="166">
        <v>1</v>
      </c>
      <c r="AN20" s="166">
        <v>1</v>
      </c>
      <c r="AO20" s="166">
        <v>0</v>
      </c>
      <c r="AP20" s="197">
        <v>7526659</v>
      </c>
      <c r="AQ20" s="197">
        <f t="shared" si="1"/>
        <v>0</v>
      </c>
      <c r="AR20" s="57"/>
      <c r="AS20" s="56" t="s">
        <v>101</v>
      </c>
      <c r="AY20" s="170"/>
    </row>
    <row r="21" spans="1:51" x14ac:dyDescent="0.25">
      <c r="B21" s="43">
        <v>2.4166666666666701</v>
      </c>
      <c r="C21" s="43">
        <v>0.45833333333333298</v>
      </c>
      <c r="D21" s="191">
        <v>9</v>
      </c>
      <c r="E21" s="44">
        <f t="shared" si="2"/>
        <v>6.3380281690140849</v>
      </c>
      <c r="F21" s="103">
        <v>83</v>
      </c>
      <c r="G21" s="44">
        <f t="shared" si="3"/>
        <v>58.450704225352112</v>
      </c>
      <c r="H21" s="45" t="s">
        <v>88</v>
      </c>
      <c r="I21" s="45">
        <f t="shared" si="4"/>
        <v>57.04225352112676</v>
      </c>
      <c r="J21" s="46">
        <f t="shared" si="10"/>
        <v>58.450704225352112</v>
      </c>
      <c r="K21" s="45">
        <f t="shared" si="11"/>
        <v>59.870704225352114</v>
      </c>
      <c r="L21" s="47">
        <v>19</v>
      </c>
      <c r="M21" s="48" t="s">
        <v>100</v>
      </c>
      <c r="N21" s="48">
        <v>17.7</v>
      </c>
      <c r="O21" s="192">
        <v>137</v>
      </c>
      <c r="P21" s="192">
        <v>145</v>
      </c>
      <c r="Q21" s="192">
        <v>21845116</v>
      </c>
      <c r="R21" s="50">
        <f>Q21-Q20</f>
        <v>6213</v>
      </c>
      <c r="S21" s="51">
        <f t="shared" si="6"/>
        <v>149.11199999999999</v>
      </c>
      <c r="T21" s="51">
        <f t="shared" si="7"/>
        <v>6.2130000000000001</v>
      </c>
      <c r="U21" s="193">
        <v>8</v>
      </c>
      <c r="V21" s="193">
        <f t="shared" si="0"/>
        <v>8</v>
      </c>
      <c r="W21" s="194" t="s">
        <v>142</v>
      </c>
      <c r="X21" s="197">
        <v>0</v>
      </c>
      <c r="Y21" s="197">
        <v>1042</v>
      </c>
      <c r="Z21" s="197">
        <v>1195</v>
      </c>
      <c r="AA21" s="197">
        <v>1185</v>
      </c>
      <c r="AB21" s="197">
        <v>1198</v>
      </c>
      <c r="AC21" s="52" t="s">
        <v>90</v>
      </c>
      <c r="AD21" s="52" t="s">
        <v>90</v>
      </c>
      <c r="AE21" s="52" t="s">
        <v>90</v>
      </c>
      <c r="AF21" s="196" t="s">
        <v>90</v>
      </c>
      <c r="AG21" s="196">
        <v>34000892</v>
      </c>
      <c r="AH21" s="53">
        <f t="shared" si="9"/>
        <v>1392</v>
      </c>
      <c r="AI21" s="54">
        <f t="shared" si="8"/>
        <v>224.04635441815549</v>
      </c>
      <c r="AJ21" s="166">
        <v>0</v>
      </c>
      <c r="AK21" s="166">
        <v>1</v>
      </c>
      <c r="AL21" s="166">
        <v>1</v>
      </c>
      <c r="AM21" s="166">
        <v>1</v>
      </c>
      <c r="AN21" s="166">
        <v>1</v>
      </c>
      <c r="AO21" s="166">
        <v>0</v>
      </c>
      <c r="AP21" s="197">
        <v>7526659</v>
      </c>
      <c r="AQ21" s="197">
        <f t="shared" si="1"/>
        <v>0</v>
      </c>
      <c r="AR21" s="55"/>
      <c r="AS21" s="56" t="s">
        <v>101</v>
      </c>
      <c r="AY21" s="170"/>
    </row>
    <row r="22" spans="1:51" x14ac:dyDescent="0.25">
      <c r="B22" s="43">
        <v>2.4583333333333299</v>
      </c>
      <c r="C22" s="43">
        <v>0.5</v>
      </c>
      <c r="D22" s="191">
        <v>6</v>
      </c>
      <c r="E22" s="44">
        <f t="shared" si="2"/>
        <v>4.2253521126760569</v>
      </c>
      <c r="F22" s="103">
        <v>83</v>
      </c>
      <c r="G22" s="44">
        <f t="shared" si="3"/>
        <v>58.450704225352112</v>
      </c>
      <c r="H22" s="45" t="s">
        <v>88</v>
      </c>
      <c r="I22" s="45">
        <f t="shared" si="4"/>
        <v>57.04225352112676</v>
      </c>
      <c r="J22" s="46">
        <f t="shared" si="10"/>
        <v>58.450704225352112</v>
      </c>
      <c r="K22" s="45">
        <f t="shared" si="11"/>
        <v>59.870704225352114</v>
      </c>
      <c r="L22" s="47">
        <v>19</v>
      </c>
      <c r="M22" s="48" t="s">
        <v>100</v>
      </c>
      <c r="N22" s="48">
        <v>17.3</v>
      </c>
      <c r="O22" s="192">
        <v>128</v>
      </c>
      <c r="P22" s="192">
        <v>150</v>
      </c>
      <c r="Q22" s="192">
        <v>21851144</v>
      </c>
      <c r="R22" s="50">
        <f t="shared" si="5"/>
        <v>6028</v>
      </c>
      <c r="S22" s="51">
        <f t="shared" si="6"/>
        <v>144.672</v>
      </c>
      <c r="T22" s="51">
        <f t="shared" si="7"/>
        <v>6.0279999999999996</v>
      </c>
      <c r="U22" s="193">
        <v>7.4</v>
      </c>
      <c r="V22" s="193">
        <f t="shared" si="0"/>
        <v>7.4</v>
      </c>
      <c r="W22" s="194" t="s">
        <v>142</v>
      </c>
      <c r="X22" s="197">
        <v>0</v>
      </c>
      <c r="Y22" s="197">
        <v>1162</v>
      </c>
      <c r="Z22" s="197">
        <v>1195</v>
      </c>
      <c r="AA22" s="197">
        <v>1185</v>
      </c>
      <c r="AB22" s="197">
        <v>1198</v>
      </c>
      <c r="AC22" s="52" t="s">
        <v>90</v>
      </c>
      <c r="AD22" s="52" t="s">
        <v>90</v>
      </c>
      <c r="AE22" s="52" t="s">
        <v>90</v>
      </c>
      <c r="AF22" s="196" t="s">
        <v>90</v>
      </c>
      <c r="AG22" s="196">
        <v>34002268</v>
      </c>
      <c r="AH22" s="53">
        <f t="shared" si="9"/>
        <v>1376</v>
      </c>
      <c r="AI22" s="54">
        <f t="shared" si="8"/>
        <v>228.26808228268084</v>
      </c>
      <c r="AJ22" s="166">
        <v>0</v>
      </c>
      <c r="AK22" s="166">
        <v>1</v>
      </c>
      <c r="AL22" s="166">
        <v>1</v>
      </c>
      <c r="AM22" s="166">
        <v>1</v>
      </c>
      <c r="AN22" s="166">
        <v>1</v>
      </c>
      <c r="AO22" s="166">
        <v>0</v>
      </c>
      <c r="AP22" s="197">
        <v>7526659</v>
      </c>
      <c r="AQ22" s="197">
        <f t="shared" si="1"/>
        <v>0</v>
      </c>
      <c r="AR22" s="55"/>
      <c r="AS22" s="56" t="s">
        <v>101</v>
      </c>
      <c r="AV22" s="59" t="s">
        <v>110</v>
      </c>
      <c r="AY22" s="170"/>
    </row>
    <row r="23" spans="1:51" x14ac:dyDescent="0.25">
      <c r="A23" s="163" t="s">
        <v>183</v>
      </c>
      <c r="B23" s="43">
        <v>2.5</v>
      </c>
      <c r="C23" s="43">
        <v>0.54166666666666696</v>
      </c>
      <c r="D23" s="191">
        <v>5</v>
      </c>
      <c r="E23" s="44">
        <f t="shared" si="2"/>
        <v>3.5211267605633805</v>
      </c>
      <c r="F23" s="168">
        <v>81</v>
      </c>
      <c r="G23" s="44">
        <f t="shared" si="3"/>
        <v>57.04225352112676</v>
      </c>
      <c r="H23" s="45" t="s">
        <v>88</v>
      </c>
      <c r="I23" s="45">
        <f t="shared" si="4"/>
        <v>55.633802816901408</v>
      </c>
      <c r="J23" s="46">
        <f t="shared" si="10"/>
        <v>57.04225352112676</v>
      </c>
      <c r="K23" s="45">
        <f>J23+(6/1.42)</f>
        <v>61.267605633802816</v>
      </c>
      <c r="L23" s="47">
        <v>19</v>
      </c>
      <c r="M23" s="48" t="s">
        <v>100</v>
      </c>
      <c r="N23" s="48">
        <v>17.5</v>
      </c>
      <c r="O23" s="192">
        <v>134</v>
      </c>
      <c r="P23" s="192">
        <v>147</v>
      </c>
      <c r="Q23" s="192">
        <v>21857195</v>
      </c>
      <c r="R23" s="50">
        <f t="shared" si="5"/>
        <v>6051</v>
      </c>
      <c r="S23" s="51">
        <f t="shared" si="6"/>
        <v>145.22399999999999</v>
      </c>
      <c r="T23" s="51">
        <f t="shared" si="7"/>
        <v>6.0510000000000002</v>
      </c>
      <c r="U23" s="193">
        <v>6.7</v>
      </c>
      <c r="V23" s="193">
        <f t="shared" si="0"/>
        <v>6.7</v>
      </c>
      <c r="W23" s="194" t="s">
        <v>142</v>
      </c>
      <c r="X23" s="197">
        <v>0</v>
      </c>
      <c r="Y23" s="197">
        <v>1046</v>
      </c>
      <c r="Z23" s="197">
        <v>1195</v>
      </c>
      <c r="AA23" s="197">
        <v>1185</v>
      </c>
      <c r="AB23" s="197">
        <v>1198</v>
      </c>
      <c r="AC23" s="52" t="s">
        <v>90</v>
      </c>
      <c r="AD23" s="52" t="s">
        <v>90</v>
      </c>
      <c r="AE23" s="52" t="s">
        <v>90</v>
      </c>
      <c r="AF23" s="196" t="s">
        <v>90</v>
      </c>
      <c r="AG23" s="196">
        <v>34003644</v>
      </c>
      <c r="AH23" s="53">
        <f t="shared" si="9"/>
        <v>1376</v>
      </c>
      <c r="AI23" s="54">
        <f t="shared" si="8"/>
        <v>227.40042968104444</v>
      </c>
      <c r="AJ23" s="166">
        <v>0</v>
      </c>
      <c r="AK23" s="166">
        <v>1</v>
      </c>
      <c r="AL23" s="166">
        <v>1</v>
      </c>
      <c r="AM23" s="166">
        <v>1</v>
      </c>
      <c r="AN23" s="166">
        <v>1</v>
      </c>
      <c r="AO23" s="166">
        <v>0</v>
      </c>
      <c r="AP23" s="197">
        <v>7526659</v>
      </c>
      <c r="AQ23" s="197">
        <f t="shared" si="1"/>
        <v>0</v>
      </c>
      <c r="AR23" s="55"/>
      <c r="AS23" s="56" t="s">
        <v>113</v>
      </c>
      <c r="AT23" s="58"/>
      <c r="AV23" s="60" t="s">
        <v>111</v>
      </c>
      <c r="AW23" s="61" t="s">
        <v>112</v>
      </c>
      <c r="AY23" s="170"/>
    </row>
    <row r="24" spans="1:51" x14ac:dyDescent="0.25">
      <c r="B24" s="43">
        <v>2.5416666666666701</v>
      </c>
      <c r="C24" s="43">
        <v>0.58333333333333404</v>
      </c>
      <c r="D24" s="191">
        <v>6</v>
      </c>
      <c r="E24" s="44">
        <f t="shared" si="2"/>
        <v>4.2253521126760569</v>
      </c>
      <c r="F24" s="168">
        <v>81</v>
      </c>
      <c r="G24" s="44">
        <f t="shared" si="3"/>
        <v>57.04225352112676</v>
      </c>
      <c r="H24" s="45" t="s">
        <v>88</v>
      </c>
      <c r="I24" s="45">
        <f t="shared" si="4"/>
        <v>55.633802816901408</v>
      </c>
      <c r="J24" s="46">
        <f t="shared" si="10"/>
        <v>57.04225352112676</v>
      </c>
      <c r="K24" s="45">
        <f t="shared" ref="K24:K34" si="12">J24+(6/1.42)</f>
        <v>61.267605633802816</v>
      </c>
      <c r="L24" s="47">
        <v>18</v>
      </c>
      <c r="M24" s="48" t="s">
        <v>100</v>
      </c>
      <c r="N24" s="48">
        <v>17.3</v>
      </c>
      <c r="O24" s="192">
        <v>134</v>
      </c>
      <c r="P24" s="192">
        <v>146</v>
      </c>
      <c r="Q24" s="192">
        <v>21863213</v>
      </c>
      <c r="R24" s="50">
        <f t="shared" si="5"/>
        <v>6018</v>
      </c>
      <c r="S24" s="51">
        <f t="shared" si="6"/>
        <v>144.43199999999999</v>
      </c>
      <c r="T24" s="51">
        <f t="shared" si="7"/>
        <v>6.0179999999999998</v>
      </c>
      <c r="U24" s="193">
        <v>6.2</v>
      </c>
      <c r="V24" s="193">
        <f t="shared" si="0"/>
        <v>6.2</v>
      </c>
      <c r="W24" s="194" t="s">
        <v>142</v>
      </c>
      <c r="X24" s="197">
        <v>0</v>
      </c>
      <c r="Y24" s="197">
        <v>1046</v>
      </c>
      <c r="Z24" s="197">
        <v>1195</v>
      </c>
      <c r="AA24" s="197">
        <v>1185</v>
      </c>
      <c r="AB24" s="197">
        <v>1198</v>
      </c>
      <c r="AC24" s="52" t="s">
        <v>90</v>
      </c>
      <c r="AD24" s="52" t="s">
        <v>90</v>
      </c>
      <c r="AE24" s="52" t="s">
        <v>90</v>
      </c>
      <c r="AF24" s="196" t="s">
        <v>90</v>
      </c>
      <c r="AG24" s="196">
        <v>34005020</v>
      </c>
      <c r="AH24" s="53">
        <f t="shared" si="9"/>
        <v>1376</v>
      </c>
      <c r="AI24" s="54">
        <f t="shared" si="8"/>
        <v>228.64739115985378</v>
      </c>
      <c r="AJ24" s="166">
        <v>0</v>
      </c>
      <c r="AK24" s="166">
        <v>1</v>
      </c>
      <c r="AL24" s="166">
        <v>1</v>
      </c>
      <c r="AM24" s="166">
        <v>1</v>
      </c>
      <c r="AN24" s="166">
        <v>1</v>
      </c>
      <c r="AO24" s="166">
        <v>0</v>
      </c>
      <c r="AP24" s="197">
        <v>7526659</v>
      </c>
      <c r="AQ24" s="197">
        <f t="shared" si="1"/>
        <v>0</v>
      </c>
      <c r="AR24" s="57"/>
      <c r="AS24" s="56" t="s">
        <v>113</v>
      </c>
      <c r="AV24" s="62" t="s">
        <v>29</v>
      </c>
      <c r="AW24" s="62">
        <v>14.7</v>
      </c>
      <c r="AY24" s="170"/>
    </row>
    <row r="25" spans="1:51" x14ac:dyDescent="0.25">
      <c r="B25" s="43">
        <v>2.5833333333333299</v>
      </c>
      <c r="C25" s="43">
        <v>0.625</v>
      </c>
      <c r="D25" s="191">
        <v>5</v>
      </c>
      <c r="E25" s="44">
        <f t="shared" si="2"/>
        <v>3.5211267605633805</v>
      </c>
      <c r="F25" s="168">
        <v>81</v>
      </c>
      <c r="G25" s="44">
        <f t="shared" si="3"/>
        <v>57.04225352112676</v>
      </c>
      <c r="H25" s="45" t="s">
        <v>88</v>
      </c>
      <c r="I25" s="45">
        <f t="shared" si="4"/>
        <v>55.633802816901408</v>
      </c>
      <c r="J25" s="46">
        <f t="shared" si="10"/>
        <v>57.04225352112676</v>
      </c>
      <c r="K25" s="45">
        <f t="shared" si="12"/>
        <v>61.267605633802816</v>
      </c>
      <c r="L25" s="47">
        <v>18</v>
      </c>
      <c r="M25" s="48" t="s">
        <v>100</v>
      </c>
      <c r="N25" s="48">
        <v>16.899999999999999</v>
      </c>
      <c r="O25" s="192">
        <v>134</v>
      </c>
      <c r="P25" s="192">
        <v>140</v>
      </c>
      <c r="Q25" s="192">
        <v>21868950</v>
      </c>
      <c r="R25" s="50">
        <f t="shared" si="5"/>
        <v>5737</v>
      </c>
      <c r="S25" s="51">
        <f t="shared" si="6"/>
        <v>137.68799999999999</v>
      </c>
      <c r="T25" s="51">
        <f t="shared" si="7"/>
        <v>5.7370000000000001</v>
      </c>
      <c r="U25" s="193">
        <v>5.8</v>
      </c>
      <c r="V25" s="193">
        <f t="shared" si="0"/>
        <v>5.8</v>
      </c>
      <c r="W25" s="194" t="s">
        <v>142</v>
      </c>
      <c r="X25" s="197">
        <v>0</v>
      </c>
      <c r="Y25" s="197">
        <v>1025</v>
      </c>
      <c r="Z25" s="197">
        <v>1195</v>
      </c>
      <c r="AA25" s="197">
        <v>1185</v>
      </c>
      <c r="AB25" s="197">
        <v>1198</v>
      </c>
      <c r="AC25" s="52" t="s">
        <v>90</v>
      </c>
      <c r="AD25" s="52" t="s">
        <v>90</v>
      </c>
      <c r="AE25" s="52" t="s">
        <v>90</v>
      </c>
      <c r="AF25" s="196" t="s">
        <v>90</v>
      </c>
      <c r="AG25" s="196">
        <v>34006332</v>
      </c>
      <c r="AH25" s="53">
        <f t="shared" si="9"/>
        <v>1312</v>
      </c>
      <c r="AI25" s="54">
        <f t="shared" si="8"/>
        <v>228.69095345999651</v>
      </c>
      <c r="AJ25" s="166">
        <v>0</v>
      </c>
      <c r="AK25" s="166">
        <v>1</v>
      </c>
      <c r="AL25" s="166">
        <v>1</v>
      </c>
      <c r="AM25" s="166">
        <v>1</v>
      </c>
      <c r="AN25" s="166">
        <v>1</v>
      </c>
      <c r="AO25" s="166">
        <v>0</v>
      </c>
      <c r="AP25" s="197">
        <v>7526659</v>
      </c>
      <c r="AQ25" s="197">
        <f t="shared" si="1"/>
        <v>0</v>
      </c>
      <c r="AR25" s="55"/>
      <c r="AS25" s="56" t="s">
        <v>113</v>
      </c>
      <c r="AV25" s="62" t="s">
        <v>74</v>
      </c>
      <c r="AW25" s="62">
        <v>10.36</v>
      </c>
      <c r="AY25" s="170"/>
    </row>
    <row r="26" spans="1:51" x14ac:dyDescent="0.25">
      <c r="B26" s="43">
        <v>2.625</v>
      </c>
      <c r="C26" s="43">
        <v>0.66666666666666696</v>
      </c>
      <c r="D26" s="191">
        <v>6</v>
      </c>
      <c r="E26" s="44">
        <f t="shared" si="2"/>
        <v>4.2253521126760569</v>
      </c>
      <c r="F26" s="168">
        <v>81</v>
      </c>
      <c r="G26" s="44">
        <f t="shared" si="3"/>
        <v>57.04225352112676</v>
      </c>
      <c r="H26" s="45" t="s">
        <v>88</v>
      </c>
      <c r="I26" s="45">
        <f t="shared" si="4"/>
        <v>53.521126760563384</v>
      </c>
      <c r="J26" s="46">
        <f>(F26-3)/1.42</f>
        <v>54.929577464788736</v>
      </c>
      <c r="K26" s="45">
        <f t="shared" si="12"/>
        <v>59.154929577464792</v>
      </c>
      <c r="L26" s="47">
        <v>18</v>
      </c>
      <c r="M26" s="48" t="s">
        <v>100</v>
      </c>
      <c r="N26" s="48">
        <v>16.7</v>
      </c>
      <c r="O26" s="192">
        <v>134</v>
      </c>
      <c r="P26" s="192">
        <v>138</v>
      </c>
      <c r="Q26" s="192">
        <v>21874687</v>
      </c>
      <c r="R26" s="50">
        <f t="shared" si="5"/>
        <v>5737</v>
      </c>
      <c r="S26" s="51">
        <f t="shared" si="6"/>
        <v>137.68799999999999</v>
      </c>
      <c r="T26" s="51">
        <f t="shared" si="7"/>
        <v>5.7370000000000001</v>
      </c>
      <c r="U26" s="193">
        <v>5.5</v>
      </c>
      <c r="V26" s="193">
        <f t="shared" si="0"/>
        <v>5.5</v>
      </c>
      <c r="W26" s="194" t="s">
        <v>142</v>
      </c>
      <c r="X26" s="197">
        <v>0</v>
      </c>
      <c r="Y26" s="197">
        <v>1012</v>
      </c>
      <c r="Z26" s="197">
        <v>1195</v>
      </c>
      <c r="AA26" s="197">
        <v>1185</v>
      </c>
      <c r="AB26" s="197">
        <v>1198</v>
      </c>
      <c r="AC26" s="52" t="s">
        <v>90</v>
      </c>
      <c r="AD26" s="52" t="s">
        <v>90</v>
      </c>
      <c r="AE26" s="52" t="s">
        <v>90</v>
      </c>
      <c r="AF26" s="196" t="s">
        <v>90</v>
      </c>
      <c r="AG26" s="196">
        <v>34007652</v>
      </c>
      <c r="AH26" s="53">
        <f t="shared" si="9"/>
        <v>1320</v>
      </c>
      <c r="AI26" s="54">
        <f t="shared" si="8"/>
        <v>230.08541049328917</v>
      </c>
      <c r="AJ26" s="166">
        <v>0</v>
      </c>
      <c r="AK26" s="166">
        <v>1</v>
      </c>
      <c r="AL26" s="166">
        <v>1</v>
      </c>
      <c r="AM26" s="166">
        <v>1</v>
      </c>
      <c r="AN26" s="166">
        <v>1</v>
      </c>
      <c r="AO26" s="166">
        <v>0</v>
      </c>
      <c r="AP26" s="197">
        <v>7526659</v>
      </c>
      <c r="AQ26" s="197">
        <f t="shared" si="1"/>
        <v>0</v>
      </c>
      <c r="AR26" s="55"/>
      <c r="AS26" s="56" t="s">
        <v>113</v>
      </c>
      <c r="AV26" s="62" t="s">
        <v>114</v>
      </c>
      <c r="AW26" s="62">
        <v>1.01325</v>
      </c>
      <c r="AY26" s="170"/>
    </row>
    <row r="27" spans="1:51" x14ac:dyDescent="0.25">
      <c r="B27" s="43">
        <v>2.6666666666666701</v>
      </c>
      <c r="C27" s="43">
        <v>0.70833333333333404</v>
      </c>
      <c r="D27" s="191">
        <v>4</v>
      </c>
      <c r="E27" s="44">
        <f t="shared" si="2"/>
        <v>2.8169014084507045</v>
      </c>
      <c r="F27" s="168">
        <v>81</v>
      </c>
      <c r="G27" s="44">
        <f t="shared" si="3"/>
        <v>57.04225352112676</v>
      </c>
      <c r="H27" s="45" t="s">
        <v>88</v>
      </c>
      <c r="I27" s="45">
        <f t="shared" si="4"/>
        <v>53.521126760563384</v>
      </c>
      <c r="J27" s="46">
        <f t="shared" ref="J27:J32" si="13">(F27-3)/1.42</f>
        <v>54.929577464788736</v>
      </c>
      <c r="K27" s="45">
        <f t="shared" si="12"/>
        <v>59.154929577464792</v>
      </c>
      <c r="L27" s="47">
        <v>18</v>
      </c>
      <c r="M27" s="48" t="s">
        <v>100</v>
      </c>
      <c r="N27" s="48">
        <v>16.7</v>
      </c>
      <c r="O27" s="192">
        <v>131</v>
      </c>
      <c r="P27" s="192">
        <v>134</v>
      </c>
      <c r="Q27" s="192">
        <v>21880351</v>
      </c>
      <c r="R27" s="50">
        <f t="shared" si="5"/>
        <v>5664</v>
      </c>
      <c r="S27" s="51">
        <f t="shared" si="6"/>
        <v>135.93600000000001</v>
      </c>
      <c r="T27" s="51">
        <f t="shared" si="7"/>
        <v>5.6639999999999997</v>
      </c>
      <c r="U27" s="193">
        <v>5.0999999999999996</v>
      </c>
      <c r="V27" s="193">
        <f t="shared" si="0"/>
        <v>5.0999999999999996</v>
      </c>
      <c r="W27" s="194" t="s">
        <v>142</v>
      </c>
      <c r="X27" s="197">
        <v>0</v>
      </c>
      <c r="Y27" s="197">
        <v>1045</v>
      </c>
      <c r="Z27" s="197">
        <v>1195</v>
      </c>
      <c r="AA27" s="197">
        <v>1185</v>
      </c>
      <c r="AB27" s="197">
        <v>1198</v>
      </c>
      <c r="AC27" s="52" t="s">
        <v>90</v>
      </c>
      <c r="AD27" s="52" t="s">
        <v>90</v>
      </c>
      <c r="AE27" s="52" t="s">
        <v>90</v>
      </c>
      <c r="AF27" s="196" t="s">
        <v>90</v>
      </c>
      <c r="AG27" s="196">
        <v>34008988</v>
      </c>
      <c r="AH27" s="53">
        <f t="shared" si="9"/>
        <v>1336</v>
      </c>
      <c r="AI27" s="54">
        <f t="shared" si="8"/>
        <v>235.87570621468927</v>
      </c>
      <c r="AJ27" s="166">
        <v>0</v>
      </c>
      <c r="AK27" s="166">
        <v>1</v>
      </c>
      <c r="AL27" s="166">
        <v>1</v>
      </c>
      <c r="AM27" s="166">
        <v>1</v>
      </c>
      <c r="AN27" s="166">
        <v>1</v>
      </c>
      <c r="AO27" s="166">
        <v>0</v>
      </c>
      <c r="AP27" s="197">
        <v>7526659</v>
      </c>
      <c r="AQ27" s="197">
        <f t="shared" si="1"/>
        <v>0</v>
      </c>
      <c r="AR27" s="55"/>
      <c r="AS27" s="56" t="s">
        <v>113</v>
      </c>
      <c r="AV27" s="62" t="s">
        <v>115</v>
      </c>
      <c r="AW27" s="62">
        <v>1</v>
      </c>
      <c r="AY27" s="170"/>
    </row>
    <row r="28" spans="1:51" x14ac:dyDescent="0.25">
      <c r="B28" s="43">
        <v>2.7083333333333299</v>
      </c>
      <c r="C28" s="43">
        <v>0.750000000000002</v>
      </c>
      <c r="D28" s="191">
        <v>4</v>
      </c>
      <c r="E28" s="44">
        <f t="shared" si="2"/>
        <v>2.8169014084507045</v>
      </c>
      <c r="F28" s="168">
        <v>78</v>
      </c>
      <c r="G28" s="44">
        <f t="shared" si="3"/>
        <v>54.929577464788736</v>
      </c>
      <c r="H28" s="45" t="s">
        <v>88</v>
      </c>
      <c r="I28" s="45">
        <f t="shared" si="4"/>
        <v>51.408450704225352</v>
      </c>
      <c r="J28" s="46">
        <f t="shared" si="13"/>
        <v>52.816901408450704</v>
      </c>
      <c r="K28" s="45">
        <f t="shared" si="12"/>
        <v>57.04225352112676</v>
      </c>
      <c r="L28" s="47">
        <v>18</v>
      </c>
      <c r="M28" s="48" t="s">
        <v>100</v>
      </c>
      <c r="N28" s="48">
        <v>16.7</v>
      </c>
      <c r="O28" s="192">
        <v>134</v>
      </c>
      <c r="P28" s="192">
        <v>133</v>
      </c>
      <c r="Q28" s="192">
        <v>21885874</v>
      </c>
      <c r="R28" s="50">
        <f t="shared" si="5"/>
        <v>5523</v>
      </c>
      <c r="S28" s="51">
        <f t="shared" si="6"/>
        <v>132.55199999999999</v>
      </c>
      <c r="T28" s="51">
        <f t="shared" si="7"/>
        <v>5.5229999999999997</v>
      </c>
      <c r="U28" s="193">
        <v>4.9000000000000004</v>
      </c>
      <c r="V28" s="193">
        <f t="shared" si="0"/>
        <v>4.9000000000000004</v>
      </c>
      <c r="W28" s="194" t="s">
        <v>142</v>
      </c>
      <c r="X28" s="197">
        <v>0</v>
      </c>
      <c r="Y28" s="197">
        <v>1002</v>
      </c>
      <c r="Z28" s="197">
        <v>1176</v>
      </c>
      <c r="AA28" s="197">
        <v>1185</v>
      </c>
      <c r="AB28" s="197">
        <v>1180</v>
      </c>
      <c r="AC28" s="52" t="s">
        <v>90</v>
      </c>
      <c r="AD28" s="52" t="s">
        <v>90</v>
      </c>
      <c r="AE28" s="52" t="s">
        <v>90</v>
      </c>
      <c r="AF28" s="196" t="s">
        <v>90</v>
      </c>
      <c r="AG28" s="196">
        <v>34010260</v>
      </c>
      <c r="AH28" s="53">
        <f t="shared" si="9"/>
        <v>1272</v>
      </c>
      <c r="AI28" s="54">
        <f t="shared" si="8"/>
        <v>230.3096143400326</v>
      </c>
      <c r="AJ28" s="166">
        <v>0</v>
      </c>
      <c r="AK28" s="166">
        <v>1</v>
      </c>
      <c r="AL28" s="166">
        <v>1</v>
      </c>
      <c r="AM28" s="166">
        <v>1</v>
      </c>
      <c r="AN28" s="166">
        <v>1</v>
      </c>
      <c r="AO28" s="166">
        <v>0</v>
      </c>
      <c r="AP28" s="197">
        <v>7526659</v>
      </c>
      <c r="AQ28" s="197">
        <f t="shared" si="1"/>
        <v>0</v>
      </c>
      <c r="AR28" s="57"/>
      <c r="AS28" s="56" t="s">
        <v>113</v>
      </c>
      <c r="AV28" s="62" t="s">
        <v>116</v>
      </c>
      <c r="AW28" s="62">
        <v>101.325</v>
      </c>
      <c r="AY28" s="170"/>
    </row>
    <row r="29" spans="1:51" x14ac:dyDescent="0.25">
      <c r="B29" s="43">
        <v>2.75</v>
      </c>
      <c r="C29" s="43">
        <v>0.79166666666666896</v>
      </c>
      <c r="D29" s="191">
        <v>4</v>
      </c>
      <c r="E29" s="44">
        <f t="shared" si="2"/>
        <v>2.8169014084507045</v>
      </c>
      <c r="F29" s="168">
        <v>78</v>
      </c>
      <c r="G29" s="44">
        <f t="shared" si="3"/>
        <v>54.929577464788736</v>
      </c>
      <c r="H29" s="45" t="s">
        <v>88</v>
      </c>
      <c r="I29" s="45">
        <f t="shared" si="4"/>
        <v>51.408450704225352</v>
      </c>
      <c r="J29" s="46">
        <f t="shared" si="13"/>
        <v>52.816901408450704</v>
      </c>
      <c r="K29" s="45">
        <f t="shared" si="12"/>
        <v>57.04225352112676</v>
      </c>
      <c r="L29" s="47">
        <v>18</v>
      </c>
      <c r="M29" s="48" t="s">
        <v>100</v>
      </c>
      <c r="N29" s="48">
        <v>16.600000000000001</v>
      </c>
      <c r="O29" s="192">
        <v>131</v>
      </c>
      <c r="P29" s="192">
        <v>128</v>
      </c>
      <c r="Q29" s="192">
        <v>21891351</v>
      </c>
      <c r="R29" s="50">
        <f t="shared" si="5"/>
        <v>5477</v>
      </c>
      <c r="S29" s="51">
        <f t="shared" si="6"/>
        <v>131.44800000000001</v>
      </c>
      <c r="T29" s="51">
        <f t="shared" si="7"/>
        <v>5.4770000000000003</v>
      </c>
      <c r="U29" s="193">
        <v>4.8</v>
      </c>
      <c r="V29" s="193">
        <f t="shared" si="0"/>
        <v>4.8</v>
      </c>
      <c r="W29" s="194" t="s">
        <v>142</v>
      </c>
      <c r="X29" s="197">
        <v>0</v>
      </c>
      <c r="Y29" s="197">
        <v>999</v>
      </c>
      <c r="Z29" s="197">
        <v>1176</v>
      </c>
      <c r="AA29" s="197">
        <v>1185</v>
      </c>
      <c r="AB29" s="197">
        <v>1180</v>
      </c>
      <c r="AC29" s="52" t="s">
        <v>90</v>
      </c>
      <c r="AD29" s="52" t="s">
        <v>90</v>
      </c>
      <c r="AE29" s="52" t="s">
        <v>90</v>
      </c>
      <c r="AF29" s="196" t="s">
        <v>90</v>
      </c>
      <c r="AG29" s="196">
        <v>34011528</v>
      </c>
      <c r="AH29" s="53">
        <f t="shared" si="9"/>
        <v>1268</v>
      </c>
      <c r="AI29" s="54">
        <f t="shared" si="8"/>
        <v>231.51360233704582</v>
      </c>
      <c r="AJ29" s="166">
        <v>0</v>
      </c>
      <c r="AK29" s="166">
        <v>1</v>
      </c>
      <c r="AL29" s="166">
        <v>1</v>
      </c>
      <c r="AM29" s="166">
        <v>1</v>
      </c>
      <c r="AN29" s="166">
        <v>1</v>
      </c>
      <c r="AO29" s="166">
        <v>0</v>
      </c>
      <c r="AP29" s="197">
        <v>7526659</v>
      </c>
      <c r="AQ29" s="197">
        <f t="shared" si="1"/>
        <v>0</v>
      </c>
      <c r="AR29" s="55"/>
      <c r="AS29" s="56" t="s">
        <v>113</v>
      </c>
      <c r="AY29" s="170"/>
    </row>
    <row r="30" spans="1:51" x14ac:dyDescent="0.25">
      <c r="B30" s="43">
        <v>2.7916666666666701</v>
      </c>
      <c r="C30" s="43">
        <v>0.83333333333333703</v>
      </c>
      <c r="D30" s="191">
        <v>10</v>
      </c>
      <c r="E30" s="44">
        <f t="shared" si="2"/>
        <v>7.042253521126761</v>
      </c>
      <c r="F30" s="168">
        <v>78</v>
      </c>
      <c r="G30" s="44">
        <f t="shared" si="3"/>
        <v>54.929577464788736</v>
      </c>
      <c r="H30" s="45" t="s">
        <v>88</v>
      </c>
      <c r="I30" s="45">
        <f t="shared" si="4"/>
        <v>51.408450704225352</v>
      </c>
      <c r="J30" s="46">
        <f t="shared" si="13"/>
        <v>52.816901408450704</v>
      </c>
      <c r="K30" s="45">
        <f t="shared" si="12"/>
        <v>57.04225352112676</v>
      </c>
      <c r="L30" s="47">
        <v>18</v>
      </c>
      <c r="M30" s="48" t="s">
        <v>100</v>
      </c>
      <c r="N30" s="48">
        <v>16.600000000000001</v>
      </c>
      <c r="O30" s="192">
        <v>131</v>
      </c>
      <c r="P30" s="192">
        <v>125</v>
      </c>
      <c r="Q30" s="192">
        <v>21896539</v>
      </c>
      <c r="R30" s="50">
        <f t="shared" si="5"/>
        <v>5188</v>
      </c>
      <c r="S30" s="51">
        <f t="shared" si="6"/>
        <v>124.512</v>
      </c>
      <c r="T30" s="51">
        <f t="shared" si="7"/>
        <v>5.1879999999999997</v>
      </c>
      <c r="U30" s="193">
        <v>4.3</v>
      </c>
      <c r="V30" s="193">
        <f t="shared" si="0"/>
        <v>4.3</v>
      </c>
      <c r="W30" s="194" t="s">
        <v>143</v>
      </c>
      <c r="X30" s="197">
        <v>0</v>
      </c>
      <c r="Y30" s="197">
        <v>1039</v>
      </c>
      <c r="Z30" s="197">
        <v>1195</v>
      </c>
      <c r="AA30" s="197">
        <v>0</v>
      </c>
      <c r="AB30" s="197">
        <v>1198</v>
      </c>
      <c r="AC30" s="52" t="s">
        <v>90</v>
      </c>
      <c r="AD30" s="52" t="s">
        <v>90</v>
      </c>
      <c r="AE30" s="52" t="s">
        <v>90</v>
      </c>
      <c r="AF30" s="196" t="s">
        <v>90</v>
      </c>
      <c r="AG30" s="196">
        <v>34012572</v>
      </c>
      <c r="AH30" s="53">
        <f t="shared" si="9"/>
        <v>1044</v>
      </c>
      <c r="AI30" s="54">
        <f t="shared" si="8"/>
        <v>201.23361603700849</v>
      </c>
      <c r="AJ30" s="166">
        <v>0</v>
      </c>
      <c r="AK30" s="166">
        <v>1</v>
      </c>
      <c r="AL30" s="166">
        <v>1</v>
      </c>
      <c r="AM30" s="166">
        <v>0</v>
      </c>
      <c r="AN30" s="166">
        <v>1</v>
      </c>
      <c r="AO30" s="166">
        <v>0</v>
      </c>
      <c r="AP30" s="197">
        <v>7526659</v>
      </c>
      <c r="AQ30" s="197">
        <f t="shared" si="1"/>
        <v>0</v>
      </c>
      <c r="AR30" s="55"/>
      <c r="AS30" s="56" t="s">
        <v>113</v>
      </c>
      <c r="AV30" s="225" t="s">
        <v>117</v>
      </c>
      <c r="AW30" s="225"/>
      <c r="AY30" s="170"/>
    </row>
    <row r="31" spans="1:51" x14ac:dyDescent="0.25">
      <c r="B31" s="43">
        <v>2.8333333333333299</v>
      </c>
      <c r="C31" s="43">
        <v>0.875000000000004</v>
      </c>
      <c r="D31" s="191">
        <v>11</v>
      </c>
      <c r="E31" s="44">
        <f t="shared" si="2"/>
        <v>7.746478873239437</v>
      </c>
      <c r="F31" s="168">
        <v>76</v>
      </c>
      <c r="G31" s="44">
        <f t="shared" si="3"/>
        <v>53.521126760563384</v>
      </c>
      <c r="H31" s="45" t="s">
        <v>88</v>
      </c>
      <c r="I31" s="45">
        <f t="shared" si="4"/>
        <v>50</v>
      </c>
      <c r="J31" s="46">
        <f t="shared" si="13"/>
        <v>51.408450704225352</v>
      </c>
      <c r="K31" s="45">
        <f t="shared" si="12"/>
        <v>55.633802816901408</v>
      </c>
      <c r="L31" s="47">
        <v>18</v>
      </c>
      <c r="M31" s="48" t="s">
        <v>100</v>
      </c>
      <c r="N31" s="48">
        <v>16.100000000000001</v>
      </c>
      <c r="O31" s="192">
        <v>117</v>
      </c>
      <c r="P31" s="192">
        <v>124</v>
      </c>
      <c r="Q31" s="192">
        <v>21901699</v>
      </c>
      <c r="R31" s="50">
        <f t="shared" si="5"/>
        <v>5160</v>
      </c>
      <c r="S31" s="51">
        <f t="shared" si="6"/>
        <v>123.84</v>
      </c>
      <c r="T31" s="51">
        <f t="shared" si="7"/>
        <v>5.16</v>
      </c>
      <c r="U31" s="193">
        <v>3.7</v>
      </c>
      <c r="V31" s="193">
        <f t="shared" si="0"/>
        <v>3.7</v>
      </c>
      <c r="W31" s="194" t="s">
        <v>143</v>
      </c>
      <c r="X31" s="197">
        <v>0</v>
      </c>
      <c r="Y31" s="197">
        <v>1010</v>
      </c>
      <c r="Z31" s="197">
        <v>1195</v>
      </c>
      <c r="AA31" s="197">
        <v>0</v>
      </c>
      <c r="AB31" s="197">
        <v>1198</v>
      </c>
      <c r="AC31" s="52" t="s">
        <v>90</v>
      </c>
      <c r="AD31" s="52" t="s">
        <v>90</v>
      </c>
      <c r="AE31" s="52" t="s">
        <v>90</v>
      </c>
      <c r="AF31" s="196" t="s">
        <v>90</v>
      </c>
      <c r="AG31" s="196">
        <v>34013604</v>
      </c>
      <c r="AH31" s="53">
        <f t="shared" si="9"/>
        <v>1032</v>
      </c>
      <c r="AI31" s="54">
        <f t="shared" si="8"/>
        <v>200</v>
      </c>
      <c r="AJ31" s="166">
        <v>0</v>
      </c>
      <c r="AK31" s="166">
        <v>1</v>
      </c>
      <c r="AL31" s="166">
        <v>1</v>
      </c>
      <c r="AM31" s="166">
        <v>0</v>
      </c>
      <c r="AN31" s="166">
        <v>1</v>
      </c>
      <c r="AO31" s="166">
        <v>0</v>
      </c>
      <c r="AP31" s="197">
        <v>7526659</v>
      </c>
      <c r="AQ31" s="197">
        <f t="shared" si="1"/>
        <v>0</v>
      </c>
      <c r="AR31" s="55"/>
      <c r="AS31" s="56" t="s">
        <v>113</v>
      </c>
      <c r="AV31" s="63" t="s">
        <v>29</v>
      </c>
      <c r="AW31" s="63" t="s">
        <v>74</v>
      </c>
      <c r="AY31" s="170"/>
    </row>
    <row r="32" spans="1:51" x14ac:dyDescent="0.25">
      <c r="B32" s="43">
        <v>2.875</v>
      </c>
      <c r="C32" s="43">
        <v>0.91666666666667096</v>
      </c>
      <c r="D32" s="191">
        <v>12</v>
      </c>
      <c r="E32" s="44">
        <f t="shared" si="2"/>
        <v>8.4507042253521139</v>
      </c>
      <c r="F32" s="168">
        <v>76</v>
      </c>
      <c r="G32" s="44">
        <f t="shared" si="3"/>
        <v>53.521126760563384</v>
      </c>
      <c r="H32" s="45" t="s">
        <v>88</v>
      </c>
      <c r="I32" s="45">
        <f t="shared" si="4"/>
        <v>50</v>
      </c>
      <c r="J32" s="46">
        <f t="shared" si="13"/>
        <v>51.408450704225352</v>
      </c>
      <c r="K32" s="45">
        <f t="shared" si="12"/>
        <v>55.633802816901408</v>
      </c>
      <c r="L32" s="47">
        <v>14</v>
      </c>
      <c r="M32" s="48" t="s">
        <v>118</v>
      </c>
      <c r="N32" s="48">
        <v>12.6</v>
      </c>
      <c r="O32" s="192">
        <v>117</v>
      </c>
      <c r="P32" s="192">
        <v>116</v>
      </c>
      <c r="Q32" s="192">
        <v>21906674</v>
      </c>
      <c r="R32" s="50">
        <f>Q32-Q31</f>
        <v>4975</v>
      </c>
      <c r="S32" s="51">
        <f t="shared" si="6"/>
        <v>119.4</v>
      </c>
      <c r="T32" s="51">
        <f t="shared" si="7"/>
        <v>4.9749999999999996</v>
      </c>
      <c r="U32" s="193">
        <v>3.6</v>
      </c>
      <c r="V32" s="193">
        <f t="shared" si="0"/>
        <v>3.6</v>
      </c>
      <c r="W32" s="194" t="s">
        <v>143</v>
      </c>
      <c r="X32" s="197">
        <v>0</v>
      </c>
      <c r="Y32" s="197">
        <v>1010</v>
      </c>
      <c r="Z32" s="197">
        <v>1195</v>
      </c>
      <c r="AA32" s="197">
        <v>0</v>
      </c>
      <c r="AB32" s="197">
        <v>1198</v>
      </c>
      <c r="AC32" s="52" t="s">
        <v>90</v>
      </c>
      <c r="AD32" s="52" t="s">
        <v>90</v>
      </c>
      <c r="AE32" s="52" t="s">
        <v>90</v>
      </c>
      <c r="AF32" s="196" t="s">
        <v>90</v>
      </c>
      <c r="AG32" s="196">
        <v>34014596</v>
      </c>
      <c r="AH32" s="53">
        <f t="shared" si="9"/>
        <v>992</v>
      </c>
      <c r="AI32" s="54">
        <f t="shared" si="8"/>
        <v>199.39698492462313</v>
      </c>
      <c r="AJ32" s="166">
        <v>0</v>
      </c>
      <c r="AK32" s="166">
        <v>1</v>
      </c>
      <c r="AL32" s="166">
        <v>1</v>
      </c>
      <c r="AM32" s="166">
        <v>0</v>
      </c>
      <c r="AN32" s="166">
        <v>1</v>
      </c>
      <c r="AO32" s="166">
        <v>0</v>
      </c>
      <c r="AP32" s="197">
        <v>7526659</v>
      </c>
      <c r="AQ32" s="197">
        <f t="shared" si="1"/>
        <v>0</v>
      </c>
      <c r="AR32" s="57"/>
      <c r="AS32" s="56" t="s">
        <v>113</v>
      </c>
      <c r="AV32" s="64">
        <v>1</v>
      </c>
      <c r="AW32" s="64">
        <f>IFERROR(AV32*VLOOKUP(AV31,AV24:AW28,2,FALSE)/VLOOKUP(AW31,AV24:AW28,2,FALSE),"Enter Unit and Value")</f>
        <v>1.4189189189189189</v>
      </c>
      <c r="AY32" s="170"/>
    </row>
    <row r="33" spans="2:51" x14ac:dyDescent="0.25">
      <c r="B33" s="43">
        <v>2.9166666666666701</v>
      </c>
      <c r="C33" s="43">
        <v>0.95833333333333803</v>
      </c>
      <c r="D33" s="191">
        <v>10</v>
      </c>
      <c r="E33" s="44">
        <f t="shared" si="2"/>
        <v>7.042253521126761</v>
      </c>
      <c r="F33" s="168">
        <v>66</v>
      </c>
      <c r="G33" s="44">
        <f t="shared" si="3"/>
        <v>46.478873239436624</v>
      </c>
      <c r="H33" s="45" t="s">
        <v>88</v>
      </c>
      <c r="I33" s="45">
        <f>J33-(2/1.42)</f>
        <v>41.549295774647888</v>
      </c>
      <c r="J33" s="46">
        <f t="shared" ref="J33:J34" si="14">(F33-5)/1.42</f>
        <v>42.95774647887324</v>
      </c>
      <c r="K33" s="45">
        <f t="shared" si="12"/>
        <v>47.183098591549296</v>
      </c>
      <c r="L33" s="47">
        <v>14</v>
      </c>
      <c r="M33" s="48" t="s">
        <v>118</v>
      </c>
      <c r="N33" s="48">
        <v>11.9</v>
      </c>
      <c r="O33" s="192">
        <v>131</v>
      </c>
      <c r="P33" s="192">
        <v>102</v>
      </c>
      <c r="Q33" s="192">
        <v>21910884</v>
      </c>
      <c r="R33" s="50">
        <f t="shared" si="5"/>
        <v>4210</v>
      </c>
      <c r="S33" s="51">
        <f t="shared" si="6"/>
        <v>101.04</v>
      </c>
      <c r="T33" s="51">
        <f t="shared" si="7"/>
        <v>4.21</v>
      </c>
      <c r="U33" s="193">
        <v>4.2</v>
      </c>
      <c r="V33" s="193">
        <f t="shared" si="0"/>
        <v>4.2</v>
      </c>
      <c r="W33" s="194" t="s">
        <v>129</v>
      </c>
      <c r="X33" s="197">
        <v>0</v>
      </c>
      <c r="Y33" s="197">
        <v>0</v>
      </c>
      <c r="Z33" s="197">
        <v>1077</v>
      </c>
      <c r="AA33" s="197">
        <v>0</v>
      </c>
      <c r="AB33" s="197">
        <v>1109</v>
      </c>
      <c r="AC33" s="52" t="s">
        <v>90</v>
      </c>
      <c r="AD33" s="52" t="s">
        <v>90</v>
      </c>
      <c r="AE33" s="52" t="s">
        <v>90</v>
      </c>
      <c r="AF33" s="196" t="s">
        <v>90</v>
      </c>
      <c r="AG33" s="196">
        <v>34015316</v>
      </c>
      <c r="AH33" s="53">
        <f t="shared" si="9"/>
        <v>720</v>
      </c>
      <c r="AI33" s="54">
        <f t="shared" si="8"/>
        <v>171.02137767220904</v>
      </c>
      <c r="AJ33" s="166">
        <v>0</v>
      </c>
      <c r="AK33" s="166">
        <v>0</v>
      </c>
      <c r="AL33" s="166">
        <v>1</v>
      </c>
      <c r="AM33" s="166">
        <v>0</v>
      </c>
      <c r="AN33" s="166">
        <v>1</v>
      </c>
      <c r="AO33" s="166">
        <v>0.25</v>
      </c>
      <c r="AP33" s="197">
        <v>7527134</v>
      </c>
      <c r="AQ33" s="197">
        <f t="shared" si="1"/>
        <v>475</v>
      </c>
      <c r="AR33" s="55"/>
      <c r="AS33" s="56" t="s">
        <v>113</v>
      </c>
      <c r="AY33" s="170"/>
    </row>
    <row r="34" spans="2:51" x14ac:dyDescent="0.25">
      <c r="B34" s="43">
        <v>2.9583333333333299</v>
      </c>
      <c r="C34" s="43">
        <v>1</v>
      </c>
      <c r="D34" s="191">
        <v>13</v>
      </c>
      <c r="E34" s="44">
        <f t="shared" si="2"/>
        <v>9.1549295774647899</v>
      </c>
      <c r="F34" s="168">
        <v>66</v>
      </c>
      <c r="G34" s="44">
        <f t="shared" si="3"/>
        <v>46.478873239436624</v>
      </c>
      <c r="H34" s="45" t="s">
        <v>88</v>
      </c>
      <c r="I34" s="45">
        <f t="shared" si="4"/>
        <v>41.549295774647888</v>
      </c>
      <c r="J34" s="46">
        <f t="shared" si="14"/>
        <v>42.95774647887324</v>
      </c>
      <c r="K34" s="45">
        <f t="shared" si="12"/>
        <v>47.183098591549296</v>
      </c>
      <c r="L34" s="47">
        <v>14</v>
      </c>
      <c r="M34" s="48" t="s">
        <v>118</v>
      </c>
      <c r="N34" s="65">
        <v>11.5</v>
      </c>
      <c r="O34" s="192">
        <v>121</v>
      </c>
      <c r="P34" s="192">
        <v>95</v>
      </c>
      <c r="Q34" s="192">
        <v>21914867</v>
      </c>
      <c r="R34" s="50">
        <f t="shared" si="5"/>
        <v>3983</v>
      </c>
      <c r="S34" s="51">
        <f t="shared" si="6"/>
        <v>95.591999999999999</v>
      </c>
      <c r="T34" s="51">
        <f t="shared" si="7"/>
        <v>3.9830000000000001</v>
      </c>
      <c r="U34" s="193">
        <v>4.8</v>
      </c>
      <c r="V34" s="193">
        <f t="shared" si="0"/>
        <v>4.8</v>
      </c>
      <c r="W34" s="194" t="s">
        <v>129</v>
      </c>
      <c r="X34" s="197">
        <v>0</v>
      </c>
      <c r="Y34" s="197">
        <v>0</v>
      </c>
      <c r="Z34" s="197">
        <v>1043</v>
      </c>
      <c r="AA34" s="197">
        <v>0</v>
      </c>
      <c r="AB34" s="197">
        <v>1058</v>
      </c>
      <c r="AC34" s="52" t="s">
        <v>90</v>
      </c>
      <c r="AD34" s="52" t="s">
        <v>90</v>
      </c>
      <c r="AE34" s="52" t="s">
        <v>90</v>
      </c>
      <c r="AF34" s="196" t="s">
        <v>90</v>
      </c>
      <c r="AG34" s="196">
        <v>34015968</v>
      </c>
      <c r="AH34" s="53">
        <f t="shared" si="9"/>
        <v>652</v>
      </c>
      <c r="AI34" s="54">
        <f t="shared" si="8"/>
        <v>163.69570675370323</v>
      </c>
      <c r="AJ34" s="166">
        <v>0</v>
      </c>
      <c r="AK34" s="166">
        <v>0</v>
      </c>
      <c r="AL34" s="166">
        <v>1</v>
      </c>
      <c r="AM34" s="166">
        <v>0</v>
      </c>
      <c r="AN34" s="166">
        <v>1</v>
      </c>
      <c r="AO34" s="166">
        <v>0.25</v>
      </c>
      <c r="AP34" s="197">
        <v>7527709</v>
      </c>
      <c r="AQ34" s="197">
        <f t="shared" si="1"/>
        <v>575</v>
      </c>
      <c r="AR34" s="55"/>
      <c r="AS34" s="56" t="s">
        <v>113</v>
      </c>
      <c r="AV34" s="60" t="s">
        <v>119</v>
      </c>
      <c r="AW34" s="66" t="s">
        <v>30</v>
      </c>
      <c r="AY34" s="170"/>
    </row>
    <row r="35" spans="2:51" x14ac:dyDescent="0.25">
      <c r="B35" s="152"/>
      <c r="C35" s="153"/>
      <c r="D35" s="152"/>
      <c r="E35" s="155"/>
      <c r="F35" s="155"/>
      <c r="G35" s="156"/>
      <c r="H35" s="154"/>
      <c r="I35" s="155"/>
      <c r="J35" s="155"/>
      <c r="K35" s="156"/>
      <c r="L35" s="226" t="s">
        <v>120</v>
      </c>
      <c r="M35" s="227"/>
      <c r="N35" s="228"/>
      <c r="O35" s="67"/>
      <c r="P35" s="67">
        <f>AVERAGE(P11:P34)</f>
        <v>121.625</v>
      </c>
      <c r="Q35" s="68">
        <f>Q34-Q10</f>
        <v>121402</v>
      </c>
      <c r="R35" s="69">
        <f>SUM(R11:R34)</f>
        <v>121402</v>
      </c>
      <c r="S35" s="70">
        <f>AVERAGE(S11:S34)</f>
        <v>121.40200000000004</v>
      </c>
      <c r="T35" s="70">
        <f>SUM(T11:T34)</f>
        <v>121.40199999999999</v>
      </c>
      <c r="U35" s="154"/>
      <c r="V35" s="154"/>
      <c r="W35" s="61"/>
      <c r="X35" s="146"/>
      <c r="Y35" s="147"/>
      <c r="Z35" s="147"/>
      <c r="AA35" s="147"/>
      <c r="AB35" s="148"/>
      <c r="AC35" s="146"/>
      <c r="AD35" s="147"/>
      <c r="AE35" s="148"/>
      <c r="AF35" s="149"/>
      <c r="AG35" s="71">
        <f>AG34-AG10</f>
        <v>24740</v>
      </c>
      <c r="AH35" s="72">
        <f>SUM(AH11:AH34)</f>
        <v>24740</v>
      </c>
      <c r="AI35" s="73">
        <f>$AH$35/$T35</f>
        <v>203.78576959193427</v>
      </c>
      <c r="AJ35" s="149"/>
      <c r="AK35" s="150"/>
      <c r="AL35" s="150"/>
      <c r="AM35" s="150"/>
      <c r="AN35" s="151"/>
      <c r="AO35" s="74"/>
      <c r="AP35" s="75">
        <f>AP34-AP10</f>
        <v>6053</v>
      </c>
      <c r="AQ35" s="76">
        <f>SUM(AQ11:AQ34)</f>
        <v>6053</v>
      </c>
      <c r="AR35" s="77" t="e">
        <f>AVERAGE(AR11:AR34)</f>
        <v>#DIV/0!</v>
      </c>
      <c r="AS35" s="74"/>
      <c r="AV35" s="78" t="s">
        <v>30</v>
      </c>
      <c r="AW35" s="78">
        <v>1</v>
      </c>
      <c r="AY35" s="170"/>
    </row>
    <row r="36" spans="2:51" x14ac:dyDescent="0.25">
      <c r="B36" s="79"/>
      <c r="C36" s="79"/>
      <c r="D36" s="79"/>
      <c r="E36" s="80"/>
      <c r="F36" s="80"/>
      <c r="G36" s="80"/>
      <c r="H36" s="80"/>
      <c r="I36" s="81"/>
      <c r="J36" s="81"/>
      <c r="K36" s="81"/>
      <c r="L36" s="167"/>
      <c r="M36" s="167"/>
      <c r="N36" s="167"/>
      <c r="O36" s="167"/>
      <c r="P36" s="167"/>
      <c r="Q36" s="167"/>
      <c r="R36" s="167"/>
      <c r="S36" s="167"/>
      <c r="T36" s="167"/>
      <c r="U36" s="82"/>
      <c r="V36" s="82"/>
      <c r="W36" s="167"/>
      <c r="X36" s="167"/>
      <c r="Y36" s="167"/>
      <c r="Z36" s="171"/>
      <c r="AA36" s="167"/>
      <c r="AB36" s="167"/>
      <c r="AC36" s="167"/>
      <c r="AD36" s="167"/>
      <c r="AE36" s="167"/>
      <c r="AH36" s="83"/>
      <c r="AM36" s="167"/>
      <c r="AN36" s="167"/>
      <c r="AO36" s="167"/>
      <c r="AP36" s="167"/>
      <c r="AQ36" s="167"/>
      <c r="AR36" s="167"/>
      <c r="AV36" s="78" t="s">
        <v>121</v>
      </c>
      <c r="AW36" s="78">
        <v>41.67</v>
      </c>
      <c r="AY36" s="170"/>
    </row>
    <row r="37" spans="2:51" x14ac:dyDescent="0.25">
      <c r="B37" s="93" t="s">
        <v>122</v>
      </c>
      <c r="C37" s="93"/>
      <c r="D37" s="93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71"/>
      <c r="X37" s="171"/>
      <c r="Y37" s="171"/>
      <c r="Z37" s="171"/>
      <c r="AA37" s="171"/>
      <c r="AB37" s="171"/>
      <c r="AC37" s="171"/>
      <c r="AD37" s="171"/>
      <c r="AE37" s="171"/>
      <c r="AM37" s="23"/>
      <c r="AN37" s="167"/>
      <c r="AO37" s="167"/>
      <c r="AP37" s="167"/>
      <c r="AQ37" s="167"/>
      <c r="AR37" s="171"/>
      <c r="AV37" s="78" t="s">
        <v>123</v>
      </c>
      <c r="AW37" s="78">
        <v>11.574999999999999</v>
      </c>
      <c r="AY37" s="170"/>
    </row>
    <row r="38" spans="2:51" x14ac:dyDescent="0.25">
      <c r="B38" s="94" t="s">
        <v>139</v>
      </c>
      <c r="C38" s="93"/>
      <c r="D38" s="9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171"/>
      <c r="X38" s="171"/>
      <c r="Y38" s="171"/>
      <c r="Z38" s="171"/>
      <c r="AA38" s="171"/>
      <c r="AB38" s="171"/>
      <c r="AC38" s="171"/>
      <c r="AD38" s="171"/>
      <c r="AE38" s="171"/>
      <c r="AM38" s="23"/>
      <c r="AN38" s="167"/>
      <c r="AO38" s="167"/>
      <c r="AP38" s="167"/>
      <c r="AQ38" s="167"/>
      <c r="AR38" s="171"/>
      <c r="AV38" s="78"/>
      <c r="AW38" s="78"/>
      <c r="AY38" s="170"/>
    </row>
    <row r="39" spans="2:51" x14ac:dyDescent="0.25">
      <c r="B39" s="90" t="s">
        <v>128</v>
      </c>
      <c r="C39" s="176"/>
      <c r="D39" s="176"/>
      <c r="E39" s="176"/>
      <c r="F39" s="176"/>
      <c r="G39" s="176"/>
      <c r="H39" s="176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92"/>
      <c r="T39" s="92"/>
      <c r="U39" s="92"/>
      <c r="V39" s="92"/>
      <c r="W39" s="171"/>
      <c r="X39" s="171"/>
      <c r="Y39" s="171"/>
      <c r="Z39" s="171"/>
      <c r="AA39" s="171"/>
      <c r="AB39" s="171"/>
      <c r="AC39" s="171"/>
      <c r="AD39" s="171"/>
      <c r="AE39" s="171"/>
      <c r="AM39" s="23"/>
      <c r="AN39" s="167"/>
      <c r="AO39" s="167"/>
      <c r="AP39" s="167"/>
      <c r="AQ39" s="167"/>
      <c r="AR39" s="171"/>
      <c r="AV39" s="78"/>
      <c r="AW39" s="78"/>
      <c r="AY39" s="170"/>
    </row>
    <row r="40" spans="2:51" x14ac:dyDescent="0.25">
      <c r="B40" s="182" t="s">
        <v>134</v>
      </c>
      <c r="C40" s="176"/>
      <c r="D40" s="176"/>
      <c r="E40" s="176"/>
      <c r="F40" s="176"/>
      <c r="G40" s="176"/>
      <c r="H40" s="176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92"/>
      <c r="T40" s="92"/>
      <c r="U40" s="92"/>
      <c r="V40" s="92"/>
      <c r="W40" s="171"/>
      <c r="X40" s="171"/>
      <c r="Y40" s="171"/>
      <c r="Z40" s="171"/>
      <c r="AA40" s="171"/>
      <c r="AB40" s="171"/>
      <c r="AC40" s="171"/>
      <c r="AD40" s="171"/>
      <c r="AE40" s="171"/>
      <c r="AM40" s="23"/>
      <c r="AN40" s="167"/>
      <c r="AO40" s="167"/>
      <c r="AP40" s="167"/>
      <c r="AQ40" s="167"/>
      <c r="AR40" s="171"/>
      <c r="AV40" s="78"/>
      <c r="AW40" s="78"/>
      <c r="AY40" s="170"/>
    </row>
    <row r="41" spans="2:51" x14ac:dyDescent="0.25">
      <c r="B41" s="88" t="s">
        <v>140</v>
      </c>
      <c r="C41" s="176"/>
      <c r="D41" s="176"/>
      <c r="E41" s="176"/>
      <c r="F41" s="176"/>
      <c r="G41" s="176"/>
      <c r="H41" s="176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92"/>
      <c r="T41" s="92"/>
      <c r="U41" s="92"/>
      <c r="V41" s="92"/>
      <c r="W41" s="171"/>
      <c r="X41" s="171"/>
      <c r="Y41" s="171"/>
      <c r="Z41" s="171"/>
      <c r="AA41" s="171"/>
      <c r="AB41" s="171"/>
      <c r="AC41" s="171"/>
      <c r="AD41" s="171"/>
      <c r="AE41" s="171"/>
      <c r="AM41" s="23"/>
      <c r="AN41" s="167"/>
      <c r="AO41" s="167"/>
      <c r="AP41" s="167"/>
      <c r="AQ41" s="167"/>
      <c r="AR41" s="171"/>
      <c r="AV41" s="78"/>
      <c r="AW41" s="78"/>
      <c r="AY41" s="170"/>
    </row>
    <row r="42" spans="2:51" x14ac:dyDescent="0.25">
      <c r="B42" s="89" t="s">
        <v>227</v>
      </c>
      <c r="C42" s="176"/>
      <c r="D42" s="176"/>
      <c r="E42" s="176"/>
      <c r="F42" s="176"/>
      <c r="G42" s="176"/>
      <c r="H42" s="176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9"/>
      <c r="T42" s="179"/>
      <c r="U42" s="179"/>
      <c r="V42" s="179"/>
      <c r="W42" s="171"/>
      <c r="X42" s="171"/>
      <c r="Y42" s="171"/>
      <c r="Z42" s="171"/>
      <c r="AA42" s="171"/>
      <c r="AB42" s="171"/>
      <c r="AC42" s="171"/>
      <c r="AD42" s="171"/>
      <c r="AE42" s="171"/>
      <c r="AM42" s="172"/>
      <c r="AN42" s="172"/>
      <c r="AO42" s="172"/>
      <c r="AP42" s="172"/>
      <c r="AQ42" s="172"/>
      <c r="AR42" s="172"/>
      <c r="AS42" s="173"/>
      <c r="AV42" s="170"/>
      <c r="AW42" s="163"/>
      <c r="AX42" s="163"/>
      <c r="AY42" s="163"/>
    </row>
    <row r="43" spans="2:51" x14ac:dyDescent="0.25">
      <c r="B43" s="182" t="s">
        <v>124</v>
      </c>
      <c r="C43" s="176"/>
      <c r="D43" s="176"/>
      <c r="E43" s="181"/>
      <c r="F43" s="181"/>
      <c r="G43" s="181"/>
      <c r="H43" s="176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9"/>
      <c r="T43" s="179"/>
      <c r="U43" s="179"/>
      <c r="V43" s="179"/>
      <c r="W43" s="171"/>
      <c r="X43" s="171"/>
      <c r="Y43" s="171"/>
      <c r="Z43" s="171"/>
      <c r="AA43" s="171"/>
      <c r="AB43" s="171"/>
      <c r="AC43" s="171"/>
      <c r="AD43" s="171"/>
      <c r="AE43" s="171"/>
      <c r="AM43" s="172"/>
      <c r="AN43" s="172"/>
      <c r="AO43" s="172"/>
      <c r="AP43" s="172"/>
      <c r="AQ43" s="172"/>
      <c r="AR43" s="172"/>
      <c r="AS43" s="173"/>
      <c r="AV43" s="170"/>
      <c r="AW43" s="163"/>
      <c r="AX43" s="163"/>
      <c r="AY43" s="163"/>
    </row>
    <row r="44" spans="2:51" x14ac:dyDescent="0.25">
      <c r="B44" s="182" t="s">
        <v>125</v>
      </c>
      <c r="C44" s="176"/>
      <c r="D44" s="176"/>
      <c r="E44" s="181"/>
      <c r="F44" s="181"/>
      <c r="G44" s="181"/>
      <c r="H44" s="17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80"/>
      <c r="T44" s="179"/>
      <c r="U44" s="179"/>
      <c r="V44" s="179"/>
      <c r="W44" s="171"/>
      <c r="X44" s="171"/>
      <c r="Y44" s="171"/>
      <c r="Z44" s="171"/>
      <c r="AA44" s="171"/>
      <c r="AB44" s="171"/>
      <c r="AC44" s="171"/>
      <c r="AD44" s="171"/>
      <c r="AE44" s="171"/>
      <c r="AM44" s="172"/>
      <c r="AN44" s="172"/>
      <c r="AO44" s="172"/>
      <c r="AP44" s="172"/>
      <c r="AQ44" s="172"/>
      <c r="AR44" s="172"/>
      <c r="AS44" s="173"/>
      <c r="AV44" s="170"/>
      <c r="AW44" s="163"/>
      <c r="AX44" s="163"/>
      <c r="AY44" s="163"/>
    </row>
    <row r="45" spans="2:51" x14ac:dyDescent="0.25">
      <c r="B45" s="178" t="s">
        <v>186</v>
      </c>
      <c r="C45" s="176"/>
      <c r="D45" s="176"/>
      <c r="E45" s="181"/>
      <c r="F45" s="181"/>
      <c r="G45" s="181"/>
      <c r="H45" s="176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80"/>
      <c r="T45" s="179"/>
      <c r="U45" s="179"/>
      <c r="V45" s="179"/>
      <c r="W45" s="171"/>
      <c r="X45" s="171"/>
      <c r="Y45" s="171"/>
      <c r="Z45" s="171"/>
      <c r="AA45" s="171"/>
      <c r="AB45" s="171"/>
      <c r="AC45" s="171"/>
      <c r="AD45" s="171"/>
      <c r="AE45" s="171"/>
      <c r="AM45" s="172"/>
      <c r="AN45" s="172"/>
      <c r="AO45" s="172"/>
      <c r="AP45" s="172"/>
      <c r="AQ45" s="172"/>
      <c r="AR45" s="172"/>
      <c r="AS45" s="173"/>
      <c r="AV45" s="170"/>
      <c r="AW45" s="163"/>
      <c r="AX45" s="163"/>
      <c r="AY45" s="163"/>
    </row>
    <row r="46" spans="2:51" x14ac:dyDescent="0.25">
      <c r="B46" s="178" t="s">
        <v>198</v>
      </c>
      <c r="C46" s="176"/>
      <c r="D46" s="176"/>
      <c r="E46" s="176"/>
      <c r="F46" s="176"/>
      <c r="G46" s="176"/>
      <c r="H46" s="176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9"/>
      <c r="U46" s="179"/>
      <c r="V46" s="179"/>
      <c r="W46" s="171"/>
      <c r="X46" s="171"/>
      <c r="Y46" s="171"/>
      <c r="Z46" s="171"/>
      <c r="AA46" s="171"/>
      <c r="AB46" s="171"/>
      <c r="AC46" s="171"/>
      <c r="AD46" s="171"/>
      <c r="AE46" s="171"/>
      <c r="AM46" s="172"/>
      <c r="AN46" s="172"/>
      <c r="AO46" s="172"/>
      <c r="AP46" s="172"/>
      <c r="AQ46" s="172"/>
      <c r="AR46" s="172"/>
      <c r="AS46" s="173"/>
      <c r="AV46" s="170"/>
      <c r="AW46" s="163"/>
      <c r="AX46" s="163"/>
      <c r="AY46" s="163"/>
    </row>
    <row r="47" spans="2:51" x14ac:dyDescent="0.25">
      <c r="B47" s="174" t="s">
        <v>173</v>
      </c>
      <c r="C47" s="176"/>
      <c r="D47" s="176"/>
      <c r="E47" s="176"/>
      <c r="F47" s="176"/>
      <c r="G47" s="176"/>
      <c r="H47" s="176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80"/>
      <c r="T47" s="179"/>
      <c r="U47" s="179"/>
      <c r="V47" s="179"/>
      <c r="W47" s="171"/>
      <c r="X47" s="171"/>
      <c r="Y47" s="171"/>
      <c r="Z47" s="171"/>
      <c r="AA47" s="171"/>
      <c r="AB47" s="171"/>
      <c r="AC47" s="171"/>
      <c r="AD47" s="171"/>
      <c r="AE47" s="171"/>
      <c r="AM47" s="172"/>
      <c r="AN47" s="172"/>
      <c r="AO47" s="172"/>
      <c r="AP47" s="172"/>
      <c r="AQ47" s="172"/>
      <c r="AR47" s="172"/>
      <c r="AS47" s="173"/>
      <c r="AV47" s="170"/>
      <c r="AW47" s="163"/>
      <c r="AX47" s="163"/>
      <c r="AY47" s="163"/>
    </row>
    <row r="48" spans="2:51" x14ac:dyDescent="0.25">
      <c r="B48" s="182" t="s">
        <v>199</v>
      </c>
      <c r="C48" s="176"/>
      <c r="D48" s="176"/>
      <c r="E48" s="176"/>
      <c r="F48" s="176"/>
      <c r="G48" s="176"/>
      <c r="H48" s="176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80"/>
      <c r="T48" s="179"/>
      <c r="U48" s="179"/>
      <c r="V48" s="179"/>
      <c r="W48" s="171"/>
      <c r="X48" s="171"/>
      <c r="Y48" s="171"/>
      <c r="Z48" s="171"/>
      <c r="AA48" s="171"/>
      <c r="AB48" s="171"/>
      <c r="AC48" s="171"/>
      <c r="AD48" s="171"/>
      <c r="AE48" s="171"/>
      <c r="AM48" s="172"/>
      <c r="AN48" s="172"/>
      <c r="AO48" s="172"/>
      <c r="AP48" s="172"/>
      <c r="AQ48" s="172"/>
      <c r="AR48" s="172"/>
      <c r="AS48" s="173"/>
      <c r="AV48" s="170"/>
      <c r="AW48" s="163"/>
      <c r="AX48" s="163"/>
      <c r="AY48" s="163"/>
    </row>
    <row r="49" spans="2:51" x14ac:dyDescent="0.25">
      <c r="B49" s="182" t="s">
        <v>131</v>
      </c>
      <c r="C49" s="176"/>
      <c r="D49" s="176"/>
      <c r="E49" s="176"/>
      <c r="F49" s="176"/>
      <c r="G49" s="176"/>
      <c r="H49" s="176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80"/>
      <c r="T49" s="179"/>
      <c r="U49" s="179"/>
      <c r="V49" s="179"/>
      <c r="W49" s="171"/>
      <c r="X49" s="171"/>
      <c r="Y49" s="171"/>
      <c r="Z49" s="171"/>
      <c r="AA49" s="171"/>
      <c r="AB49" s="171"/>
      <c r="AC49" s="171"/>
      <c r="AD49" s="171"/>
      <c r="AE49" s="171"/>
      <c r="AM49" s="172"/>
      <c r="AN49" s="172"/>
      <c r="AO49" s="172"/>
      <c r="AP49" s="172"/>
      <c r="AQ49" s="172"/>
      <c r="AR49" s="172"/>
      <c r="AS49" s="173"/>
      <c r="AV49" s="170"/>
      <c r="AW49" s="163"/>
      <c r="AX49" s="163"/>
      <c r="AY49" s="163"/>
    </row>
    <row r="50" spans="2:51" x14ac:dyDescent="0.25">
      <c r="B50" s="174" t="s">
        <v>160</v>
      </c>
      <c r="C50" s="104"/>
      <c r="D50" s="104"/>
      <c r="E50" s="104"/>
      <c r="F50" s="104"/>
      <c r="G50" s="104"/>
      <c r="H50" s="104"/>
      <c r="I50" s="184"/>
      <c r="J50" s="177"/>
      <c r="K50" s="177"/>
      <c r="L50" s="177"/>
      <c r="M50" s="177"/>
      <c r="N50" s="177"/>
      <c r="O50" s="177"/>
      <c r="P50" s="177"/>
      <c r="Q50" s="177"/>
      <c r="R50" s="177"/>
      <c r="S50" s="180"/>
      <c r="T50" s="179"/>
      <c r="U50" s="179"/>
      <c r="V50" s="179"/>
      <c r="W50" s="171"/>
      <c r="X50" s="171"/>
      <c r="Y50" s="171"/>
      <c r="Z50" s="171"/>
      <c r="AA50" s="171"/>
      <c r="AB50" s="171"/>
      <c r="AC50" s="171"/>
      <c r="AD50" s="171"/>
      <c r="AE50" s="171"/>
      <c r="AM50" s="172"/>
      <c r="AN50" s="172"/>
      <c r="AO50" s="172"/>
      <c r="AP50" s="172"/>
      <c r="AQ50" s="172"/>
      <c r="AR50" s="172"/>
      <c r="AS50" s="173"/>
      <c r="AV50" s="170"/>
      <c r="AW50" s="163"/>
      <c r="AX50" s="163"/>
      <c r="AY50" s="163"/>
    </row>
    <row r="51" spans="2:51" x14ac:dyDescent="0.25">
      <c r="B51" s="174" t="s">
        <v>201</v>
      </c>
      <c r="C51" s="104"/>
      <c r="D51" s="104"/>
      <c r="E51" s="104"/>
      <c r="F51" s="104"/>
      <c r="G51" s="104"/>
      <c r="H51" s="104"/>
      <c r="I51" s="184"/>
      <c r="J51" s="177"/>
      <c r="K51" s="177"/>
      <c r="L51" s="177"/>
      <c r="M51" s="177"/>
      <c r="N51" s="177"/>
      <c r="O51" s="177"/>
      <c r="P51" s="177"/>
      <c r="Q51" s="177"/>
      <c r="R51" s="177"/>
      <c r="S51" s="180"/>
      <c r="T51" s="179"/>
      <c r="U51" s="179"/>
      <c r="V51" s="179"/>
      <c r="W51" s="171"/>
      <c r="X51" s="171"/>
      <c r="Y51" s="171"/>
      <c r="Z51" s="171"/>
      <c r="AA51" s="171"/>
      <c r="AB51" s="171"/>
      <c r="AC51" s="171"/>
      <c r="AD51" s="171"/>
      <c r="AE51" s="171"/>
      <c r="AM51" s="172"/>
      <c r="AN51" s="172"/>
      <c r="AO51" s="172"/>
      <c r="AP51" s="172"/>
      <c r="AQ51" s="172"/>
      <c r="AR51" s="172"/>
      <c r="AS51" s="173"/>
      <c r="AV51" s="170"/>
      <c r="AW51" s="163"/>
      <c r="AX51" s="163"/>
      <c r="AY51" s="163"/>
    </row>
    <row r="52" spans="2:51" x14ac:dyDescent="0.25">
      <c r="B52" s="182" t="s">
        <v>132</v>
      </c>
      <c r="C52" s="176"/>
      <c r="D52" s="176"/>
      <c r="E52" s="176"/>
      <c r="F52" s="176"/>
      <c r="G52" s="176"/>
      <c r="H52" s="176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80"/>
      <c r="T52" s="179"/>
      <c r="U52" s="179"/>
      <c r="V52" s="179"/>
      <c r="W52" s="171"/>
      <c r="X52" s="171"/>
      <c r="Y52" s="171"/>
      <c r="Z52" s="171"/>
      <c r="AA52" s="171"/>
      <c r="AB52" s="171"/>
      <c r="AC52" s="171"/>
      <c r="AD52" s="171"/>
      <c r="AE52" s="171"/>
      <c r="AM52" s="172"/>
      <c r="AN52" s="172"/>
      <c r="AO52" s="172"/>
      <c r="AP52" s="172"/>
      <c r="AQ52" s="172"/>
      <c r="AR52" s="172"/>
      <c r="AS52" s="173"/>
      <c r="AV52" s="170"/>
      <c r="AW52" s="163"/>
      <c r="AX52" s="163"/>
      <c r="AY52" s="163"/>
    </row>
    <row r="53" spans="2:51" x14ac:dyDescent="0.25">
      <c r="B53" s="174" t="s">
        <v>188</v>
      </c>
      <c r="C53" s="176"/>
      <c r="D53" s="176"/>
      <c r="E53" s="176"/>
      <c r="F53" s="176"/>
      <c r="G53" s="176"/>
      <c r="H53" s="176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80"/>
      <c r="T53" s="179"/>
      <c r="U53" s="179"/>
      <c r="V53" s="179"/>
      <c r="W53" s="171"/>
      <c r="X53" s="171"/>
      <c r="Y53" s="171"/>
      <c r="Z53" s="171"/>
      <c r="AA53" s="171"/>
      <c r="AB53" s="171"/>
      <c r="AC53" s="171"/>
      <c r="AD53" s="171"/>
      <c r="AE53" s="171"/>
      <c r="AM53" s="172"/>
      <c r="AN53" s="172"/>
      <c r="AO53" s="172"/>
      <c r="AP53" s="172"/>
      <c r="AQ53" s="172"/>
      <c r="AR53" s="172"/>
      <c r="AS53" s="173"/>
      <c r="AV53" s="170"/>
      <c r="AW53" s="163"/>
      <c r="AX53" s="163"/>
      <c r="AY53" s="163"/>
    </row>
    <row r="54" spans="2:51" x14ac:dyDescent="0.25">
      <c r="B54" s="182" t="s">
        <v>133</v>
      </c>
      <c r="C54" s="176"/>
      <c r="D54" s="176"/>
      <c r="E54" s="176"/>
      <c r="F54" s="176"/>
      <c r="G54" s="176"/>
      <c r="H54" s="176"/>
      <c r="I54" s="176"/>
      <c r="J54" s="177"/>
      <c r="K54" s="177"/>
      <c r="L54" s="177"/>
      <c r="M54" s="177"/>
      <c r="N54" s="177"/>
      <c r="O54" s="177"/>
      <c r="P54" s="177"/>
      <c r="Q54" s="177"/>
      <c r="R54" s="177"/>
      <c r="S54" s="180"/>
      <c r="T54" s="179"/>
      <c r="U54" s="179"/>
      <c r="V54" s="179"/>
      <c r="W54" s="171"/>
      <c r="X54" s="171"/>
      <c r="Y54" s="171"/>
      <c r="Z54" s="171"/>
      <c r="AA54" s="171"/>
      <c r="AB54" s="171"/>
      <c r="AC54" s="171"/>
      <c r="AD54" s="171"/>
      <c r="AE54" s="171"/>
      <c r="AM54" s="172"/>
      <c r="AN54" s="172"/>
      <c r="AO54" s="172"/>
      <c r="AP54" s="172"/>
      <c r="AQ54" s="172"/>
      <c r="AR54" s="172"/>
      <c r="AS54" s="173"/>
      <c r="AV54" s="170"/>
      <c r="AW54" s="163"/>
      <c r="AX54" s="163"/>
      <c r="AY54" s="163"/>
    </row>
    <row r="55" spans="2:51" x14ac:dyDescent="0.25">
      <c r="B55" s="178" t="s">
        <v>149</v>
      </c>
      <c r="C55" s="176"/>
      <c r="D55" s="176"/>
      <c r="E55" s="176"/>
      <c r="F55" s="176"/>
      <c r="G55" s="176"/>
      <c r="H55" s="176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80"/>
      <c r="T55" s="179"/>
      <c r="U55" s="179"/>
      <c r="V55" s="179"/>
      <c r="W55" s="171"/>
      <c r="X55" s="171"/>
      <c r="Y55" s="171"/>
      <c r="Z55" s="171"/>
      <c r="AA55" s="171"/>
      <c r="AB55" s="171"/>
      <c r="AC55" s="171"/>
      <c r="AD55" s="171"/>
      <c r="AE55" s="171"/>
      <c r="AM55" s="172"/>
      <c r="AN55" s="172"/>
      <c r="AO55" s="172"/>
      <c r="AP55" s="172"/>
      <c r="AQ55" s="172"/>
      <c r="AR55" s="172"/>
      <c r="AS55" s="173"/>
      <c r="AV55" s="170"/>
      <c r="AW55" s="163"/>
      <c r="AX55" s="163"/>
      <c r="AY55" s="163"/>
    </row>
    <row r="56" spans="2:51" x14ac:dyDescent="0.25">
      <c r="B56" s="174" t="s">
        <v>206</v>
      </c>
      <c r="C56" s="104"/>
      <c r="D56" s="104"/>
      <c r="E56" s="104"/>
      <c r="F56" s="104"/>
      <c r="G56" s="104"/>
      <c r="H56" s="104"/>
      <c r="I56" s="184"/>
      <c r="J56" s="177"/>
      <c r="K56" s="177"/>
      <c r="L56" s="177"/>
      <c r="M56" s="177"/>
      <c r="N56" s="177"/>
      <c r="O56" s="177"/>
      <c r="P56" s="177"/>
      <c r="Q56" s="177"/>
      <c r="R56" s="177"/>
      <c r="S56" s="180"/>
      <c r="T56" s="180"/>
      <c r="U56" s="180"/>
      <c r="V56" s="180"/>
      <c r="W56" s="171"/>
      <c r="X56" s="171"/>
      <c r="Y56" s="171"/>
      <c r="Z56" s="171"/>
      <c r="AA56" s="171"/>
      <c r="AB56" s="171"/>
      <c r="AC56" s="171"/>
      <c r="AD56" s="171"/>
      <c r="AE56" s="171"/>
      <c r="AM56" s="172"/>
      <c r="AN56" s="172"/>
      <c r="AO56" s="172"/>
      <c r="AP56" s="172"/>
      <c r="AQ56" s="172"/>
      <c r="AR56" s="172"/>
      <c r="AS56" s="173"/>
      <c r="AV56" s="170"/>
      <c r="AW56" s="163"/>
      <c r="AX56" s="163"/>
      <c r="AY56" s="163"/>
    </row>
    <row r="57" spans="2:51" x14ac:dyDescent="0.25">
      <c r="B57" s="182" t="s">
        <v>144</v>
      </c>
      <c r="C57" s="176"/>
      <c r="D57" s="176"/>
      <c r="E57" s="176"/>
      <c r="F57" s="176"/>
      <c r="G57" s="176"/>
      <c r="H57" s="176"/>
      <c r="I57" s="176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80"/>
      <c r="U57" s="180"/>
      <c r="V57" s="180"/>
      <c r="W57" s="171"/>
      <c r="X57" s="171"/>
      <c r="Y57" s="171"/>
      <c r="Z57" s="171"/>
      <c r="AA57" s="171"/>
      <c r="AB57" s="171"/>
      <c r="AC57" s="171"/>
      <c r="AD57" s="171"/>
      <c r="AE57" s="171"/>
      <c r="AM57" s="172"/>
      <c r="AN57" s="172"/>
      <c r="AO57" s="172"/>
      <c r="AP57" s="172"/>
      <c r="AQ57" s="172"/>
      <c r="AR57" s="172"/>
      <c r="AS57" s="173"/>
      <c r="AV57" s="170"/>
      <c r="AW57" s="163"/>
      <c r="AX57" s="163"/>
      <c r="AY57" s="163"/>
    </row>
    <row r="58" spans="2:51" x14ac:dyDescent="0.25">
      <c r="B58" s="97" t="s">
        <v>126</v>
      </c>
      <c r="C58" s="176"/>
      <c r="D58" s="176"/>
      <c r="E58" s="176"/>
      <c r="F58" s="176"/>
      <c r="G58" s="176"/>
      <c r="H58" s="176"/>
      <c r="I58" s="176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80"/>
      <c r="U58" s="85"/>
      <c r="V58" s="85"/>
      <c r="W58" s="171"/>
      <c r="X58" s="171"/>
      <c r="Y58" s="171"/>
      <c r="Z58" s="171"/>
      <c r="AA58" s="171"/>
      <c r="AB58" s="171"/>
      <c r="AC58" s="171"/>
      <c r="AD58" s="171"/>
      <c r="AE58" s="171"/>
      <c r="AM58" s="172"/>
      <c r="AN58" s="172"/>
      <c r="AO58" s="172"/>
      <c r="AP58" s="172"/>
      <c r="AQ58" s="172"/>
      <c r="AR58" s="172"/>
      <c r="AS58" s="173"/>
      <c r="AV58" s="170"/>
      <c r="AW58" s="163"/>
      <c r="AX58" s="163"/>
      <c r="AY58" s="163"/>
    </row>
    <row r="59" spans="2:51" x14ac:dyDescent="0.25">
      <c r="B59" s="119" t="s">
        <v>161</v>
      </c>
      <c r="C59" s="182"/>
      <c r="D59" s="176"/>
      <c r="E59" s="104"/>
      <c r="F59" s="176"/>
      <c r="G59" s="176"/>
      <c r="H59" s="176"/>
      <c r="I59" s="176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80"/>
      <c r="U59" s="85"/>
      <c r="V59" s="85"/>
      <c r="W59" s="171"/>
      <c r="X59" s="171"/>
      <c r="Y59" s="171"/>
      <c r="Z59" s="171"/>
      <c r="AA59" s="171"/>
      <c r="AB59" s="171"/>
      <c r="AC59" s="171"/>
      <c r="AD59" s="171"/>
      <c r="AE59" s="171"/>
      <c r="AM59" s="172"/>
      <c r="AN59" s="172"/>
      <c r="AO59" s="172"/>
      <c r="AP59" s="172"/>
      <c r="AQ59" s="172"/>
      <c r="AR59" s="172"/>
      <c r="AS59" s="173"/>
      <c r="AV59" s="170"/>
      <c r="AW59" s="163"/>
      <c r="AX59" s="163"/>
      <c r="AY59" s="163"/>
    </row>
    <row r="60" spans="2:51" x14ac:dyDescent="0.25">
      <c r="B60" s="119" t="s">
        <v>127</v>
      </c>
      <c r="C60" s="178"/>
      <c r="D60" s="176"/>
      <c r="E60" s="104"/>
      <c r="F60" s="176"/>
      <c r="G60" s="176"/>
      <c r="H60" s="176"/>
      <c r="I60" s="176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80"/>
      <c r="U60" s="85"/>
      <c r="V60" s="85"/>
      <c r="W60" s="171"/>
      <c r="X60" s="171"/>
      <c r="Y60" s="171"/>
      <c r="Z60" s="171"/>
      <c r="AA60" s="171"/>
      <c r="AB60" s="171"/>
      <c r="AC60" s="171"/>
      <c r="AD60" s="171"/>
      <c r="AE60" s="171"/>
      <c r="AM60" s="172"/>
      <c r="AN60" s="172"/>
      <c r="AO60" s="172"/>
      <c r="AP60" s="172"/>
      <c r="AQ60" s="172"/>
      <c r="AR60" s="172"/>
      <c r="AS60" s="173"/>
      <c r="AV60" s="170"/>
      <c r="AW60" s="163"/>
      <c r="AX60" s="163"/>
      <c r="AY60" s="163"/>
    </row>
    <row r="61" spans="2:51" x14ac:dyDescent="0.25">
      <c r="B61" s="119"/>
      <c r="C61" s="178"/>
      <c r="D61" s="176"/>
      <c r="E61" s="176"/>
      <c r="F61" s="176"/>
      <c r="G61" s="176"/>
      <c r="H61" s="176"/>
      <c r="I61" s="176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80"/>
      <c r="U61" s="85"/>
      <c r="V61" s="85"/>
      <c r="W61" s="171"/>
      <c r="X61" s="171"/>
      <c r="Y61" s="171"/>
      <c r="Z61" s="171"/>
      <c r="AA61" s="171"/>
      <c r="AB61" s="171"/>
      <c r="AC61" s="171"/>
      <c r="AD61" s="171"/>
      <c r="AE61" s="171"/>
      <c r="AM61" s="172"/>
      <c r="AN61" s="172"/>
      <c r="AO61" s="172"/>
      <c r="AP61" s="172"/>
      <c r="AQ61" s="172"/>
      <c r="AR61" s="172"/>
      <c r="AS61" s="173"/>
      <c r="AV61" s="170"/>
      <c r="AW61" s="163"/>
      <c r="AX61" s="163"/>
      <c r="AY61" s="163"/>
    </row>
    <row r="62" spans="2:51" x14ac:dyDescent="0.25">
      <c r="B62" s="119"/>
      <c r="C62" s="178"/>
      <c r="D62" s="176"/>
      <c r="E62" s="104"/>
      <c r="F62" s="176"/>
      <c r="G62" s="176"/>
      <c r="H62" s="176"/>
      <c r="I62" s="176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80"/>
      <c r="U62" s="85"/>
      <c r="V62" s="85"/>
      <c r="W62" s="171"/>
      <c r="X62" s="171"/>
      <c r="Y62" s="171"/>
      <c r="Z62" s="98"/>
      <c r="AA62" s="171"/>
      <c r="AB62" s="171"/>
      <c r="AC62" s="171"/>
      <c r="AD62" s="171"/>
      <c r="AE62" s="171"/>
      <c r="AM62" s="172"/>
      <c r="AN62" s="172"/>
      <c r="AO62" s="172"/>
      <c r="AP62" s="172"/>
      <c r="AQ62" s="172"/>
      <c r="AR62" s="172"/>
      <c r="AS62" s="173"/>
      <c r="AV62" s="170"/>
      <c r="AW62" s="163"/>
      <c r="AX62" s="163"/>
      <c r="AY62" s="163"/>
    </row>
    <row r="63" spans="2:51" x14ac:dyDescent="0.25">
      <c r="B63" s="119"/>
      <c r="C63" s="178"/>
      <c r="D63" s="176"/>
      <c r="E63" s="176"/>
      <c r="F63" s="176"/>
      <c r="G63" s="176"/>
      <c r="H63" s="176"/>
      <c r="I63" s="104"/>
      <c r="J63" s="177"/>
      <c r="K63" s="177"/>
      <c r="L63" s="177"/>
      <c r="M63" s="177"/>
      <c r="N63" s="177"/>
      <c r="O63" s="177"/>
      <c r="P63" s="177"/>
      <c r="Q63" s="177"/>
      <c r="R63" s="177"/>
      <c r="S63" s="98"/>
      <c r="T63" s="98"/>
      <c r="U63" s="98"/>
      <c r="V63" s="98"/>
      <c r="W63" s="98"/>
      <c r="X63" s="98"/>
      <c r="Y63" s="98"/>
      <c r="Z63" s="86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170"/>
      <c r="AW63" s="163"/>
      <c r="AX63" s="163"/>
      <c r="AY63" s="163"/>
    </row>
    <row r="64" spans="2:51" x14ac:dyDescent="0.25">
      <c r="B64" s="119"/>
      <c r="C64" s="174"/>
      <c r="D64" s="176"/>
      <c r="E64" s="176"/>
      <c r="F64" s="176"/>
      <c r="G64" s="176"/>
      <c r="H64" s="176"/>
      <c r="I64" s="104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86"/>
      <c r="X64" s="86"/>
      <c r="Y64" s="86"/>
      <c r="Z64" s="171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170"/>
      <c r="AW64" s="163"/>
      <c r="AX64" s="163"/>
      <c r="AY64" s="163"/>
    </row>
    <row r="65" spans="1:51" x14ac:dyDescent="0.25">
      <c r="B65" s="119"/>
      <c r="C65" s="174"/>
      <c r="D65" s="104"/>
      <c r="E65" s="176"/>
      <c r="F65" s="176"/>
      <c r="G65" s="176"/>
      <c r="H65" s="176"/>
      <c r="I65" s="176"/>
      <c r="J65" s="98"/>
      <c r="K65" s="98"/>
      <c r="L65" s="98"/>
      <c r="M65" s="98"/>
      <c r="N65" s="98"/>
      <c r="O65" s="98"/>
      <c r="P65" s="98"/>
      <c r="Q65" s="98"/>
      <c r="R65" s="98"/>
      <c r="S65" s="177"/>
      <c r="T65" s="180"/>
      <c r="U65" s="85"/>
      <c r="V65" s="85"/>
      <c r="W65" s="171"/>
      <c r="X65" s="171"/>
      <c r="Y65" s="171"/>
      <c r="Z65" s="171"/>
      <c r="AA65" s="171"/>
      <c r="AB65" s="171"/>
      <c r="AC65" s="171"/>
      <c r="AD65" s="171"/>
      <c r="AE65" s="171"/>
      <c r="AM65" s="172"/>
      <c r="AN65" s="172"/>
      <c r="AO65" s="172"/>
      <c r="AP65" s="172"/>
      <c r="AQ65" s="172"/>
      <c r="AR65" s="172"/>
      <c r="AS65" s="173"/>
      <c r="AV65" s="170"/>
      <c r="AW65" s="163"/>
      <c r="AX65" s="163"/>
      <c r="AY65" s="163"/>
    </row>
    <row r="66" spans="1:51" x14ac:dyDescent="0.25">
      <c r="B66" s="119"/>
      <c r="C66" s="182"/>
      <c r="D66" s="104"/>
      <c r="E66" s="176"/>
      <c r="F66" s="176"/>
      <c r="G66" s="176"/>
      <c r="H66" s="176"/>
      <c r="I66" s="176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80"/>
      <c r="U66" s="85"/>
      <c r="V66" s="85"/>
      <c r="W66" s="171"/>
      <c r="X66" s="171"/>
      <c r="Y66" s="171"/>
      <c r="Z66" s="171"/>
      <c r="AA66" s="171"/>
      <c r="AB66" s="171"/>
      <c r="AC66" s="171"/>
      <c r="AD66" s="171"/>
      <c r="AE66" s="171"/>
      <c r="AM66" s="172"/>
      <c r="AN66" s="172"/>
      <c r="AO66" s="172"/>
      <c r="AP66" s="172"/>
      <c r="AQ66" s="172"/>
      <c r="AR66" s="172"/>
      <c r="AS66" s="173"/>
      <c r="AV66" s="170"/>
      <c r="AW66" s="163"/>
      <c r="AX66" s="163"/>
      <c r="AY66" s="163"/>
    </row>
    <row r="67" spans="1:51" x14ac:dyDescent="0.25">
      <c r="B67" s="119"/>
      <c r="C67" s="182"/>
      <c r="D67" s="176"/>
      <c r="E67" s="104"/>
      <c r="F67" s="176"/>
      <c r="G67" s="104"/>
      <c r="H67" s="104"/>
      <c r="I67" s="176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80"/>
      <c r="U67" s="85"/>
      <c r="V67" s="85"/>
      <c r="W67" s="171"/>
      <c r="X67" s="171"/>
      <c r="Y67" s="171"/>
      <c r="Z67" s="171"/>
      <c r="AA67" s="171"/>
      <c r="AB67" s="171"/>
      <c r="AC67" s="171"/>
      <c r="AD67" s="171"/>
      <c r="AE67" s="171"/>
      <c r="AM67" s="172"/>
      <c r="AN67" s="172"/>
      <c r="AO67" s="172"/>
      <c r="AP67" s="172"/>
      <c r="AQ67" s="172"/>
      <c r="AR67" s="172"/>
      <c r="AS67" s="173"/>
      <c r="AV67" s="170"/>
      <c r="AW67" s="163"/>
      <c r="AX67" s="163"/>
      <c r="AY67" s="163"/>
    </row>
    <row r="68" spans="1:51" x14ac:dyDescent="0.25">
      <c r="B68" s="119"/>
      <c r="C68" s="178"/>
      <c r="D68" s="176"/>
      <c r="E68" s="104"/>
      <c r="F68" s="104"/>
      <c r="G68" s="104"/>
      <c r="H68" s="104"/>
      <c r="I68" s="176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80"/>
      <c r="U68" s="85"/>
      <c r="V68" s="85"/>
      <c r="W68" s="171"/>
      <c r="X68" s="171"/>
      <c r="Y68" s="171"/>
      <c r="Z68" s="171"/>
      <c r="AA68" s="171"/>
      <c r="AB68" s="171"/>
      <c r="AC68" s="171"/>
      <c r="AD68" s="171"/>
      <c r="AE68" s="171"/>
      <c r="AM68" s="172"/>
      <c r="AN68" s="172"/>
      <c r="AO68" s="172"/>
      <c r="AP68" s="172"/>
      <c r="AQ68" s="172"/>
      <c r="AR68" s="172"/>
      <c r="AS68" s="173"/>
      <c r="AV68" s="170"/>
      <c r="AW68" s="163"/>
      <c r="AX68" s="163"/>
      <c r="AY68" s="163"/>
    </row>
    <row r="69" spans="1:51" x14ac:dyDescent="0.25">
      <c r="B69" s="119"/>
      <c r="C69" s="178"/>
      <c r="D69" s="176"/>
      <c r="E69" s="176"/>
      <c r="F69" s="104"/>
      <c r="G69" s="176"/>
      <c r="H69" s="176"/>
      <c r="I69" s="98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80"/>
      <c r="U69" s="85"/>
      <c r="V69" s="85"/>
      <c r="W69" s="171"/>
      <c r="X69" s="171"/>
      <c r="Y69" s="171"/>
      <c r="Z69" s="171"/>
      <c r="AA69" s="171"/>
      <c r="AB69" s="171"/>
      <c r="AC69" s="171"/>
      <c r="AD69" s="171"/>
      <c r="AE69" s="171"/>
      <c r="AM69" s="172"/>
      <c r="AN69" s="172"/>
      <c r="AO69" s="172"/>
      <c r="AP69" s="172"/>
      <c r="AQ69" s="172"/>
      <c r="AR69" s="172"/>
      <c r="AS69" s="173"/>
      <c r="AV69" s="170"/>
      <c r="AW69" s="163"/>
      <c r="AX69" s="163"/>
      <c r="AY69" s="163"/>
    </row>
    <row r="70" spans="1:51" x14ac:dyDescent="0.25">
      <c r="B70" s="1"/>
      <c r="C70" s="98"/>
      <c r="D70" s="176"/>
      <c r="E70" s="176"/>
      <c r="F70" s="176"/>
      <c r="G70" s="176"/>
      <c r="H70" s="176"/>
      <c r="I70" s="98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80"/>
      <c r="U70" s="85"/>
      <c r="V70" s="85"/>
      <c r="W70" s="171"/>
      <c r="X70" s="171"/>
      <c r="Y70" s="171"/>
      <c r="Z70" s="171"/>
      <c r="AA70" s="171"/>
      <c r="AB70" s="171"/>
      <c r="AC70" s="171"/>
      <c r="AD70" s="171"/>
      <c r="AE70" s="171"/>
      <c r="AM70" s="172"/>
      <c r="AN70" s="172"/>
      <c r="AO70" s="172"/>
      <c r="AP70" s="172"/>
      <c r="AQ70" s="172"/>
      <c r="AR70" s="172"/>
      <c r="AS70" s="173"/>
      <c r="AU70" s="163"/>
      <c r="AV70" s="170"/>
      <c r="AW70" s="163"/>
      <c r="AX70" s="163"/>
      <c r="AY70" s="163"/>
    </row>
    <row r="71" spans="1:51" x14ac:dyDescent="0.25">
      <c r="B71" s="1"/>
      <c r="C71" s="182"/>
      <c r="D71" s="98"/>
      <c r="E71" s="176"/>
      <c r="F71" s="176"/>
      <c r="G71" s="176"/>
      <c r="H71" s="176"/>
      <c r="I71" s="176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80"/>
      <c r="U71" s="85"/>
      <c r="V71" s="85"/>
      <c r="W71" s="171"/>
      <c r="X71" s="171"/>
      <c r="Y71" s="171"/>
      <c r="Z71" s="171"/>
      <c r="AA71" s="171"/>
      <c r="AB71" s="171"/>
      <c r="AC71" s="171"/>
      <c r="AD71" s="171"/>
      <c r="AE71" s="171"/>
      <c r="AM71" s="172"/>
      <c r="AN71" s="172"/>
      <c r="AO71" s="172"/>
      <c r="AP71" s="172"/>
      <c r="AQ71" s="172"/>
      <c r="AR71" s="172"/>
      <c r="AS71" s="173"/>
      <c r="AU71" s="163"/>
      <c r="AV71" s="170"/>
      <c r="AW71" s="163"/>
      <c r="AX71" s="163"/>
      <c r="AY71" s="163"/>
    </row>
    <row r="72" spans="1:51" x14ac:dyDescent="0.25">
      <c r="A72" s="171"/>
      <c r="B72" s="84"/>
      <c r="C72" s="178"/>
      <c r="D72" s="98"/>
      <c r="E72" s="176"/>
      <c r="F72" s="176"/>
      <c r="G72" s="176"/>
      <c r="H72" s="176"/>
      <c r="I72" s="172"/>
      <c r="J72" s="172"/>
      <c r="K72" s="172"/>
      <c r="L72" s="172"/>
      <c r="M72" s="172"/>
      <c r="N72" s="172"/>
      <c r="O72" s="173"/>
      <c r="P72" s="167"/>
      <c r="R72" s="170"/>
      <c r="AS72" s="163"/>
      <c r="AT72" s="163"/>
      <c r="AU72" s="163"/>
      <c r="AV72" s="163"/>
      <c r="AW72" s="163"/>
      <c r="AX72" s="163"/>
      <c r="AY72" s="163"/>
    </row>
    <row r="73" spans="1:51" x14ac:dyDescent="0.25">
      <c r="A73" s="171"/>
      <c r="B73" s="84"/>
      <c r="C73" s="182"/>
      <c r="D73" s="176"/>
      <c r="E73" s="98"/>
      <c r="F73" s="176"/>
      <c r="G73" s="98"/>
      <c r="H73" s="98"/>
      <c r="I73" s="172"/>
      <c r="J73" s="172"/>
      <c r="K73" s="172"/>
      <c r="L73" s="172"/>
      <c r="M73" s="172"/>
      <c r="N73" s="172"/>
      <c r="O73" s="173"/>
      <c r="P73" s="167"/>
      <c r="R73" s="167"/>
      <c r="AS73" s="163"/>
      <c r="AT73" s="163"/>
      <c r="AU73" s="163"/>
      <c r="AV73" s="163"/>
      <c r="AW73" s="163"/>
      <c r="AX73" s="163"/>
      <c r="AY73" s="163"/>
    </row>
    <row r="74" spans="1:51" x14ac:dyDescent="0.25">
      <c r="A74" s="171"/>
      <c r="B74" s="84"/>
      <c r="C74" s="96"/>
      <c r="D74" s="176"/>
      <c r="E74" s="98"/>
      <c r="F74" s="98"/>
      <c r="G74" s="98"/>
      <c r="H74" s="98"/>
      <c r="I74" s="172"/>
      <c r="J74" s="172"/>
      <c r="K74" s="172"/>
      <c r="L74" s="172"/>
      <c r="M74" s="172"/>
      <c r="N74" s="172"/>
      <c r="O74" s="173"/>
      <c r="P74" s="167"/>
      <c r="R74" s="167"/>
      <c r="AS74" s="163"/>
      <c r="AT74" s="163"/>
      <c r="AU74" s="163"/>
      <c r="AV74" s="163"/>
      <c r="AW74" s="163"/>
      <c r="AX74" s="163"/>
      <c r="AY74" s="163"/>
    </row>
    <row r="75" spans="1:51" x14ac:dyDescent="0.25">
      <c r="A75" s="171"/>
      <c r="B75" s="84"/>
      <c r="I75" s="172"/>
      <c r="J75" s="172"/>
      <c r="K75" s="172"/>
      <c r="L75" s="172"/>
      <c r="M75" s="172"/>
      <c r="N75" s="172"/>
      <c r="O75" s="173"/>
      <c r="P75" s="167"/>
      <c r="R75" s="167"/>
      <c r="AS75" s="163"/>
      <c r="AT75" s="163"/>
      <c r="AU75" s="163"/>
      <c r="AV75" s="163"/>
      <c r="AW75" s="163"/>
      <c r="AX75" s="163"/>
      <c r="AY75" s="163"/>
    </row>
    <row r="76" spans="1:51" x14ac:dyDescent="0.25">
      <c r="A76" s="171"/>
      <c r="B76" s="98"/>
      <c r="I76" s="172"/>
      <c r="J76" s="172"/>
      <c r="K76" s="172"/>
      <c r="L76" s="172"/>
      <c r="M76" s="172"/>
      <c r="N76" s="172"/>
      <c r="O76" s="173"/>
      <c r="P76" s="167"/>
      <c r="R76" s="167"/>
      <c r="AS76" s="163"/>
      <c r="AT76" s="163"/>
      <c r="AU76" s="163"/>
      <c r="AV76" s="163"/>
      <c r="AW76" s="163"/>
      <c r="AX76" s="163"/>
      <c r="AY76" s="163"/>
    </row>
    <row r="77" spans="1:51" x14ac:dyDescent="0.25">
      <c r="A77" s="171"/>
      <c r="B77" s="98"/>
      <c r="I77" s="172"/>
      <c r="J77" s="172"/>
      <c r="K77" s="172"/>
      <c r="L77" s="172"/>
      <c r="M77" s="172"/>
      <c r="N77" s="172"/>
      <c r="O77" s="173"/>
      <c r="P77" s="167"/>
      <c r="R77" s="167"/>
      <c r="AS77" s="163"/>
      <c r="AT77" s="163"/>
      <c r="AU77" s="163"/>
      <c r="AV77" s="163"/>
      <c r="AW77" s="163"/>
      <c r="AX77" s="163"/>
      <c r="AY77" s="163"/>
    </row>
    <row r="78" spans="1:51" x14ac:dyDescent="0.25">
      <c r="A78" s="171"/>
      <c r="B78" s="84"/>
      <c r="I78" s="172"/>
      <c r="J78" s="172"/>
      <c r="K78" s="172"/>
      <c r="L78" s="172"/>
      <c r="M78" s="172"/>
      <c r="N78" s="172"/>
      <c r="O78" s="173"/>
      <c r="P78" s="167"/>
      <c r="R78" s="86"/>
      <c r="AS78" s="163"/>
      <c r="AT78" s="163"/>
      <c r="AU78" s="163"/>
      <c r="AV78" s="163"/>
      <c r="AW78" s="163"/>
      <c r="AX78" s="163"/>
      <c r="AY78" s="163"/>
    </row>
    <row r="79" spans="1:51" x14ac:dyDescent="0.25">
      <c r="A79" s="171"/>
      <c r="I79" s="172"/>
      <c r="J79" s="172"/>
      <c r="K79" s="172"/>
      <c r="L79" s="172"/>
      <c r="M79" s="172"/>
      <c r="N79" s="172"/>
      <c r="O79" s="173"/>
      <c r="R79" s="167"/>
      <c r="AS79" s="163"/>
      <c r="AT79" s="163"/>
      <c r="AU79" s="163"/>
      <c r="AV79" s="163"/>
      <c r="AW79" s="163"/>
      <c r="AX79" s="163"/>
      <c r="AY79" s="163"/>
    </row>
    <row r="80" spans="1:51" x14ac:dyDescent="0.25">
      <c r="O80" s="173"/>
      <c r="R80" s="167"/>
      <c r="AS80" s="163"/>
      <c r="AT80" s="163"/>
      <c r="AU80" s="163"/>
      <c r="AV80" s="163"/>
      <c r="AW80" s="163"/>
      <c r="AX80" s="163"/>
      <c r="AY80" s="163"/>
    </row>
    <row r="81" spans="15:51" x14ac:dyDescent="0.25">
      <c r="O81" s="173"/>
      <c r="R81" s="167"/>
      <c r="AS81" s="163"/>
      <c r="AT81" s="163"/>
      <c r="AU81" s="163"/>
      <c r="AV81" s="163"/>
      <c r="AW81" s="163"/>
      <c r="AX81" s="163"/>
      <c r="AY81" s="163"/>
    </row>
    <row r="82" spans="15:51" x14ac:dyDescent="0.25">
      <c r="O82" s="173"/>
      <c r="R82" s="167"/>
      <c r="AS82" s="163"/>
      <c r="AT82" s="163"/>
      <c r="AU82" s="163"/>
      <c r="AV82" s="163"/>
      <c r="AW82" s="163"/>
      <c r="AX82" s="163"/>
      <c r="AY82" s="163"/>
    </row>
    <row r="83" spans="15:51" x14ac:dyDescent="0.25">
      <c r="O83" s="173"/>
      <c r="R83" s="167"/>
      <c r="AS83" s="163"/>
      <c r="AT83" s="163"/>
      <c r="AU83" s="163"/>
      <c r="AV83" s="163"/>
      <c r="AW83" s="163"/>
      <c r="AX83" s="163"/>
      <c r="AY83" s="163"/>
    </row>
    <row r="84" spans="15:51" x14ac:dyDescent="0.25">
      <c r="O84" s="173"/>
      <c r="AS84" s="163"/>
      <c r="AT84" s="163"/>
      <c r="AU84" s="163"/>
      <c r="AV84" s="163"/>
      <c r="AW84" s="163"/>
      <c r="AX84" s="163"/>
      <c r="AY84" s="163"/>
    </row>
    <row r="85" spans="15:51" x14ac:dyDescent="0.25">
      <c r="O85" s="173"/>
      <c r="AS85" s="163"/>
      <c r="AT85" s="163"/>
      <c r="AU85" s="163"/>
      <c r="AV85" s="163"/>
      <c r="AW85" s="163"/>
      <c r="AX85" s="163"/>
      <c r="AY85" s="163"/>
    </row>
    <row r="86" spans="15:51" x14ac:dyDescent="0.25">
      <c r="O86" s="173"/>
      <c r="AS86" s="163"/>
      <c r="AT86" s="163"/>
      <c r="AU86" s="163"/>
      <c r="AV86" s="163"/>
      <c r="AW86" s="163"/>
      <c r="AX86" s="163"/>
      <c r="AY86" s="163"/>
    </row>
    <row r="87" spans="15:51" x14ac:dyDescent="0.25">
      <c r="O87" s="173"/>
      <c r="AS87" s="163"/>
      <c r="AT87" s="163"/>
      <c r="AU87" s="163"/>
      <c r="AV87" s="163"/>
      <c r="AW87" s="163"/>
      <c r="AX87" s="163"/>
      <c r="AY87" s="163"/>
    </row>
    <row r="88" spans="15:51" x14ac:dyDescent="0.25">
      <c r="O88" s="173"/>
      <c r="AS88" s="163"/>
      <c r="AT88" s="163"/>
      <c r="AU88" s="163"/>
      <c r="AV88" s="163"/>
      <c r="AW88" s="163"/>
      <c r="AX88" s="163"/>
      <c r="AY88" s="163"/>
    </row>
    <row r="89" spans="15:51" x14ac:dyDescent="0.25">
      <c r="O89" s="173"/>
      <c r="AS89" s="163"/>
      <c r="AT89" s="163"/>
      <c r="AU89" s="163"/>
      <c r="AV89" s="163"/>
      <c r="AW89" s="163"/>
      <c r="AX89" s="163"/>
      <c r="AY89" s="163"/>
    </row>
    <row r="90" spans="15:51" x14ac:dyDescent="0.25">
      <c r="O90" s="173"/>
      <c r="Q90" s="167"/>
      <c r="AS90" s="163"/>
      <c r="AT90" s="163"/>
      <c r="AU90" s="163"/>
      <c r="AV90" s="163"/>
      <c r="AW90" s="163"/>
      <c r="AX90" s="163"/>
      <c r="AY90" s="163"/>
    </row>
    <row r="91" spans="15:51" x14ac:dyDescent="0.25">
      <c r="O91" s="15"/>
      <c r="P91" s="167"/>
      <c r="Q91" s="167"/>
      <c r="AS91" s="163"/>
      <c r="AT91" s="163"/>
      <c r="AU91" s="163"/>
      <c r="AV91" s="163"/>
      <c r="AW91" s="163"/>
      <c r="AX91" s="163"/>
      <c r="AY91" s="163"/>
    </row>
    <row r="92" spans="15:51" x14ac:dyDescent="0.25">
      <c r="O92" s="15"/>
      <c r="P92" s="167"/>
      <c r="Q92" s="167"/>
      <c r="AS92" s="163"/>
      <c r="AT92" s="163"/>
      <c r="AU92" s="163"/>
      <c r="AV92" s="163"/>
      <c r="AW92" s="163"/>
      <c r="AX92" s="163"/>
      <c r="AY92" s="163"/>
    </row>
    <row r="93" spans="15:51" x14ac:dyDescent="0.25">
      <c r="O93" s="15"/>
      <c r="P93" s="167"/>
      <c r="Q93" s="167"/>
      <c r="AS93" s="163"/>
      <c r="AT93" s="163"/>
      <c r="AU93" s="163"/>
      <c r="AV93" s="163"/>
      <c r="AW93" s="163"/>
      <c r="AX93" s="163"/>
      <c r="AY93" s="163"/>
    </row>
    <row r="94" spans="15:51" x14ac:dyDescent="0.25">
      <c r="O94" s="15"/>
      <c r="P94" s="167"/>
      <c r="Q94" s="167"/>
      <c r="AS94" s="163"/>
      <c r="AT94" s="163"/>
      <c r="AU94" s="163"/>
      <c r="AV94" s="163"/>
      <c r="AW94" s="163"/>
      <c r="AX94" s="163"/>
      <c r="AY94" s="163"/>
    </row>
    <row r="95" spans="15:51" x14ac:dyDescent="0.25">
      <c r="O95" s="15"/>
      <c r="P95" s="167"/>
      <c r="Q95" s="167"/>
      <c r="AS95" s="163"/>
      <c r="AT95" s="163"/>
      <c r="AU95" s="163"/>
      <c r="AV95" s="163"/>
      <c r="AW95" s="163"/>
      <c r="AX95" s="163"/>
      <c r="AY95" s="163"/>
    </row>
    <row r="96" spans="15:51" x14ac:dyDescent="0.25">
      <c r="O96" s="15"/>
      <c r="P96" s="167"/>
      <c r="Q96" s="167"/>
      <c r="AS96" s="163"/>
      <c r="AT96" s="163"/>
      <c r="AU96" s="163"/>
      <c r="AV96" s="163"/>
      <c r="AW96" s="163"/>
      <c r="AX96" s="163"/>
      <c r="AY96" s="163"/>
    </row>
    <row r="97" spans="15:51" x14ac:dyDescent="0.25">
      <c r="O97" s="15"/>
      <c r="P97" s="167"/>
      <c r="Q97" s="167"/>
      <c r="AS97" s="163"/>
      <c r="AT97" s="163"/>
      <c r="AU97" s="163"/>
      <c r="AV97" s="163"/>
      <c r="AW97" s="163"/>
      <c r="AX97" s="163"/>
      <c r="AY97" s="163"/>
    </row>
    <row r="98" spans="15:51" x14ac:dyDescent="0.25">
      <c r="O98" s="15"/>
      <c r="P98" s="167"/>
      <c r="Q98" s="167"/>
      <c r="AS98" s="163"/>
      <c r="AT98" s="163"/>
      <c r="AU98" s="163"/>
      <c r="AV98" s="163"/>
      <c r="AW98" s="163"/>
      <c r="AX98" s="163"/>
      <c r="AY98" s="163"/>
    </row>
    <row r="99" spans="15:51" x14ac:dyDescent="0.25">
      <c r="O99" s="15"/>
      <c r="P99" s="167"/>
      <c r="Q99" s="167"/>
      <c r="AS99" s="163"/>
      <c r="AT99" s="163"/>
      <c r="AU99" s="163"/>
      <c r="AV99" s="163"/>
      <c r="AW99" s="163"/>
      <c r="AX99" s="163"/>
      <c r="AY99" s="163"/>
    </row>
    <row r="100" spans="15:51" x14ac:dyDescent="0.25">
      <c r="O100" s="15"/>
      <c r="P100" s="167"/>
      <c r="Q100" s="167"/>
      <c r="R100" s="167"/>
      <c r="S100" s="167"/>
      <c r="AS100" s="163"/>
      <c r="AT100" s="163"/>
      <c r="AU100" s="163"/>
      <c r="AV100" s="163"/>
      <c r="AW100" s="163"/>
      <c r="AX100" s="163"/>
      <c r="AY100" s="163"/>
    </row>
    <row r="101" spans="15:51" x14ac:dyDescent="0.25">
      <c r="O101" s="15"/>
      <c r="P101" s="167"/>
      <c r="Q101" s="167"/>
      <c r="R101" s="167"/>
      <c r="S101" s="167"/>
      <c r="T101" s="167"/>
      <c r="AS101" s="163"/>
      <c r="AT101" s="163"/>
      <c r="AU101" s="163"/>
      <c r="AV101" s="163"/>
      <c r="AW101" s="163"/>
      <c r="AX101" s="163"/>
      <c r="AY101" s="163"/>
    </row>
    <row r="102" spans="15:51" x14ac:dyDescent="0.25">
      <c r="O102" s="15"/>
      <c r="P102" s="167"/>
      <c r="Q102" s="167"/>
      <c r="R102" s="167"/>
      <c r="S102" s="167"/>
      <c r="T102" s="167"/>
      <c r="AS102" s="163"/>
      <c r="AT102" s="163"/>
      <c r="AU102" s="163"/>
      <c r="AV102" s="163"/>
      <c r="AW102" s="163"/>
      <c r="AX102" s="163"/>
      <c r="AY102" s="163"/>
    </row>
    <row r="103" spans="15:51" x14ac:dyDescent="0.25">
      <c r="O103" s="15"/>
      <c r="P103" s="167"/>
      <c r="T103" s="167"/>
      <c r="AS103" s="163"/>
      <c r="AT103" s="163"/>
      <c r="AU103" s="163"/>
      <c r="AV103" s="163"/>
      <c r="AW103" s="163"/>
      <c r="AX103" s="163"/>
      <c r="AY103" s="163"/>
    </row>
    <row r="104" spans="15:51" x14ac:dyDescent="0.25">
      <c r="O104" s="167"/>
      <c r="Q104" s="167"/>
      <c r="R104" s="167"/>
      <c r="S104" s="167"/>
      <c r="AS104" s="163"/>
      <c r="AT104" s="163"/>
      <c r="AU104" s="163"/>
      <c r="AV104" s="163"/>
      <c r="AW104" s="163"/>
      <c r="AX104" s="163"/>
      <c r="AY104" s="163"/>
    </row>
    <row r="105" spans="15:51" x14ac:dyDescent="0.25">
      <c r="O105" s="15"/>
      <c r="P105" s="167"/>
      <c r="Q105" s="167"/>
      <c r="R105" s="167"/>
      <c r="S105" s="167"/>
      <c r="T105" s="167"/>
      <c r="AS105" s="163"/>
      <c r="AT105" s="163"/>
      <c r="AU105" s="163"/>
      <c r="AV105" s="163"/>
      <c r="AW105" s="163"/>
      <c r="AX105" s="163"/>
      <c r="AY105" s="163"/>
    </row>
    <row r="106" spans="15:51" x14ac:dyDescent="0.25">
      <c r="O106" s="15"/>
      <c r="P106" s="167"/>
      <c r="Q106" s="167"/>
      <c r="R106" s="167"/>
      <c r="S106" s="167"/>
      <c r="T106" s="167"/>
      <c r="U106" s="167"/>
      <c r="AS106" s="163"/>
      <c r="AT106" s="163"/>
      <c r="AU106" s="163"/>
      <c r="AV106" s="163"/>
      <c r="AW106" s="163"/>
      <c r="AX106" s="163"/>
      <c r="AY106" s="163"/>
    </row>
    <row r="107" spans="15:51" x14ac:dyDescent="0.25">
      <c r="O107" s="15"/>
      <c r="P107" s="167"/>
      <c r="T107" s="167"/>
      <c r="U107" s="167"/>
      <c r="AS107" s="163"/>
      <c r="AT107" s="163"/>
      <c r="AU107" s="163"/>
      <c r="AV107" s="163"/>
      <c r="AW107" s="163"/>
      <c r="AX107" s="163"/>
      <c r="AY107" s="163"/>
    </row>
    <row r="119" spans="45:51" x14ac:dyDescent="0.25">
      <c r="AS119" s="163"/>
      <c r="AT119" s="163"/>
      <c r="AU119" s="163"/>
      <c r="AV119" s="163"/>
      <c r="AW119" s="163"/>
      <c r="AX119" s="163"/>
      <c r="AY119" s="163"/>
    </row>
  </sheetData>
  <protectedRanges>
    <protectedRange sqref="N63:R63 B78 S65:T71 B70:B75 S61:T62 N66:R71 T43:T45 T55:T60" name="Range2_12_5_1_1"/>
    <protectedRange sqref="N10 L10 L6 D6 D8 AD8 AF8 O8:U8 AJ8:AR8 AF10 AR11:AR34 L24:N31 G23:G34 N12:N23 N32:N34 E23:E34 E11:G22 N11:AG11 O12:AG34" name="Range1_16_3_1_1"/>
    <protectedRange sqref="I68 J66:M71 J63:M63 I71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2:H72 F73 E72" name="Range2_2_2_9_2_1_1"/>
    <protectedRange sqref="D70 D73:D74" name="Range2_1_1_1_1_1_9_2_1_1"/>
    <protectedRange sqref="Q10" name="Range1_17_1_1_1"/>
    <protectedRange sqref="AG10" name="Range1_18_1_1_1"/>
    <protectedRange sqref="C71 C73" name="Range2_4_1_1_1"/>
    <protectedRange sqref="AS16:AS34" name="Range1_1_1_1"/>
    <protectedRange sqref="P3:U5" name="Range1_16_1_1_1_1"/>
    <protectedRange sqref="C74 C72 C69" name="Range2_1_3_1_1"/>
    <protectedRange sqref="H11:H34" name="Range1_1_1_1_1_1_1"/>
    <protectedRange sqref="B76:B77 J64:R65 D71:D72 I69:I70 Z62:Z63 S63:Y64 AA63:AU64 E73:E74 G73:H74 F74" name="Range2_2_1_10_1_1_1_2"/>
    <protectedRange sqref="C70" name="Range2_2_1_10_2_1_1_1"/>
    <protectedRange sqref="N61:R62 G69:H69 D67 F70 E69" name="Range2_12_1_6_1_1"/>
    <protectedRange sqref="D62:D63 I65:I67 I61:M62 G70:H71 G63:H65 E70:E71 F71:F72 F64:F66 E63:E65" name="Range2_2_12_1_7_1_1"/>
    <protectedRange sqref="D68:D69" name="Range2_1_1_1_1_11_1_2_1_1"/>
    <protectedRange sqref="E66 G66:H66 F67" name="Range2_2_2_9_1_1_1_1"/>
    <protectedRange sqref="D64" name="Range2_1_1_1_1_1_9_1_1_1_1"/>
    <protectedRange sqref="C68 C63" name="Range2_1_1_2_1_1"/>
    <protectedRange sqref="C67" name="Range2_1_2_2_1_1"/>
    <protectedRange sqref="C66" name="Range2_3_2_1_1"/>
    <protectedRange sqref="F62:F63 E62 G62:H62" name="Range2_2_12_1_1_1_1_1"/>
    <protectedRange sqref="C62" name="Range2_1_4_2_1_1_1"/>
    <protectedRange sqref="C64:C65" name="Range2_5_1_1_1"/>
    <protectedRange sqref="E67:E68 F68:F69 G67:H68 I63:I64" name="Range2_2_1_1_1_1"/>
    <protectedRange sqref="D65:D66" name="Range2_1_1_1_1_1_1_1_1"/>
    <protectedRange sqref="AS11:AS15" name="Range1_4_1_1_1_1"/>
    <protectedRange sqref="J11:J15 J26:J34" name="Range1_1_2_1_10_1_1_1_1"/>
    <protectedRange sqref="R78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:S45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T50:T54" name="Range2_12_5_1_1_3"/>
    <protectedRange sqref="T48:T49" name="Range2_12_5_1_1_2_2"/>
    <protectedRange sqref="S48:S49" name="Range2_12_4_1_1_1_4_2_2_2"/>
    <protectedRange sqref="T47" name="Range2_12_5_1_1_2_1_1"/>
    <protectedRange sqref="T46" name="Range2_12_5_1_1_6_1_1_1_1_1_1_1"/>
    <protectedRange sqref="S46" name="Range2_12_5_1_1_5_3_1_1_1_1_1_1_1"/>
    <protectedRange sqref="S47" name="Range2_12_4_1_1_1_4_2_2_1_1"/>
    <protectedRange sqref="B67:B69" name="Range2_12_5_1_1_2"/>
    <protectedRange sqref="B66" name="Range2_12_5_1_1_2_1_4_1_1_1_2_1_1_1_1_1_1_1"/>
    <protectedRange sqref="F61:H61" name="Range2_2_12_1_1_1_1_1_1"/>
    <protectedRange sqref="D61:E61" name="Range2_2_12_1_7_1_1_2_1"/>
    <protectedRange sqref="C61" name="Range2_1_1_2_1_1_1"/>
    <protectedRange sqref="B64:B65" name="Range2_12_5_1_1_2_1"/>
    <protectedRange sqref="B63" name="Range2_12_5_1_1_2_1_2_1"/>
    <protectedRange sqref="B62" name="Range2_12_5_1_1_2_1_2_2"/>
    <protectedRange sqref="B61" name="Range2_12_5_1_1_2_1_4_1_1_1_2_1_1_1_1_1_1_1_1_1_2"/>
    <protectedRange sqref="G44:H45" name="Range2_2_12_1_3_1_1_1_1_1_4_1_1_1"/>
    <protectedRange sqref="E44:F45" name="Range2_2_12_1_7_1_1_3_1_1_1"/>
    <protectedRange sqref="Q44:R45" name="Range2_12_1_6_1_1_1_1_2_1_1"/>
    <protectedRange sqref="N44:P45" name="Range2_12_1_2_3_1_1_1_1_2_1_1"/>
    <protectedRange sqref="I44:M45" name="Range2_2_12_1_4_3_1_1_1_1_2_1_1"/>
    <protectedRange sqref="D44:D45" name="Range2_2_12_1_3_1_2_1_1_1_2_1_2_1_1"/>
    <protectedRange sqref="Q48:R49" name="Range2_12_1_6_1_1_1_2_3_2_1_1_3_1"/>
    <protectedRange sqref="N48:P49" name="Range2_12_1_2_3_1_1_1_2_3_2_1_1_3_1"/>
    <protectedRange sqref="K48:M49" name="Range2_2_12_1_4_3_1_1_1_3_3_2_1_1_3_1"/>
    <protectedRange sqref="J48:J49" name="Range2_2_12_1_4_3_1_1_1_3_2_1_2_2_1"/>
    <protectedRange sqref="E47:H48" name="Range2_2_12_1_3_1_2_1_1_1_1_2_1_1_1_1_1_1_1"/>
    <protectedRange sqref="D47:D48" name="Range2_2_12_1_3_1_2_1_1_1_2_1_2_3_1_1_1_1_2"/>
    <protectedRange sqref="Q46:R46" name="Range2_12_1_6_1_1_1_2_3_2_1_1_2_1_1_1_1_1_1"/>
    <protectedRange sqref="N46:P46" name="Range2_12_1_2_3_1_1_1_2_3_2_1_1_2_1_1_1_1_1_1"/>
    <protectedRange sqref="J46:M46" name="Range2_2_12_1_4_3_1_1_1_3_3_2_1_1_2_1_1_1_1_1_1"/>
    <protectedRange sqref="I46" name="Range2_2_12_1_4_3_1_1_1_2_1_2_2_1_2_1_1_1_1_1_1"/>
    <protectedRange sqref="G49:H49 D49:E49" name="Range2_2_12_1_3_1_2_1_1_1_2_1_3_2_1_2_1_1_1_1_1_1"/>
    <protectedRange sqref="F49" name="Range2_2_12_1_3_1_2_1_1_1_1_1_2_2_1_2_1_1_1_1_1_1"/>
    <protectedRange sqref="Q47:R47" name="Range2_12_1_6_1_1_1_2_3_2_1_1_1_1_1"/>
    <protectedRange sqref="N47:P47" name="Range2_12_1_2_3_1_1_1_2_3_2_1_1_1_1_1"/>
    <protectedRange sqref="K47:M47" name="Range2_2_12_1_4_3_1_1_1_3_3_2_1_1_1_1_1"/>
    <protectedRange sqref="J47" name="Range2_2_12_1_4_3_1_1_1_3_2_1_2_1_1_1"/>
    <protectedRange sqref="D46:E46" name="Range2_2_12_1_3_1_2_1_1_1_2_1_2_3_2_1_1_1"/>
    <protectedRange sqref="I47" name="Range2_2_12_1_4_2_1_1_1_4_1_2_1_1_1_2_1_1_1"/>
    <protectedRange sqref="F46:H46" name="Range2_2_12_1_3_1_1_1_1_1_4_1_2_1_2_1_2_1_1_1"/>
    <protectedRange sqref="I48:I49" name="Range2_2_12_1_4_2_1_1_1_4_1_2_1_1_1_2_2_1_1"/>
    <protectedRange sqref="B44:B45" name="Range2_12_5_1_1_1_2_2_1_1_1_1_1_1_1_1_1_1"/>
    <protectedRange sqref="B46" name="Range2_12_5_1_1_1_3_1_1_1_1_1_1_1_1_1_1_1"/>
    <protectedRange sqref="S59:S60" name="Range2_12_5_1_1_5"/>
    <protectedRange sqref="N59:R60" name="Range2_12_1_6_1_1_1"/>
    <protectedRange sqref="J59:M60" name="Range2_2_12_1_7_1_1_2"/>
    <protectedRange sqref="S57:S58" name="Range2_12_2_1_1_1_2_1_1_1"/>
    <protectedRange sqref="Q58:R58" name="Range2_12_1_4_1_1_1_1_1_1_1_1_1_1_1_1_1_1_1"/>
    <protectedRange sqref="N58:P58" name="Range2_12_1_2_1_1_1_1_1_1_1_1_1_1_1_1_1_1_1_1"/>
    <protectedRange sqref="J58:M58" name="Range2_2_12_1_4_1_1_1_1_1_1_1_1_1_1_1_1_1_1_1_1"/>
    <protectedRange sqref="Q57:R57" name="Range2_12_1_6_1_1_1_2_3_1_1_3_1_1_1_1_1_1_1"/>
    <protectedRange sqref="N57:P57" name="Range2_12_1_2_3_1_1_1_2_3_1_1_3_1_1_1_1_1_1_1"/>
    <protectedRange sqref="J57:M57" name="Range2_2_12_1_4_3_1_1_1_3_3_1_1_3_1_1_1_1_1_1_1"/>
    <protectedRange sqref="S50:S56" name="Range2_12_4_1_1_1_4_2_2_2_1"/>
    <protectedRange sqref="Q50:R56" name="Range2_12_1_6_1_1_1_2_3_2_1_1_3_2"/>
    <protectedRange sqref="N50:P56" name="Range2_12_1_2_3_1_1_1_2_3_2_1_1_3_2"/>
    <protectedRange sqref="K50:M56" name="Range2_2_12_1_4_3_1_1_1_3_3_2_1_1_3_2"/>
    <protectedRange sqref="J50:J56" name="Range2_2_12_1_4_3_1_1_1_3_2_1_2_2_2"/>
    <protectedRange sqref="G50:H51" name="Range2_2_12_1_3_1_2_1_1_1_2_1_1_1_1_1_1_2_1_1_1"/>
    <protectedRange sqref="D50:E51" name="Range2_2_12_1_3_1_2_1_1_1_2_1_1_1_1_3_1_1_1_1_1"/>
    <protectedRange sqref="F50:F51" name="Range2_2_12_1_3_1_2_1_1_1_3_1_1_1_1_1_3_1_1_1_1_1"/>
    <protectedRange sqref="I50:I51" name="Range2_2_12_1_4_3_1_1_1_2_1_2_1_1_3_1_1_1_1_1_1_1"/>
    <protectedRange sqref="I54" name="Range2_2_12_1_7_1_1_2_2_2"/>
    <protectedRange sqref="I52:I53" name="Range2_2_12_1_4_3_1_1_1_3_3_1_1_3_1_1_1_1_1_1_2_2"/>
    <protectedRange sqref="E52:H53" name="Range2_2_12_1_3_1_2_1_1_1_1_2_1_1_1_1_1_1_2_2"/>
    <protectedRange sqref="D52:D53" name="Range2_2_12_1_3_1_2_1_1_1_2_1_2_3_1_1_1_1_1_2"/>
    <protectedRange sqref="G54:H54" name="Range2_2_12_1_3_1_2_1_1_1_2_1_1_1_1_1_1_2_1_1_1_1_1_1"/>
    <protectedRange sqref="D54:E54" name="Range2_2_12_1_3_1_2_1_1_1_2_1_1_1_1_3_1_1_1_1_1_2_1_2"/>
    <protectedRange sqref="F54" name="Range2_2_12_1_3_1_2_1_1_1_3_1_1_1_1_1_3_1_1_1_1_1_1_1_2"/>
    <protectedRange sqref="I57:I60" name="Range2_2_12_1_7_1_1_2_2_1_1"/>
    <protectedRange sqref="I55:I56" name="Range2_2_12_1_4_3_1_1_1_3_3_1_1_3_1_1_1_1_1_1_2_1_1"/>
    <protectedRange sqref="E55:H56" name="Range2_2_12_1_3_1_2_1_1_1_1_2_1_1_1_1_1_1_2_1_1"/>
    <protectedRange sqref="D55:D56" name="Range2_2_12_1_3_1_2_1_1_1_2_1_2_3_1_1_1_1_1_1_1"/>
    <protectedRange sqref="G60:H60" name="Range2_2_12_1_3_1_2_1_1_1_2_1_1_1_1_1_1_2_1_1_1_1_1_1_1_1_1"/>
    <protectedRange sqref="F60 G59:H59" name="Range2_2_12_1_3_3_1_1_1_2_1_1_1_1_1_1_1_1_1_1_1_1_1_1_1_1"/>
    <protectedRange sqref="G57:H57" name="Range2_2_12_1_3_1_2_1_1_1_2_1_1_1_1_1_1_2_1_1_1_1_1_2_1"/>
    <protectedRange sqref="D57:E57" name="Range2_2_12_1_3_1_2_1_1_1_2_1_1_1_1_3_1_1_1_1_1_2_1_1_1"/>
    <protectedRange sqref="F57 F59" name="Range2_2_12_1_3_1_2_1_1_1_3_1_1_1_1_1_3_1_1_1_1_1_1_1_1_1"/>
    <protectedRange sqref="F58:H58" name="Range2_2_12_1_3_1_2_1_1_1_1_2_1_1_1_1_1_1_1_1_1_1_1"/>
    <protectedRange sqref="D60" name="Range2_2_12_1_7_1_1_2_1_1_1_1_1"/>
    <protectedRange sqref="E60" name="Range2_2_12_1_1_1_1_1_1_1_1_1_1_1"/>
    <protectedRange sqref="C60" name="Range2_1_4_2_1_1_1_1_1_1_1_1"/>
    <protectedRange sqref="D59:E59" name="Range2_2_12_1_3_1_2_1_1_1_3_1_1_1_1_1_1_1_2_1_1_1_1_1_1_1"/>
    <protectedRange sqref="D58:E58" name="Range2_2_12_1_3_1_2_1_1_1_2_1_1_1_1_3_1_1_1_1_1_1_1_1_1_1"/>
    <protectedRange sqref="B59" name="Range2_12_5_1_1_2_1_4_1_1_1_2_1_1_1_1_1_1_1_1_1_2_1_1_1_1"/>
    <protectedRange sqref="B60" name="Range2_12_5_1_1_2_1_2_2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367" priority="5" operator="containsText" text="N/A">
      <formula>NOT(ISERROR(SEARCH("N/A",X11)))</formula>
    </cfRule>
    <cfRule type="cellIs" dxfId="366" priority="23" operator="equal">
      <formula>0</formula>
    </cfRule>
  </conditionalFormatting>
  <conditionalFormatting sqref="X11:AE34">
    <cfRule type="cellIs" dxfId="365" priority="22" operator="greaterThanOrEqual">
      <formula>1185</formula>
    </cfRule>
  </conditionalFormatting>
  <conditionalFormatting sqref="X11:AE34">
    <cfRule type="cellIs" dxfId="364" priority="21" operator="between">
      <formula>0.1</formula>
      <formula>1184</formula>
    </cfRule>
  </conditionalFormatting>
  <conditionalFormatting sqref="X8 AJ11:AO11 AJ15:AL15 AJ12:AN14 AK33:AK34 AJ16:AJ34 AO12:AO32 AL16:AL34 AM15:AN34">
    <cfRule type="cellIs" dxfId="363" priority="20" operator="equal">
      <formula>0</formula>
    </cfRule>
  </conditionalFormatting>
  <conditionalFormatting sqref="X8 AJ11:AO11 AJ15:AL15 AJ12:AN14 AK33:AK34 AJ16:AJ34 AO12:AO32 AL16:AL34 AM15:AN34">
    <cfRule type="cellIs" dxfId="362" priority="19" operator="greaterThan">
      <formula>1179</formula>
    </cfRule>
  </conditionalFormatting>
  <conditionalFormatting sqref="X8 AJ11:AO11 AJ15:AL15 AJ12:AN14 AK33:AK34 AJ16:AJ34 AO12:AO32 AL16:AL34 AM15:AN34">
    <cfRule type="cellIs" dxfId="361" priority="18" operator="greaterThan">
      <formula>99</formula>
    </cfRule>
  </conditionalFormatting>
  <conditionalFormatting sqref="X8 AJ11:AO11 AJ15:AL15 AJ12:AN14 AK33:AK34 AJ16:AJ34 AO12:AO32 AL16:AL34 AM15:AN34">
    <cfRule type="cellIs" dxfId="360" priority="17" operator="greaterThan">
      <formula>0.99</formula>
    </cfRule>
  </conditionalFormatting>
  <conditionalFormatting sqref="AB8">
    <cfRule type="cellIs" dxfId="359" priority="16" operator="equal">
      <formula>0</formula>
    </cfRule>
  </conditionalFormatting>
  <conditionalFormatting sqref="AB8">
    <cfRule type="cellIs" dxfId="358" priority="15" operator="greaterThan">
      <formula>1179</formula>
    </cfRule>
  </conditionalFormatting>
  <conditionalFormatting sqref="AB8">
    <cfRule type="cellIs" dxfId="357" priority="14" operator="greaterThan">
      <formula>99</formula>
    </cfRule>
  </conditionalFormatting>
  <conditionalFormatting sqref="AB8">
    <cfRule type="cellIs" dxfId="356" priority="13" operator="greaterThan">
      <formula>0.99</formula>
    </cfRule>
  </conditionalFormatting>
  <conditionalFormatting sqref="AQ11:AQ34 AO33:AO34 AK16:AK32">
    <cfRule type="cellIs" dxfId="355" priority="12" operator="equal">
      <formula>0</formula>
    </cfRule>
  </conditionalFormatting>
  <conditionalFormatting sqref="AQ11:AQ34 AO33:AO34 AK16:AK32">
    <cfRule type="cellIs" dxfId="354" priority="11" operator="greaterThan">
      <formula>1179</formula>
    </cfRule>
  </conditionalFormatting>
  <conditionalFormatting sqref="AQ11:AQ34 AO33:AO34 AK16:AK32">
    <cfRule type="cellIs" dxfId="353" priority="10" operator="greaterThan">
      <formula>99</formula>
    </cfRule>
  </conditionalFormatting>
  <conditionalFormatting sqref="AQ11:AQ34 AO33:AO34 AK16:AK32">
    <cfRule type="cellIs" dxfId="352" priority="9" operator="greaterThan">
      <formula>0.99</formula>
    </cfRule>
  </conditionalFormatting>
  <conditionalFormatting sqref="AI11:AI34">
    <cfRule type="cellIs" dxfId="351" priority="8" operator="greaterThan">
      <formula>$AI$8</formula>
    </cfRule>
  </conditionalFormatting>
  <conditionalFormatting sqref="AH11:AH34">
    <cfRule type="cellIs" dxfId="350" priority="6" operator="greaterThan">
      <formula>$AH$8</formula>
    </cfRule>
    <cfRule type="cellIs" dxfId="349" priority="7" operator="greaterThan">
      <formula>$AH$8</formula>
    </cfRule>
  </conditionalFormatting>
  <conditionalFormatting sqref="AP11:AP34">
    <cfRule type="cellIs" dxfId="348" priority="4" operator="equal">
      <formula>0</formula>
    </cfRule>
  </conditionalFormatting>
  <conditionalFormatting sqref="AP11:AP34">
    <cfRule type="cellIs" dxfId="347" priority="3" operator="greaterThan">
      <formula>1179</formula>
    </cfRule>
  </conditionalFormatting>
  <conditionalFormatting sqref="AP11:AP34">
    <cfRule type="cellIs" dxfId="346" priority="2" operator="greaterThan">
      <formula>99</formula>
    </cfRule>
  </conditionalFormatting>
  <conditionalFormatting sqref="AP11:AP34">
    <cfRule type="cellIs" dxfId="345" priority="1" operator="greaterThan">
      <formula>0.99</formula>
    </cfRule>
  </conditionalFormatting>
  <dataValidations count="4"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3"/>
  <sheetViews>
    <sheetView showGridLines="0" topLeftCell="AC13" zoomScaleNormal="100" workbookViewId="0">
      <selection activeCell="A60" sqref="A60:XFD60"/>
    </sheetView>
  </sheetViews>
  <sheetFormatPr defaultRowHeight="15" x14ac:dyDescent="0.25"/>
  <cols>
    <col min="1" max="1" width="5.7109375" style="163" customWidth="1"/>
    <col min="2" max="2" width="10.28515625" style="163" customWidth="1"/>
    <col min="3" max="3" width="14" style="163" customWidth="1"/>
    <col min="4" max="7" width="9.140625" style="163"/>
    <col min="8" max="8" width="20.42578125" style="163" customWidth="1"/>
    <col min="9" max="10" width="9.140625" style="163"/>
    <col min="11" max="11" width="9" style="163" customWidth="1"/>
    <col min="12" max="14" width="9.140625" style="163" hidden="1" customWidth="1"/>
    <col min="15" max="16" width="9.28515625" style="163" bestFit="1" customWidth="1"/>
    <col min="17" max="17" width="9" style="163" customWidth="1"/>
    <col min="18" max="18" width="9.140625" style="163" customWidth="1"/>
    <col min="19" max="19" width="11.5703125" style="163" bestFit="1" customWidth="1"/>
    <col min="20" max="20" width="10.5703125" style="163" bestFit="1" customWidth="1"/>
    <col min="21" max="22" width="9.28515625" style="163" bestFit="1" customWidth="1"/>
    <col min="23" max="23" width="9.140625" style="163"/>
    <col min="24" max="28" width="9.28515625" style="163" bestFit="1" customWidth="1"/>
    <col min="29" max="32" width="9.140625" style="163"/>
    <col min="33" max="33" width="10.5703125" style="163" bestFit="1" customWidth="1"/>
    <col min="34" max="35" width="9.28515625" style="163" bestFit="1" customWidth="1"/>
    <col min="36" max="44" width="9.140625" style="163"/>
    <col min="45" max="45" width="83.85546875" style="15" customWidth="1"/>
    <col min="46" max="47" width="9.140625" style="167"/>
    <col min="48" max="48" width="29.7109375" style="167" customWidth="1"/>
    <col min="49" max="49" width="22" style="167" customWidth="1"/>
    <col min="50" max="50" width="9.140625" style="167"/>
    <col min="51" max="51" width="38.5703125" style="167" bestFit="1" customWidth="1"/>
    <col min="52" max="16384" width="9.140625" style="163"/>
  </cols>
  <sheetData>
    <row r="2" spans="2:51" ht="21" x14ac:dyDescent="0.25">
      <c r="B2" s="5"/>
      <c r="C2" s="167"/>
      <c r="D2" s="167"/>
      <c r="E2" s="6"/>
      <c r="F2" s="6"/>
      <c r="G2" s="167"/>
      <c r="H2" s="7"/>
      <c r="I2" s="7"/>
      <c r="J2" s="167"/>
      <c r="K2" s="7"/>
      <c r="L2" s="7"/>
      <c r="M2" s="167"/>
      <c r="N2" s="167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7"/>
      <c r="AN2" s="167"/>
      <c r="AO2" s="167"/>
      <c r="AP2" s="167"/>
      <c r="AQ2" s="167"/>
      <c r="AR2" s="167"/>
    </row>
    <row r="3" spans="2:51" ht="21" x14ac:dyDescent="0.25">
      <c r="B3" s="16" t="s">
        <v>1</v>
      </c>
      <c r="C3" s="16"/>
      <c r="D3" s="16"/>
      <c r="E3" s="167"/>
      <c r="F3" s="7"/>
      <c r="G3" s="7"/>
      <c r="H3" s="167"/>
      <c r="I3" s="167"/>
      <c r="J3" s="167"/>
      <c r="K3" s="17"/>
      <c r="L3" s="18"/>
      <c r="M3" s="167"/>
      <c r="N3" s="167"/>
      <c r="O3" s="19" t="s">
        <v>2</v>
      </c>
      <c r="P3" s="263" t="s">
        <v>130</v>
      </c>
      <c r="Q3" s="264"/>
      <c r="R3" s="264"/>
      <c r="S3" s="264"/>
      <c r="T3" s="264"/>
      <c r="U3" s="265"/>
      <c r="V3" s="20"/>
      <c r="W3" s="20"/>
      <c r="X3" s="20"/>
      <c r="Y3" s="20"/>
      <c r="Z3" s="20"/>
      <c r="AH3" s="167"/>
      <c r="AI3" s="167"/>
      <c r="AJ3" s="167"/>
      <c r="AK3" s="167"/>
      <c r="AL3" s="15"/>
      <c r="AM3" s="167"/>
      <c r="AN3" s="167"/>
      <c r="AO3" s="167"/>
      <c r="AP3" s="167"/>
      <c r="AQ3" s="167"/>
      <c r="AR3" s="167"/>
      <c r="AS3" s="167"/>
    </row>
    <row r="4" spans="2:51" x14ac:dyDescent="0.25">
      <c r="B4" s="21" t="s">
        <v>3</v>
      </c>
      <c r="C4" s="21"/>
      <c r="D4" s="21"/>
      <c r="E4" s="167"/>
      <c r="F4" s="22"/>
      <c r="G4" s="167"/>
      <c r="H4" s="167"/>
      <c r="I4" s="167"/>
      <c r="J4" s="167"/>
      <c r="K4" s="167"/>
      <c r="L4" s="167"/>
      <c r="M4" s="167"/>
      <c r="N4" s="167"/>
      <c r="O4" s="19" t="s">
        <v>4</v>
      </c>
      <c r="P4" s="263" t="s">
        <v>137</v>
      </c>
      <c r="Q4" s="264"/>
      <c r="R4" s="264"/>
      <c r="S4" s="264"/>
      <c r="T4" s="264"/>
      <c r="U4" s="265"/>
      <c r="V4" s="20"/>
      <c r="W4" s="20"/>
      <c r="X4" s="20"/>
      <c r="Y4" s="20"/>
      <c r="Z4" s="20"/>
      <c r="AH4" s="167"/>
      <c r="AI4" s="167"/>
      <c r="AJ4" s="167"/>
      <c r="AK4" s="167"/>
      <c r="AL4" s="15"/>
      <c r="AM4" s="167"/>
      <c r="AN4" s="167"/>
      <c r="AO4" s="167"/>
      <c r="AP4" s="167"/>
      <c r="AQ4" s="167"/>
      <c r="AR4" s="167"/>
      <c r="AS4" s="167"/>
    </row>
    <row r="5" spans="2:51" x14ac:dyDescent="0.25">
      <c r="B5" s="167"/>
      <c r="C5" s="167"/>
      <c r="D5" s="167"/>
      <c r="E5" s="23"/>
      <c r="F5" s="23"/>
      <c r="G5" s="167"/>
      <c r="H5" s="167"/>
      <c r="I5" s="167"/>
      <c r="J5" s="167"/>
      <c r="K5" s="167"/>
      <c r="L5" s="167"/>
      <c r="M5" s="167"/>
      <c r="N5" s="167"/>
      <c r="O5" s="19" t="s">
        <v>5</v>
      </c>
      <c r="P5" s="263" t="s">
        <v>200</v>
      </c>
      <c r="Q5" s="264"/>
      <c r="R5" s="264"/>
      <c r="S5" s="264"/>
      <c r="T5" s="264"/>
      <c r="U5" s="265"/>
      <c r="V5" s="20"/>
      <c r="W5" s="20"/>
      <c r="X5" s="20"/>
      <c r="Y5" s="20"/>
      <c r="Z5" s="20"/>
      <c r="AH5" s="167"/>
      <c r="AI5" s="167"/>
      <c r="AJ5" s="167"/>
      <c r="AK5" s="167"/>
      <c r="AL5" s="15"/>
      <c r="AM5" s="167"/>
      <c r="AN5" s="167"/>
      <c r="AO5" s="167"/>
      <c r="AP5" s="167"/>
      <c r="AQ5" s="167"/>
      <c r="AR5" s="167"/>
      <c r="AS5" s="167"/>
    </row>
    <row r="6" spans="2:51" x14ac:dyDescent="0.25">
      <c r="B6" s="263" t="s">
        <v>6</v>
      </c>
      <c r="C6" s="265"/>
      <c r="D6" s="266" t="s">
        <v>7</v>
      </c>
      <c r="E6" s="267"/>
      <c r="F6" s="267"/>
      <c r="G6" s="267"/>
      <c r="H6" s="268"/>
      <c r="I6" s="167"/>
      <c r="J6" s="167"/>
      <c r="K6" s="213"/>
      <c r="L6" s="269">
        <v>41686</v>
      </c>
      <c r="M6" s="270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36" x14ac:dyDescent="0.25">
      <c r="B7" s="252" t="s">
        <v>8</v>
      </c>
      <c r="C7" s="253"/>
      <c r="D7" s="252" t="s">
        <v>9</v>
      </c>
      <c r="E7" s="254"/>
      <c r="F7" s="254"/>
      <c r="G7" s="253"/>
      <c r="H7" s="217" t="s">
        <v>10</v>
      </c>
      <c r="I7" s="216" t="s">
        <v>11</v>
      </c>
      <c r="J7" s="216" t="s">
        <v>12</v>
      </c>
      <c r="K7" s="216" t="s">
        <v>13</v>
      </c>
      <c r="L7" s="15"/>
      <c r="M7" s="15"/>
      <c r="N7" s="15"/>
      <c r="O7" s="217" t="s">
        <v>14</v>
      </c>
      <c r="P7" s="252" t="s">
        <v>15</v>
      </c>
      <c r="Q7" s="254"/>
      <c r="R7" s="254"/>
      <c r="S7" s="254"/>
      <c r="T7" s="253"/>
      <c r="U7" s="251" t="s">
        <v>16</v>
      </c>
      <c r="V7" s="251"/>
      <c r="W7" s="216" t="s">
        <v>17</v>
      </c>
      <c r="X7" s="252" t="s">
        <v>18</v>
      </c>
      <c r="Y7" s="253"/>
      <c r="Z7" s="252" t="s">
        <v>19</v>
      </c>
      <c r="AA7" s="253"/>
      <c r="AB7" s="252" t="s">
        <v>20</v>
      </c>
      <c r="AC7" s="253"/>
      <c r="AD7" s="252" t="s">
        <v>21</v>
      </c>
      <c r="AE7" s="253"/>
      <c r="AF7" s="216" t="s">
        <v>22</v>
      </c>
      <c r="AG7" s="216" t="s">
        <v>23</v>
      </c>
      <c r="AH7" s="216" t="s">
        <v>24</v>
      </c>
      <c r="AI7" s="216" t="s">
        <v>25</v>
      </c>
      <c r="AJ7" s="252" t="s">
        <v>26</v>
      </c>
      <c r="AK7" s="254"/>
      <c r="AL7" s="254"/>
      <c r="AM7" s="254"/>
      <c r="AN7" s="253"/>
      <c r="AO7" s="252" t="s">
        <v>27</v>
      </c>
      <c r="AP7" s="254"/>
      <c r="AQ7" s="253"/>
      <c r="AR7" s="216" t="s">
        <v>28</v>
      </c>
      <c r="AS7" s="30"/>
      <c r="AT7" s="15"/>
      <c r="AU7" s="15"/>
      <c r="AV7" s="15"/>
      <c r="AW7" s="15"/>
      <c r="AX7" s="15"/>
      <c r="AY7" s="15"/>
    </row>
    <row r="8" spans="2:51" x14ac:dyDescent="0.25">
      <c r="B8" s="255">
        <v>42022</v>
      </c>
      <c r="C8" s="256"/>
      <c r="D8" s="257" t="s">
        <v>29</v>
      </c>
      <c r="E8" s="258"/>
      <c r="F8" s="258"/>
      <c r="G8" s="259"/>
      <c r="H8" s="31"/>
      <c r="I8" s="257" t="s">
        <v>29</v>
      </c>
      <c r="J8" s="258"/>
      <c r="K8" s="259"/>
      <c r="L8" s="32"/>
      <c r="M8" s="32"/>
      <c r="N8" s="32"/>
      <c r="O8" s="31" t="s">
        <v>30</v>
      </c>
      <c r="P8" s="31" t="s">
        <v>30</v>
      </c>
      <c r="Q8" s="31" t="s">
        <v>31</v>
      </c>
      <c r="R8" s="31" t="s">
        <v>31</v>
      </c>
      <c r="S8" s="31" t="s">
        <v>30</v>
      </c>
      <c r="T8" s="31" t="s">
        <v>32</v>
      </c>
      <c r="U8" s="260" t="s">
        <v>33</v>
      </c>
      <c r="V8" s="260"/>
      <c r="W8" s="33" t="s">
        <v>34</v>
      </c>
      <c r="X8" s="243">
        <v>0</v>
      </c>
      <c r="Y8" s="244"/>
      <c r="Z8" s="261" t="s">
        <v>35</v>
      </c>
      <c r="AA8" s="262"/>
      <c r="AB8" s="243">
        <v>1185</v>
      </c>
      <c r="AC8" s="244"/>
      <c r="AD8" s="245">
        <v>800</v>
      </c>
      <c r="AE8" s="246"/>
      <c r="AF8" s="31"/>
      <c r="AG8" s="33">
        <f>AG34-AG10</f>
        <v>21577</v>
      </c>
      <c r="AH8" s="34"/>
      <c r="AI8" s="34"/>
      <c r="AJ8" s="31" t="s">
        <v>36</v>
      </c>
      <c r="AK8" s="31" t="s">
        <v>36</v>
      </c>
      <c r="AL8" s="31" t="s">
        <v>36</v>
      </c>
      <c r="AM8" s="31" t="s">
        <v>36</v>
      </c>
      <c r="AN8" s="31" t="s">
        <v>36</v>
      </c>
      <c r="AO8" s="31" t="s">
        <v>36</v>
      </c>
      <c r="AP8" s="31" t="s">
        <v>31</v>
      </c>
      <c r="AQ8" s="31" t="s">
        <v>31</v>
      </c>
      <c r="AR8" s="31" t="s">
        <v>37</v>
      </c>
      <c r="AS8" s="30"/>
      <c r="AV8" s="35" t="s">
        <v>38</v>
      </c>
    </row>
    <row r="9" spans="2:51" ht="60" x14ac:dyDescent="0.25">
      <c r="B9" s="235" t="s">
        <v>39</v>
      </c>
      <c r="C9" s="235"/>
      <c r="D9" s="247" t="s">
        <v>40</v>
      </c>
      <c r="E9" s="248"/>
      <c r="F9" s="249" t="s">
        <v>41</v>
      </c>
      <c r="G9" s="248"/>
      <c r="H9" s="250" t="s">
        <v>42</v>
      </c>
      <c r="I9" s="235" t="s">
        <v>43</v>
      </c>
      <c r="J9" s="235"/>
      <c r="K9" s="235"/>
      <c r="L9" s="216" t="s">
        <v>44</v>
      </c>
      <c r="M9" s="251" t="s">
        <v>45</v>
      </c>
      <c r="N9" s="36" t="s">
        <v>46</v>
      </c>
      <c r="O9" s="241" t="s">
        <v>47</v>
      </c>
      <c r="P9" s="241" t="s">
        <v>48</v>
      </c>
      <c r="Q9" s="37" t="s">
        <v>49</v>
      </c>
      <c r="R9" s="229" t="s">
        <v>50</v>
      </c>
      <c r="S9" s="230"/>
      <c r="T9" s="231"/>
      <c r="U9" s="214" t="s">
        <v>51</v>
      </c>
      <c r="V9" s="214" t="s">
        <v>52</v>
      </c>
      <c r="W9" s="235" t="s">
        <v>53</v>
      </c>
      <c r="X9" s="236" t="s">
        <v>54</v>
      </c>
      <c r="Y9" s="237"/>
      <c r="Z9" s="237"/>
      <c r="AA9" s="237"/>
      <c r="AB9" s="237"/>
      <c r="AC9" s="237"/>
      <c r="AD9" s="237"/>
      <c r="AE9" s="238"/>
      <c r="AF9" s="212" t="s">
        <v>55</v>
      </c>
      <c r="AG9" s="212" t="s">
        <v>56</v>
      </c>
      <c r="AH9" s="224" t="s">
        <v>57</v>
      </c>
      <c r="AI9" s="239" t="s">
        <v>58</v>
      </c>
      <c r="AJ9" s="214" t="s">
        <v>59</v>
      </c>
      <c r="AK9" s="214" t="s">
        <v>60</v>
      </c>
      <c r="AL9" s="214" t="s">
        <v>61</v>
      </c>
      <c r="AM9" s="214" t="s">
        <v>62</v>
      </c>
      <c r="AN9" s="214" t="s">
        <v>63</v>
      </c>
      <c r="AO9" s="214" t="s">
        <v>64</v>
      </c>
      <c r="AP9" s="214" t="s">
        <v>65</v>
      </c>
      <c r="AQ9" s="241" t="s">
        <v>66</v>
      </c>
      <c r="AR9" s="214" t="s">
        <v>67</v>
      </c>
      <c r="AS9" s="224" t="s">
        <v>68</v>
      </c>
      <c r="AV9" s="38" t="s">
        <v>69</v>
      </c>
      <c r="AW9" s="38" t="s">
        <v>70</v>
      </c>
      <c r="AY9" s="39" t="s">
        <v>71</v>
      </c>
    </row>
    <row r="10" spans="2:51" x14ac:dyDescent="0.25">
      <c r="B10" s="214" t="s">
        <v>72</v>
      </c>
      <c r="C10" s="214" t="s">
        <v>73</v>
      </c>
      <c r="D10" s="214" t="s">
        <v>74</v>
      </c>
      <c r="E10" s="214" t="s">
        <v>75</v>
      </c>
      <c r="F10" s="214" t="s">
        <v>74</v>
      </c>
      <c r="G10" s="214" t="s">
        <v>75</v>
      </c>
      <c r="H10" s="250"/>
      <c r="I10" s="214" t="s">
        <v>75</v>
      </c>
      <c r="J10" s="214" t="s">
        <v>75</v>
      </c>
      <c r="K10" s="214" t="s">
        <v>75</v>
      </c>
      <c r="L10" s="31" t="s">
        <v>29</v>
      </c>
      <c r="M10" s="251"/>
      <c r="N10" s="31" t="s">
        <v>29</v>
      </c>
      <c r="O10" s="242"/>
      <c r="P10" s="242"/>
      <c r="Q10" s="4">
        <f>'JAN 17'!Q34</f>
        <v>21914867</v>
      </c>
      <c r="R10" s="232"/>
      <c r="S10" s="233"/>
      <c r="T10" s="234"/>
      <c r="U10" s="214" t="s">
        <v>75</v>
      </c>
      <c r="V10" s="214" t="s">
        <v>75</v>
      </c>
      <c r="W10" s="235"/>
      <c r="X10" s="40" t="s">
        <v>76</v>
      </c>
      <c r="Y10" s="40" t="s">
        <v>77</v>
      </c>
      <c r="Z10" s="40" t="s">
        <v>78</v>
      </c>
      <c r="AA10" s="40" t="s">
        <v>79</v>
      </c>
      <c r="AB10" s="40" t="s">
        <v>80</v>
      </c>
      <c r="AC10" s="40" t="s">
        <v>81</v>
      </c>
      <c r="AD10" s="40" t="s">
        <v>82</v>
      </c>
      <c r="AE10" s="40" t="s">
        <v>83</v>
      </c>
      <c r="AF10" s="41"/>
      <c r="AG10" s="192">
        <f>'JAN 17'!AG34</f>
        <v>34015968</v>
      </c>
      <c r="AH10" s="224"/>
      <c r="AI10" s="240"/>
      <c r="AJ10" s="214" t="s">
        <v>84</v>
      </c>
      <c r="AK10" s="214" t="s">
        <v>84</v>
      </c>
      <c r="AL10" s="214" t="s">
        <v>84</v>
      </c>
      <c r="AM10" s="214" t="s">
        <v>84</v>
      </c>
      <c r="AN10" s="214" t="s">
        <v>84</v>
      </c>
      <c r="AO10" s="214" t="s">
        <v>84</v>
      </c>
      <c r="AP10" s="3">
        <f>'JAN 17'!AP34</f>
        <v>7527709</v>
      </c>
      <c r="AQ10" s="242"/>
      <c r="AR10" s="215" t="s">
        <v>85</v>
      </c>
      <c r="AS10" s="224"/>
      <c r="AV10" s="42" t="s">
        <v>86</v>
      </c>
      <c r="AW10" s="42" t="s">
        <v>87</v>
      </c>
      <c r="AY10" s="87" t="s">
        <v>130</v>
      </c>
    </row>
    <row r="11" spans="2:51" x14ac:dyDescent="0.25">
      <c r="B11" s="43">
        <v>2</v>
      </c>
      <c r="C11" s="43">
        <v>4.1666666666666664E-2</v>
      </c>
      <c r="D11" s="191">
        <v>11</v>
      </c>
      <c r="E11" s="44">
        <f>D11/1.42</f>
        <v>7.746478873239437</v>
      </c>
      <c r="F11" s="168">
        <v>66</v>
      </c>
      <c r="G11" s="44">
        <f>F11/1.42</f>
        <v>46.478873239436624</v>
      </c>
      <c r="H11" s="45" t="s">
        <v>88</v>
      </c>
      <c r="I11" s="45">
        <f>J11-(2/1.42)</f>
        <v>41.549295774647888</v>
      </c>
      <c r="J11" s="46">
        <f>(F11-5)/1.42</f>
        <v>42.95774647887324</v>
      </c>
      <c r="K11" s="45">
        <f>J11+(6/1.42)</f>
        <v>47.183098591549296</v>
      </c>
      <c r="L11" s="47">
        <v>14</v>
      </c>
      <c r="M11" s="48" t="s">
        <v>89</v>
      </c>
      <c r="N11" s="48">
        <v>11.4</v>
      </c>
      <c r="O11" s="192">
        <v>118</v>
      </c>
      <c r="P11" s="192">
        <v>95</v>
      </c>
      <c r="Q11" s="192">
        <v>21918625</v>
      </c>
      <c r="R11" s="50">
        <f>Q11-Q10</f>
        <v>3758</v>
      </c>
      <c r="S11" s="51">
        <f>R11*24/1000</f>
        <v>90.191999999999993</v>
      </c>
      <c r="T11" s="51">
        <f>R11/1000</f>
        <v>3.758</v>
      </c>
      <c r="U11" s="193">
        <v>5.6</v>
      </c>
      <c r="V11" s="193">
        <f t="shared" ref="V11:V34" si="0">U11</f>
        <v>5.6</v>
      </c>
      <c r="W11" s="194" t="s">
        <v>129</v>
      </c>
      <c r="X11" s="197">
        <v>0</v>
      </c>
      <c r="Y11" s="197">
        <v>0</v>
      </c>
      <c r="Z11" s="197">
        <v>1068</v>
      </c>
      <c r="AA11" s="197">
        <v>0</v>
      </c>
      <c r="AB11" s="197">
        <v>1058</v>
      </c>
      <c r="AC11" s="52" t="s">
        <v>90</v>
      </c>
      <c r="AD11" s="52" t="s">
        <v>90</v>
      </c>
      <c r="AE11" s="52" t="s">
        <v>90</v>
      </c>
      <c r="AF11" s="196" t="s">
        <v>90</v>
      </c>
      <c r="AG11" s="196">
        <v>34016598</v>
      </c>
      <c r="AH11" s="53">
        <f>IF(ISBLANK(AG11),"-",AG11-AG10)</f>
        <v>630</v>
      </c>
      <c r="AI11" s="54">
        <f>AH11/T11</f>
        <v>167.64236295902074</v>
      </c>
      <c r="AJ11" s="166">
        <v>0</v>
      </c>
      <c r="AK11" s="166">
        <v>0</v>
      </c>
      <c r="AL11" s="166">
        <v>1</v>
      </c>
      <c r="AM11" s="166">
        <v>0</v>
      </c>
      <c r="AN11" s="166">
        <v>1</v>
      </c>
      <c r="AO11" s="166">
        <v>0.33</v>
      </c>
      <c r="AP11" s="197">
        <v>7528389</v>
      </c>
      <c r="AQ11" s="197">
        <f t="shared" ref="AQ11:AQ34" si="1">AP11-AP10</f>
        <v>680</v>
      </c>
      <c r="AR11" s="55"/>
      <c r="AS11" s="56" t="s">
        <v>113</v>
      </c>
      <c r="AV11" s="42" t="s">
        <v>88</v>
      </c>
      <c r="AW11" s="42" t="s">
        <v>91</v>
      </c>
      <c r="AY11" s="87" t="s">
        <v>136</v>
      </c>
    </row>
    <row r="12" spans="2:51" x14ac:dyDescent="0.25">
      <c r="B12" s="43">
        <v>2.0416666666666701</v>
      </c>
      <c r="C12" s="43">
        <v>8.3333333333333329E-2</v>
      </c>
      <c r="D12" s="191">
        <v>13</v>
      </c>
      <c r="E12" s="44">
        <f t="shared" ref="E12:E34" si="2">D12/1.42</f>
        <v>9.1549295774647899</v>
      </c>
      <c r="F12" s="168">
        <v>66</v>
      </c>
      <c r="G12" s="44">
        <f t="shared" ref="G12:G34" si="3">F12/1.42</f>
        <v>46.478873239436624</v>
      </c>
      <c r="H12" s="45" t="s">
        <v>88</v>
      </c>
      <c r="I12" s="45">
        <f t="shared" ref="I12:I34" si="4">J12-(2/1.42)</f>
        <v>41.549295774647888</v>
      </c>
      <c r="J12" s="46">
        <f>(F12-5)/1.42</f>
        <v>42.95774647887324</v>
      </c>
      <c r="K12" s="45">
        <f>J12+(6/1.42)</f>
        <v>47.183098591549296</v>
      </c>
      <c r="L12" s="47">
        <v>14</v>
      </c>
      <c r="M12" s="48" t="s">
        <v>89</v>
      </c>
      <c r="N12" s="48">
        <v>11.2</v>
      </c>
      <c r="O12" s="192">
        <v>116</v>
      </c>
      <c r="P12" s="192">
        <v>90</v>
      </c>
      <c r="Q12" s="192">
        <v>21922246</v>
      </c>
      <c r="R12" s="50">
        <f t="shared" ref="R12:R34" si="5">Q12-Q11</f>
        <v>3621</v>
      </c>
      <c r="S12" s="51">
        <f t="shared" ref="S12:S34" si="6">R12*24/1000</f>
        <v>86.903999999999996</v>
      </c>
      <c r="T12" s="51">
        <f t="shared" ref="T12:T34" si="7">R12/1000</f>
        <v>3.621</v>
      </c>
      <c r="U12" s="193">
        <v>6.6</v>
      </c>
      <c r="V12" s="193">
        <f t="shared" si="0"/>
        <v>6.6</v>
      </c>
      <c r="W12" s="194" t="s">
        <v>129</v>
      </c>
      <c r="X12" s="197">
        <v>0</v>
      </c>
      <c r="Y12" s="197">
        <v>0</v>
      </c>
      <c r="Z12" s="197">
        <v>1040</v>
      </c>
      <c r="AA12" s="197">
        <v>0</v>
      </c>
      <c r="AB12" s="197">
        <v>1028</v>
      </c>
      <c r="AC12" s="52" t="s">
        <v>90</v>
      </c>
      <c r="AD12" s="52" t="s">
        <v>90</v>
      </c>
      <c r="AE12" s="52" t="s">
        <v>90</v>
      </c>
      <c r="AF12" s="196" t="s">
        <v>90</v>
      </c>
      <c r="AG12" s="196">
        <v>34017187</v>
      </c>
      <c r="AH12" s="53">
        <f>IF(ISBLANK(AG12),"-",AG12-AG11)</f>
        <v>589</v>
      </c>
      <c r="AI12" s="54">
        <f t="shared" ref="AI12:AI34" si="8">AH12/T12</f>
        <v>162.66224799779067</v>
      </c>
      <c r="AJ12" s="166">
        <v>0</v>
      </c>
      <c r="AK12" s="166">
        <v>0</v>
      </c>
      <c r="AL12" s="166">
        <v>1</v>
      </c>
      <c r="AM12" s="166">
        <v>0</v>
      </c>
      <c r="AN12" s="166">
        <v>1</v>
      </c>
      <c r="AO12" s="166">
        <v>0.33</v>
      </c>
      <c r="AP12" s="197">
        <v>7529334</v>
      </c>
      <c r="AQ12" s="197">
        <f t="shared" si="1"/>
        <v>945</v>
      </c>
      <c r="AR12" s="57"/>
      <c r="AS12" s="56" t="s">
        <v>113</v>
      </c>
      <c r="AV12" s="42" t="s">
        <v>92</v>
      </c>
      <c r="AW12" s="42" t="s">
        <v>93</v>
      </c>
      <c r="AY12" s="87" t="s">
        <v>137</v>
      </c>
    </row>
    <row r="13" spans="2:51" x14ac:dyDescent="0.25">
      <c r="B13" s="43">
        <v>2.0833333333333299</v>
      </c>
      <c r="C13" s="43">
        <v>0.125</v>
      </c>
      <c r="D13" s="191">
        <v>15</v>
      </c>
      <c r="E13" s="44">
        <f t="shared" si="2"/>
        <v>10.563380281690142</v>
      </c>
      <c r="F13" s="168">
        <v>66</v>
      </c>
      <c r="G13" s="44">
        <f t="shared" si="3"/>
        <v>46.478873239436624</v>
      </c>
      <c r="H13" s="45" t="s">
        <v>88</v>
      </c>
      <c r="I13" s="45">
        <f t="shared" si="4"/>
        <v>41.549295774647888</v>
      </c>
      <c r="J13" s="46">
        <f>(F13-5)/1.42</f>
        <v>42.95774647887324</v>
      </c>
      <c r="K13" s="45">
        <f>J13+(6/1.42)</f>
        <v>47.183098591549296</v>
      </c>
      <c r="L13" s="47">
        <v>14</v>
      </c>
      <c r="M13" s="48" t="s">
        <v>89</v>
      </c>
      <c r="N13" s="48">
        <v>11.2</v>
      </c>
      <c r="O13" s="192">
        <v>114</v>
      </c>
      <c r="P13" s="192">
        <v>84</v>
      </c>
      <c r="Q13" s="192">
        <v>21925846</v>
      </c>
      <c r="R13" s="50">
        <f t="shared" si="5"/>
        <v>3600</v>
      </c>
      <c r="S13" s="51">
        <f t="shared" si="6"/>
        <v>86.4</v>
      </c>
      <c r="T13" s="51">
        <f t="shared" si="7"/>
        <v>3.6</v>
      </c>
      <c r="U13" s="193">
        <v>7.7</v>
      </c>
      <c r="V13" s="193">
        <f t="shared" si="0"/>
        <v>7.7</v>
      </c>
      <c r="W13" s="194" t="s">
        <v>129</v>
      </c>
      <c r="X13" s="197">
        <v>0</v>
      </c>
      <c r="Y13" s="197">
        <v>0</v>
      </c>
      <c r="Z13" s="197">
        <v>986</v>
      </c>
      <c r="AA13" s="197">
        <v>0</v>
      </c>
      <c r="AB13" s="197">
        <v>1010</v>
      </c>
      <c r="AC13" s="52" t="s">
        <v>90</v>
      </c>
      <c r="AD13" s="52" t="s">
        <v>90</v>
      </c>
      <c r="AE13" s="52" t="s">
        <v>90</v>
      </c>
      <c r="AF13" s="196" t="s">
        <v>90</v>
      </c>
      <c r="AG13" s="196">
        <v>34017752</v>
      </c>
      <c r="AH13" s="53">
        <f>IF(ISBLANK(AG13),"-",AG13-AG12)</f>
        <v>565</v>
      </c>
      <c r="AI13" s="54">
        <f t="shared" si="8"/>
        <v>156.94444444444443</v>
      </c>
      <c r="AJ13" s="166">
        <v>0</v>
      </c>
      <c r="AK13" s="166">
        <v>0</v>
      </c>
      <c r="AL13" s="166">
        <v>1</v>
      </c>
      <c r="AM13" s="166">
        <v>0</v>
      </c>
      <c r="AN13" s="166">
        <v>1</v>
      </c>
      <c r="AO13" s="166">
        <v>0.33</v>
      </c>
      <c r="AP13" s="197">
        <v>7530374</v>
      </c>
      <c r="AQ13" s="197">
        <f t="shared" si="1"/>
        <v>1040</v>
      </c>
      <c r="AR13" s="55"/>
      <c r="AS13" s="56" t="s">
        <v>113</v>
      </c>
      <c r="AV13" s="42" t="s">
        <v>94</v>
      </c>
      <c r="AW13" s="42" t="s">
        <v>95</v>
      </c>
      <c r="AY13" s="87" t="s">
        <v>147</v>
      </c>
    </row>
    <row r="14" spans="2:51" x14ac:dyDescent="0.25">
      <c r="B14" s="43">
        <v>2.125</v>
      </c>
      <c r="C14" s="43">
        <v>0.16666666666666699</v>
      </c>
      <c r="D14" s="191">
        <v>17</v>
      </c>
      <c r="E14" s="44">
        <f t="shared" si="2"/>
        <v>11.971830985915494</v>
      </c>
      <c r="F14" s="168">
        <v>66</v>
      </c>
      <c r="G14" s="44">
        <f t="shared" si="3"/>
        <v>46.478873239436624</v>
      </c>
      <c r="H14" s="45" t="s">
        <v>88</v>
      </c>
      <c r="I14" s="45">
        <f t="shared" si="4"/>
        <v>41.549295774647888</v>
      </c>
      <c r="J14" s="46">
        <f>(F14-5)/1.42</f>
        <v>42.95774647887324</v>
      </c>
      <c r="K14" s="45">
        <f>J14+(6/1.42)</f>
        <v>47.183098591549296</v>
      </c>
      <c r="L14" s="47">
        <v>14</v>
      </c>
      <c r="M14" s="48" t="s">
        <v>89</v>
      </c>
      <c r="N14" s="48">
        <v>12.8</v>
      </c>
      <c r="O14" s="192">
        <v>112</v>
      </c>
      <c r="P14" s="192">
        <v>87</v>
      </c>
      <c r="Q14" s="192">
        <v>21929420</v>
      </c>
      <c r="R14" s="50">
        <f t="shared" si="5"/>
        <v>3574</v>
      </c>
      <c r="S14" s="51">
        <f t="shared" si="6"/>
        <v>85.775999999999996</v>
      </c>
      <c r="T14" s="51">
        <f t="shared" si="7"/>
        <v>3.5739999999999998</v>
      </c>
      <c r="U14" s="193">
        <v>8.9</v>
      </c>
      <c r="V14" s="193">
        <f t="shared" si="0"/>
        <v>8.9</v>
      </c>
      <c r="W14" s="194" t="s">
        <v>129</v>
      </c>
      <c r="X14" s="197">
        <v>0</v>
      </c>
      <c r="Y14" s="197">
        <v>0</v>
      </c>
      <c r="Z14" s="197">
        <v>994</v>
      </c>
      <c r="AA14" s="197">
        <v>0</v>
      </c>
      <c r="AB14" s="197">
        <v>1009</v>
      </c>
      <c r="AC14" s="52" t="s">
        <v>90</v>
      </c>
      <c r="AD14" s="52" t="s">
        <v>90</v>
      </c>
      <c r="AE14" s="52" t="s">
        <v>90</v>
      </c>
      <c r="AF14" s="196" t="s">
        <v>90</v>
      </c>
      <c r="AG14" s="196">
        <v>34018292</v>
      </c>
      <c r="AH14" s="53">
        <f t="shared" ref="AH14:AH34" si="9">IF(ISBLANK(AG14),"-",AG14-AG13)</f>
        <v>540</v>
      </c>
      <c r="AI14" s="54">
        <f t="shared" si="8"/>
        <v>151.09121432568551</v>
      </c>
      <c r="AJ14" s="166">
        <v>0</v>
      </c>
      <c r="AK14" s="166">
        <v>0</v>
      </c>
      <c r="AL14" s="166">
        <v>1</v>
      </c>
      <c r="AM14" s="166">
        <v>0</v>
      </c>
      <c r="AN14" s="166">
        <v>1</v>
      </c>
      <c r="AO14" s="166">
        <v>0.33</v>
      </c>
      <c r="AP14" s="197">
        <v>7531680</v>
      </c>
      <c r="AQ14" s="197">
        <f t="shared" si="1"/>
        <v>1306</v>
      </c>
      <c r="AR14" s="55"/>
      <c r="AS14" s="56" t="s">
        <v>113</v>
      </c>
      <c r="AT14" s="58"/>
      <c r="AV14" s="42" t="s">
        <v>96</v>
      </c>
      <c r="AW14" s="42" t="s">
        <v>97</v>
      </c>
      <c r="AY14" s="87" t="s">
        <v>138</v>
      </c>
    </row>
    <row r="15" spans="2:51" x14ac:dyDescent="0.25">
      <c r="B15" s="43">
        <v>2.1666666666666701</v>
      </c>
      <c r="C15" s="43">
        <v>0.20833333333333301</v>
      </c>
      <c r="D15" s="191">
        <v>25</v>
      </c>
      <c r="E15" s="44">
        <f t="shared" si="2"/>
        <v>17.605633802816904</v>
      </c>
      <c r="F15" s="168">
        <v>66</v>
      </c>
      <c r="G15" s="44">
        <f t="shared" si="3"/>
        <v>46.478873239436624</v>
      </c>
      <c r="H15" s="45" t="s">
        <v>88</v>
      </c>
      <c r="I15" s="45">
        <f t="shared" si="4"/>
        <v>41.549295774647888</v>
      </c>
      <c r="J15" s="46">
        <f>(F15-5)/1.42</f>
        <v>42.95774647887324</v>
      </c>
      <c r="K15" s="45">
        <f>J15+(6/1.42)</f>
        <v>47.183098591549296</v>
      </c>
      <c r="L15" s="47">
        <v>18</v>
      </c>
      <c r="M15" s="48" t="s">
        <v>89</v>
      </c>
      <c r="N15" s="48">
        <v>13.1</v>
      </c>
      <c r="O15" s="192">
        <v>90</v>
      </c>
      <c r="P15" s="192">
        <v>86</v>
      </c>
      <c r="Q15" s="192">
        <v>21932978</v>
      </c>
      <c r="R15" s="50">
        <f t="shared" si="5"/>
        <v>3558</v>
      </c>
      <c r="S15" s="51">
        <f t="shared" si="6"/>
        <v>85.391999999999996</v>
      </c>
      <c r="T15" s="51">
        <f t="shared" si="7"/>
        <v>3.5579999999999998</v>
      </c>
      <c r="U15" s="193">
        <v>9.5</v>
      </c>
      <c r="V15" s="193">
        <f t="shared" si="0"/>
        <v>9.5</v>
      </c>
      <c r="W15" s="194" t="s">
        <v>129</v>
      </c>
      <c r="X15" s="197">
        <v>0</v>
      </c>
      <c r="Y15" s="197">
        <v>0</v>
      </c>
      <c r="Z15" s="197">
        <v>913</v>
      </c>
      <c r="AA15" s="197">
        <v>0</v>
      </c>
      <c r="AB15" s="197">
        <v>957</v>
      </c>
      <c r="AC15" s="52" t="s">
        <v>90</v>
      </c>
      <c r="AD15" s="52" t="s">
        <v>90</v>
      </c>
      <c r="AE15" s="52" t="s">
        <v>90</v>
      </c>
      <c r="AF15" s="196" t="s">
        <v>90</v>
      </c>
      <c r="AG15" s="196">
        <v>34018796</v>
      </c>
      <c r="AH15" s="53">
        <f t="shared" si="9"/>
        <v>504</v>
      </c>
      <c r="AI15" s="54">
        <f t="shared" si="8"/>
        <v>141.65261382799326</v>
      </c>
      <c r="AJ15" s="166">
        <v>0</v>
      </c>
      <c r="AK15" s="166">
        <v>0</v>
      </c>
      <c r="AL15" s="166">
        <v>1</v>
      </c>
      <c r="AM15" s="166">
        <v>0</v>
      </c>
      <c r="AN15" s="166">
        <v>1</v>
      </c>
      <c r="AO15" s="166">
        <v>0.33</v>
      </c>
      <c r="AP15" s="197">
        <v>7532252</v>
      </c>
      <c r="AQ15" s="197">
        <f t="shared" si="1"/>
        <v>572</v>
      </c>
      <c r="AR15" s="55"/>
      <c r="AS15" s="56" t="s">
        <v>113</v>
      </c>
      <c r="AV15" s="42" t="s">
        <v>98</v>
      </c>
      <c r="AW15" s="42" t="s">
        <v>99</v>
      </c>
      <c r="AY15" s="87" t="s">
        <v>200</v>
      </c>
    </row>
    <row r="16" spans="2:51" x14ac:dyDescent="0.25">
      <c r="B16" s="43">
        <v>2.2083333333333299</v>
      </c>
      <c r="C16" s="43">
        <v>0.25</v>
      </c>
      <c r="D16" s="191">
        <v>31</v>
      </c>
      <c r="E16" s="44">
        <f t="shared" si="2"/>
        <v>21.83098591549296</v>
      </c>
      <c r="F16" s="103">
        <v>68</v>
      </c>
      <c r="G16" s="44">
        <f t="shared" si="3"/>
        <v>47.887323943661976</v>
      </c>
      <c r="H16" s="45" t="s">
        <v>88</v>
      </c>
      <c r="I16" s="45">
        <f t="shared" si="4"/>
        <v>46.478873239436624</v>
      </c>
      <c r="J16" s="46">
        <f t="shared" ref="J16:J25" si="10">F16/1.42</f>
        <v>47.887323943661976</v>
      </c>
      <c r="K16" s="45">
        <f>J16+1.42</f>
        <v>49.307323943661977</v>
      </c>
      <c r="L16" s="47">
        <v>19</v>
      </c>
      <c r="M16" s="48" t="s">
        <v>100</v>
      </c>
      <c r="N16" s="48">
        <v>13.1</v>
      </c>
      <c r="O16" s="192">
        <v>97</v>
      </c>
      <c r="P16" s="192">
        <v>86</v>
      </c>
      <c r="Q16" s="192">
        <v>21936881</v>
      </c>
      <c r="R16" s="50">
        <f t="shared" si="5"/>
        <v>3903</v>
      </c>
      <c r="S16" s="51">
        <f t="shared" si="6"/>
        <v>93.671999999999997</v>
      </c>
      <c r="T16" s="51">
        <f t="shared" si="7"/>
        <v>3.903</v>
      </c>
      <c r="U16" s="193">
        <v>9.5</v>
      </c>
      <c r="V16" s="193">
        <f t="shared" si="0"/>
        <v>9.5</v>
      </c>
      <c r="W16" s="194" t="s">
        <v>129</v>
      </c>
      <c r="X16" s="197">
        <v>0</v>
      </c>
      <c r="Y16" s="197">
        <v>0</v>
      </c>
      <c r="Z16" s="197">
        <v>917</v>
      </c>
      <c r="AA16" s="197">
        <v>0</v>
      </c>
      <c r="AB16" s="197">
        <v>948</v>
      </c>
      <c r="AC16" s="52" t="s">
        <v>90</v>
      </c>
      <c r="AD16" s="52" t="s">
        <v>90</v>
      </c>
      <c r="AE16" s="52" t="s">
        <v>90</v>
      </c>
      <c r="AF16" s="196" t="s">
        <v>90</v>
      </c>
      <c r="AG16" s="196">
        <v>34019264</v>
      </c>
      <c r="AH16" s="53">
        <f t="shared" si="9"/>
        <v>468</v>
      </c>
      <c r="AI16" s="54">
        <f t="shared" si="8"/>
        <v>119.90776325903151</v>
      </c>
      <c r="AJ16" s="166">
        <v>0</v>
      </c>
      <c r="AK16" s="166">
        <v>0</v>
      </c>
      <c r="AL16" s="166">
        <v>1</v>
      </c>
      <c r="AM16" s="166">
        <v>0</v>
      </c>
      <c r="AN16" s="166">
        <v>1</v>
      </c>
      <c r="AO16" s="166">
        <v>0</v>
      </c>
      <c r="AP16" s="197">
        <v>7532252</v>
      </c>
      <c r="AQ16" s="197">
        <f t="shared" si="1"/>
        <v>0</v>
      </c>
      <c r="AR16" s="57"/>
      <c r="AS16" s="56" t="s">
        <v>101</v>
      </c>
      <c r="AV16" s="42" t="s">
        <v>102</v>
      </c>
      <c r="AW16" s="42" t="s">
        <v>103</v>
      </c>
      <c r="AY16" s="87"/>
    </row>
    <row r="17" spans="1:51" x14ac:dyDescent="0.25">
      <c r="B17" s="43">
        <v>2.25</v>
      </c>
      <c r="C17" s="43">
        <v>0.29166666666666702</v>
      </c>
      <c r="D17" s="191">
        <v>26</v>
      </c>
      <c r="E17" s="44">
        <f t="shared" si="2"/>
        <v>18.30985915492958</v>
      </c>
      <c r="F17" s="103">
        <v>83</v>
      </c>
      <c r="G17" s="44">
        <f t="shared" si="3"/>
        <v>58.450704225352112</v>
      </c>
      <c r="H17" s="45" t="s">
        <v>88</v>
      </c>
      <c r="I17" s="45">
        <f t="shared" si="4"/>
        <v>57.04225352112676</v>
      </c>
      <c r="J17" s="46">
        <f t="shared" si="10"/>
        <v>58.450704225352112</v>
      </c>
      <c r="K17" s="45">
        <f t="shared" ref="K17:K22" si="11">J17+1.42</f>
        <v>59.870704225352114</v>
      </c>
      <c r="L17" s="47">
        <v>19</v>
      </c>
      <c r="M17" s="48" t="s">
        <v>100</v>
      </c>
      <c r="N17" s="48">
        <v>16.7</v>
      </c>
      <c r="O17" s="192">
        <v>126</v>
      </c>
      <c r="P17" s="192">
        <v>123</v>
      </c>
      <c r="Q17" s="192">
        <v>21941721</v>
      </c>
      <c r="R17" s="50">
        <f t="shared" si="5"/>
        <v>4840</v>
      </c>
      <c r="S17" s="51">
        <f t="shared" si="6"/>
        <v>116.16</v>
      </c>
      <c r="T17" s="51">
        <f t="shared" si="7"/>
        <v>4.84</v>
      </c>
      <c r="U17" s="193">
        <v>9.5</v>
      </c>
      <c r="V17" s="193">
        <f t="shared" si="0"/>
        <v>9.5</v>
      </c>
      <c r="W17" s="194" t="s">
        <v>129</v>
      </c>
      <c r="X17" s="197">
        <v>0</v>
      </c>
      <c r="Y17" s="197">
        <v>0</v>
      </c>
      <c r="Z17" s="197">
        <v>1180</v>
      </c>
      <c r="AA17" s="197">
        <v>0</v>
      </c>
      <c r="AB17" s="197">
        <v>1150</v>
      </c>
      <c r="AC17" s="52" t="s">
        <v>90</v>
      </c>
      <c r="AD17" s="52" t="s">
        <v>90</v>
      </c>
      <c r="AE17" s="52" t="s">
        <v>90</v>
      </c>
      <c r="AF17" s="196" t="s">
        <v>90</v>
      </c>
      <c r="AG17" s="196">
        <v>34020092</v>
      </c>
      <c r="AH17" s="53">
        <f t="shared" si="9"/>
        <v>828</v>
      </c>
      <c r="AI17" s="54">
        <f t="shared" si="8"/>
        <v>171.07438016528926</v>
      </c>
      <c r="AJ17" s="166">
        <v>0</v>
      </c>
      <c r="AK17" s="166">
        <v>0</v>
      </c>
      <c r="AL17" s="166">
        <v>1</v>
      </c>
      <c r="AM17" s="166">
        <v>0</v>
      </c>
      <c r="AN17" s="166">
        <v>1</v>
      </c>
      <c r="AO17" s="166">
        <v>0</v>
      </c>
      <c r="AP17" s="197">
        <v>7532252</v>
      </c>
      <c r="AQ17" s="197">
        <f t="shared" si="1"/>
        <v>0</v>
      </c>
      <c r="AR17" s="55"/>
      <c r="AS17" s="56" t="s">
        <v>101</v>
      </c>
      <c r="AT17" s="58"/>
      <c r="AV17" s="42" t="s">
        <v>104</v>
      </c>
      <c r="AW17" s="42" t="s">
        <v>105</v>
      </c>
      <c r="AY17" s="170"/>
    </row>
    <row r="18" spans="1:51" x14ac:dyDescent="0.25">
      <c r="B18" s="43">
        <v>2.2916666666666701</v>
      </c>
      <c r="C18" s="43">
        <v>0.33333333333333298</v>
      </c>
      <c r="D18" s="191">
        <v>16</v>
      </c>
      <c r="E18" s="44">
        <f t="shared" si="2"/>
        <v>11.267605633802818</v>
      </c>
      <c r="F18" s="103">
        <v>83</v>
      </c>
      <c r="G18" s="44">
        <f t="shared" si="3"/>
        <v>58.450704225352112</v>
      </c>
      <c r="H18" s="45" t="s">
        <v>88</v>
      </c>
      <c r="I18" s="45">
        <f t="shared" si="4"/>
        <v>57.04225352112676</v>
      </c>
      <c r="J18" s="46">
        <f t="shared" si="10"/>
        <v>58.450704225352112</v>
      </c>
      <c r="K18" s="45">
        <f t="shared" si="11"/>
        <v>59.870704225352114</v>
      </c>
      <c r="L18" s="47">
        <v>19</v>
      </c>
      <c r="M18" s="48" t="s">
        <v>100</v>
      </c>
      <c r="N18" s="48">
        <v>17.3</v>
      </c>
      <c r="O18" s="192">
        <v>139</v>
      </c>
      <c r="P18" s="192">
        <v>133</v>
      </c>
      <c r="Q18" s="192">
        <v>21947111</v>
      </c>
      <c r="R18" s="50">
        <f t="shared" si="5"/>
        <v>5390</v>
      </c>
      <c r="S18" s="51">
        <f t="shared" si="6"/>
        <v>129.36000000000001</v>
      </c>
      <c r="T18" s="51">
        <f t="shared" si="7"/>
        <v>5.39</v>
      </c>
      <c r="U18" s="193">
        <v>9.5</v>
      </c>
      <c r="V18" s="193">
        <f t="shared" si="0"/>
        <v>9.5</v>
      </c>
      <c r="W18" s="194" t="s">
        <v>141</v>
      </c>
      <c r="X18" s="197">
        <v>0</v>
      </c>
      <c r="Y18" s="197">
        <v>0</v>
      </c>
      <c r="Z18" s="197">
        <v>1106</v>
      </c>
      <c r="AA18" s="197">
        <v>1185</v>
      </c>
      <c r="AB18" s="197">
        <v>1138</v>
      </c>
      <c r="AC18" s="52" t="s">
        <v>90</v>
      </c>
      <c r="AD18" s="52" t="s">
        <v>90</v>
      </c>
      <c r="AE18" s="52" t="s">
        <v>90</v>
      </c>
      <c r="AF18" s="196" t="s">
        <v>90</v>
      </c>
      <c r="AG18" s="196">
        <v>34021140</v>
      </c>
      <c r="AH18" s="53">
        <f t="shared" si="9"/>
        <v>1048</v>
      </c>
      <c r="AI18" s="54">
        <f t="shared" si="8"/>
        <v>194.43413729128017</v>
      </c>
      <c r="AJ18" s="166">
        <v>0</v>
      </c>
      <c r="AK18" s="166">
        <v>0</v>
      </c>
      <c r="AL18" s="166">
        <v>1</v>
      </c>
      <c r="AM18" s="166">
        <v>1</v>
      </c>
      <c r="AN18" s="166">
        <v>1</v>
      </c>
      <c r="AO18" s="166">
        <v>0</v>
      </c>
      <c r="AP18" s="197">
        <v>7532252</v>
      </c>
      <c r="AQ18" s="197">
        <f t="shared" si="1"/>
        <v>0</v>
      </c>
      <c r="AR18" s="55"/>
      <c r="AS18" s="56" t="s">
        <v>101</v>
      </c>
      <c r="AV18" s="42" t="s">
        <v>106</v>
      </c>
      <c r="AW18" s="42" t="s">
        <v>107</v>
      </c>
      <c r="AY18" s="170"/>
    </row>
    <row r="19" spans="1:51" x14ac:dyDescent="0.25">
      <c r="B19" s="43">
        <v>2.3333333333333299</v>
      </c>
      <c r="C19" s="43">
        <v>0.375</v>
      </c>
      <c r="D19" s="191">
        <v>12</v>
      </c>
      <c r="E19" s="44">
        <f t="shared" si="2"/>
        <v>8.4507042253521139</v>
      </c>
      <c r="F19" s="103">
        <v>83</v>
      </c>
      <c r="G19" s="44">
        <f t="shared" si="3"/>
        <v>58.450704225352112</v>
      </c>
      <c r="H19" s="45" t="s">
        <v>88</v>
      </c>
      <c r="I19" s="45">
        <f t="shared" si="4"/>
        <v>57.04225352112676</v>
      </c>
      <c r="J19" s="46">
        <f t="shared" si="10"/>
        <v>58.450704225352112</v>
      </c>
      <c r="K19" s="45">
        <f t="shared" si="11"/>
        <v>59.870704225352114</v>
      </c>
      <c r="L19" s="47">
        <v>19</v>
      </c>
      <c r="M19" s="48" t="s">
        <v>100</v>
      </c>
      <c r="N19" s="48">
        <v>18.399999999999999</v>
      </c>
      <c r="O19" s="192">
        <v>136</v>
      </c>
      <c r="P19" s="192">
        <v>140</v>
      </c>
      <c r="Q19" s="192">
        <v>21952915</v>
      </c>
      <c r="R19" s="50">
        <f t="shared" si="5"/>
        <v>5804</v>
      </c>
      <c r="S19" s="51">
        <f t="shared" si="6"/>
        <v>139.29599999999999</v>
      </c>
      <c r="T19" s="51">
        <f t="shared" si="7"/>
        <v>5.8040000000000003</v>
      </c>
      <c r="U19" s="193">
        <v>9.5</v>
      </c>
      <c r="V19" s="193">
        <f t="shared" si="0"/>
        <v>9.5</v>
      </c>
      <c r="W19" s="194" t="s">
        <v>142</v>
      </c>
      <c r="X19" s="197">
        <v>0</v>
      </c>
      <c r="Y19" s="197">
        <v>988</v>
      </c>
      <c r="Z19" s="197">
        <v>1155</v>
      </c>
      <c r="AA19" s="197">
        <v>1185</v>
      </c>
      <c r="AB19" s="197">
        <v>1160</v>
      </c>
      <c r="AC19" s="52" t="s">
        <v>90</v>
      </c>
      <c r="AD19" s="52" t="s">
        <v>90</v>
      </c>
      <c r="AE19" s="52" t="s">
        <v>90</v>
      </c>
      <c r="AF19" s="196" t="s">
        <v>90</v>
      </c>
      <c r="AG19" s="196">
        <v>34022332</v>
      </c>
      <c r="AH19" s="53">
        <f t="shared" si="9"/>
        <v>1192</v>
      </c>
      <c r="AI19" s="54">
        <f t="shared" si="8"/>
        <v>205.37560303239144</v>
      </c>
      <c r="AJ19" s="166">
        <v>0</v>
      </c>
      <c r="AK19" s="166">
        <v>1</v>
      </c>
      <c r="AL19" s="166">
        <v>1</v>
      </c>
      <c r="AM19" s="166">
        <v>1</v>
      </c>
      <c r="AN19" s="166">
        <v>1</v>
      </c>
      <c r="AO19" s="166">
        <v>0</v>
      </c>
      <c r="AP19" s="197">
        <v>7532252</v>
      </c>
      <c r="AQ19" s="197">
        <f t="shared" si="1"/>
        <v>0</v>
      </c>
      <c r="AR19" s="55"/>
      <c r="AS19" s="56" t="s">
        <v>101</v>
      </c>
      <c r="AV19" s="42" t="s">
        <v>108</v>
      </c>
      <c r="AW19" s="42" t="s">
        <v>109</v>
      </c>
      <c r="AY19" s="170"/>
    </row>
    <row r="20" spans="1:51" x14ac:dyDescent="0.25">
      <c r="B20" s="43">
        <v>2.375</v>
      </c>
      <c r="C20" s="43">
        <v>0.41666666666666669</v>
      </c>
      <c r="D20" s="191">
        <v>12</v>
      </c>
      <c r="E20" s="44">
        <f t="shared" si="2"/>
        <v>8.4507042253521139</v>
      </c>
      <c r="F20" s="103">
        <v>83</v>
      </c>
      <c r="G20" s="44">
        <f t="shared" si="3"/>
        <v>58.450704225352112</v>
      </c>
      <c r="H20" s="45" t="s">
        <v>88</v>
      </c>
      <c r="I20" s="45">
        <f t="shared" si="4"/>
        <v>57.04225352112676</v>
      </c>
      <c r="J20" s="46">
        <f t="shared" si="10"/>
        <v>58.450704225352112</v>
      </c>
      <c r="K20" s="45">
        <f t="shared" si="11"/>
        <v>59.870704225352114</v>
      </c>
      <c r="L20" s="47">
        <v>19</v>
      </c>
      <c r="M20" s="48" t="s">
        <v>100</v>
      </c>
      <c r="N20" s="48">
        <v>17.7</v>
      </c>
      <c r="O20" s="192">
        <v>135</v>
      </c>
      <c r="P20" s="192">
        <v>138</v>
      </c>
      <c r="Q20" s="192">
        <v>21958841</v>
      </c>
      <c r="R20" s="50">
        <f t="shared" si="5"/>
        <v>5926</v>
      </c>
      <c r="S20" s="51">
        <f t="shared" si="6"/>
        <v>142.22399999999999</v>
      </c>
      <c r="T20" s="51">
        <f t="shared" si="7"/>
        <v>5.9260000000000002</v>
      </c>
      <c r="U20" s="193">
        <v>9.1</v>
      </c>
      <c r="V20" s="193">
        <f t="shared" si="0"/>
        <v>9.1</v>
      </c>
      <c r="W20" s="194" t="s">
        <v>142</v>
      </c>
      <c r="X20" s="197">
        <v>0</v>
      </c>
      <c r="Y20" s="197">
        <v>1008</v>
      </c>
      <c r="Z20" s="197">
        <v>1155</v>
      </c>
      <c r="AA20" s="197">
        <v>1185</v>
      </c>
      <c r="AB20" s="197">
        <v>1160</v>
      </c>
      <c r="AC20" s="52" t="s">
        <v>90</v>
      </c>
      <c r="AD20" s="52" t="s">
        <v>90</v>
      </c>
      <c r="AE20" s="52" t="s">
        <v>90</v>
      </c>
      <c r="AF20" s="196" t="s">
        <v>90</v>
      </c>
      <c r="AG20" s="196">
        <v>34023604</v>
      </c>
      <c r="AH20" s="53">
        <f t="shared" si="9"/>
        <v>1272</v>
      </c>
      <c r="AI20" s="54">
        <f t="shared" si="8"/>
        <v>214.64731690853864</v>
      </c>
      <c r="AJ20" s="166">
        <v>0</v>
      </c>
      <c r="AK20" s="166">
        <v>1</v>
      </c>
      <c r="AL20" s="166">
        <v>1</v>
      </c>
      <c r="AM20" s="166">
        <v>1</v>
      </c>
      <c r="AN20" s="166">
        <v>1</v>
      </c>
      <c r="AO20" s="166">
        <v>0</v>
      </c>
      <c r="AP20" s="197">
        <v>7532252</v>
      </c>
      <c r="AQ20" s="197">
        <f t="shared" si="1"/>
        <v>0</v>
      </c>
      <c r="AR20" s="57"/>
      <c r="AS20" s="56" t="s">
        <v>101</v>
      </c>
      <c r="AY20" s="170"/>
    </row>
    <row r="21" spans="1:51" x14ac:dyDescent="0.25">
      <c r="B21" s="43">
        <v>2.4166666666666701</v>
      </c>
      <c r="C21" s="43">
        <v>0.45833333333333298</v>
      </c>
      <c r="D21" s="191">
        <v>12</v>
      </c>
      <c r="E21" s="44">
        <f t="shared" si="2"/>
        <v>8.4507042253521139</v>
      </c>
      <c r="F21" s="103">
        <v>83</v>
      </c>
      <c r="G21" s="44">
        <f t="shared" si="3"/>
        <v>58.450704225352112</v>
      </c>
      <c r="H21" s="45" t="s">
        <v>88</v>
      </c>
      <c r="I21" s="45">
        <f t="shared" si="4"/>
        <v>57.04225352112676</v>
      </c>
      <c r="J21" s="46">
        <f t="shared" si="10"/>
        <v>58.450704225352112</v>
      </c>
      <c r="K21" s="45">
        <f t="shared" si="11"/>
        <v>59.870704225352114</v>
      </c>
      <c r="L21" s="47">
        <v>19</v>
      </c>
      <c r="M21" s="48" t="s">
        <v>100</v>
      </c>
      <c r="N21" s="48">
        <v>17.7</v>
      </c>
      <c r="O21" s="192">
        <v>129</v>
      </c>
      <c r="P21" s="192">
        <v>140</v>
      </c>
      <c r="Q21" s="192">
        <v>21964670</v>
      </c>
      <c r="R21" s="50">
        <f>Q21-Q20</f>
        <v>5829</v>
      </c>
      <c r="S21" s="51">
        <f t="shared" si="6"/>
        <v>139.89599999999999</v>
      </c>
      <c r="T21" s="51">
        <f t="shared" si="7"/>
        <v>5.8289999999999997</v>
      </c>
      <c r="U21" s="193">
        <v>8.8000000000000007</v>
      </c>
      <c r="V21" s="193">
        <f t="shared" si="0"/>
        <v>8.8000000000000007</v>
      </c>
      <c r="W21" s="194" t="s">
        <v>142</v>
      </c>
      <c r="X21" s="197">
        <v>0</v>
      </c>
      <c r="Y21" s="197">
        <v>991</v>
      </c>
      <c r="Z21" s="197">
        <v>1155</v>
      </c>
      <c r="AA21" s="197">
        <v>1185</v>
      </c>
      <c r="AB21" s="197">
        <v>1159</v>
      </c>
      <c r="AC21" s="52" t="s">
        <v>90</v>
      </c>
      <c r="AD21" s="52" t="s">
        <v>90</v>
      </c>
      <c r="AE21" s="52" t="s">
        <v>90</v>
      </c>
      <c r="AF21" s="196" t="s">
        <v>90</v>
      </c>
      <c r="AG21" s="196">
        <v>34024864</v>
      </c>
      <c r="AH21" s="53">
        <f t="shared" si="9"/>
        <v>1260</v>
      </c>
      <c r="AI21" s="54">
        <f t="shared" si="8"/>
        <v>216.16057642820383</v>
      </c>
      <c r="AJ21" s="166">
        <v>0</v>
      </c>
      <c r="AK21" s="166">
        <v>1</v>
      </c>
      <c r="AL21" s="166">
        <v>1</v>
      </c>
      <c r="AM21" s="166">
        <v>1</v>
      </c>
      <c r="AN21" s="166">
        <v>1</v>
      </c>
      <c r="AO21" s="166">
        <v>0</v>
      </c>
      <c r="AP21" s="197">
        <v>7532252</v>
      </c>
      <c r="AQ21" s="197">
        <f t="shared" si="1"/>
        <v>0</v>
      </c>
      <c r="AR21" s="55"/>
      <c r="AS21" s="56" t="s">
        <v>101</v>
      </c>
      <c r="AY21" s="170"/>
    </row>
    <row r="22" spans="1:51" x14ac:dyDescent="0.25">
      <c r="B22" s="43">
        <v>2.4583333333333299</v>
      </c>
      <c r="C22" s="43">
        <v>0.5</v>
      </c>
      <c r="D22" s="191">
        <v>13</v>
      </c>
      <c r="E22" s="44">
        <f t="shared" si="2"/>
        <v>9.1549295774647899</v>
      </c>
      <c r="F22" s="103">
        <v>83</v>
      </c>
      <c r="G22" s="44">
        <f t="shared" si="3"/>
        <v>58.450704225352112</v>
      </c>
      <c r="H22" s="45" t="s">
        <v>88</v>
      </c>
      <c r="I22" s="45">
        <f t="shared" si="4"/>
        <v>57.04225352112676</v>
      </c>
      <c r="J22" s="46">
        <f t="shared" si="10"/>
        <v>58.450704225352112</v>
      </c>
      <c r="K22" s="45">
        <f t="shared" si="11"/>
        <v>59.870704225352114</v>
      </c>
      <c r="L22" s="47">
        <v>19</v>
      </c>
      <c r="M22" s="48" t="s">
        <v>100</v>
      </c>
      <c r="N22" s="48">
        <v>17.3</v>
      </c>
      <c r="O22" s="192">
        <v>111</v>
      </c>
      <c r="P22" s="192">
        <v>123</v>
      </c>
      <c r="Q22" s="192">
        <v>21970500</v>
      </c>
      <c r="R22" s="50">
        <f t="shared" si="5"/>
        <v>5830</v>
      </c>
      <c r="S22" s="51">
        <f t="shared" si="6"/>
        <v>139.91999999999999</v>
      </c>
      <c r="T22" s="51">
        <f t="shared" si="7"/>
        <v>5.83</v>
      </c>
      <c r="U22" s="193">
        <v>8.6999999999999993</v>
      </c>
      <c r="V22" s="193">
        <f t="shared" si="0"/>
        <v>8.6999999999999993</v>
      </c>
      <c r="W22" s="194" t="s">
        <v>143</v>
      </c>
      <c r="X22" s="197">
        <v>0</v>
      </c>
      <c r="Y22" s="197">
        <v>1188</v>
      </c>
      <c r="Z22" s="197">
        <v>1195</v>
      </c>
      <c r="AA22" s="197">
        <v>0</v>
      </c>
      <c r="AB22" s="197">
        <v>1198</v>
      </c>
      <c r="AC22" s="52" t="s">
        <v>90</v>
      </c>
      <c r="AD22" s="52" t="s">
        <v>90</v>
      </c>
      <c r="AE22" s="52" t="s">
        <v>90</v>
      </c>
      <c r="AF22" s="196" t="s">
        <v>90</v>
      </c>
      <c r="AG22" s="196">
        <v>34026124</v>
      </c>
      <c r="AH22" s="53">
        <f t="shared" si="9"/>
        <v>1260</v>
      </c>
      <c r="AI22" s="54">
        <f t="shared" si="8"/>
        <v>216.12349914236705</v>
      </c>
      <c r="AJ22" s="166">
        <v>0</v>
      </c>
      <c r="AK22" s="166">
        <v>1</v>
      </c>
      <c r="AL22" s="166">
        <v>1</v>
      </c>
      <c r="AM22" s="166">
        <v>0</v>
      </c>
      <c r="AN22" s="166">
        <v>1</v>
      </c>
      <c r="AO22" s="166">
        <v>0</v>
      </c>
      <c r="AP22" s="197">
        <v>7532252</v>
      </c>
      <c r="AQ22" s="197">
        <f t="shared" si="1"/>
        <v>0</v>
      </c>
      <c r="AR22" s="55"/>
      <c r="AS22" s="56" t="s">
        <v>101</v>
      </c>
      <c r="AV22" s="59" t="s">
        <v>110</v>
      </c>
      <c r="AY22" s="170"/>
    </row>
    <row r="23" spans="1:51" x14ac:dyDescent="0.25">
      <c r="A23" s="163" t="s">
        <v>183</v>
      </c>
      <c r="B23" s="43">
        <v>2.5</v>
      </c>
      <c r="C23" s="43">
        <v>0.54166666666666696</v>
      </c>
      <c r="D23" s="191">
        <v>16</v>
      </c>
      <c r="E23" s="44">
        <f t="shared" si="2"/>
        <v>11.267605633802818</v>
      </c>
      <c r="F23" s="168">
        <v>81</v>
      </c>
      <c r="G23" s="44">
        <f t="shared" si="3"/>
        <v>57.04225352112676</v>
      </c>
      <c r="H23" s="45" t="s">
        <v>88</v>
      </c>
      <c r="I23" s="45">
        <f t="shared" si="4"/>
        <v>55.633802816901408</v>
      </c>
      <c r="J23" s="46">
        <f t="shared" si="10"/>
        <v>57.04225352112676</v>
      </c>
      <c r="K23" s="45">
        <f>J23+(6/1.42)</f>
        <v>61.267605633802816</v>
      </c>
      <c r="L23" s="47">
        <v>19</v>
      </c>
      <c r="M23" s="48" t="s">
        <v>100</v>
      </c>
      <c r="N23" s="48">
        <v>17.5</v>
      </c>
      <c r="O23" s="192">
        <v>115</v>
      </c>
      <c r="P23" s="192">
        <v>133</v>
      </c>
      <c r="Q23" s="192">
        <v>21975495</v>
      </c>
      <c r="R23" s="50">
        <f t="shared" si="5"/>
        <v>4995</v>
      </c>
      <c r="S23" s="51">
        <f t="shared" si="6"/>
        <v>119.88</v>
      </c>
      <c r="T23" s="51">
        <f t="shared" si="7"/>
        <v>4.9950000000000001</v>
      </c>
      <c r="U23" s="193">
        <v>7.7</v>
      </c>
      <c r="V23" s="193">
        <f t="shared" si="0"/>
        <v>7.7</v>
      </c>
      <c r="W23" s="194" t="s">
        <v>143</v>
      </c>
      <c r="X23" s="197">
        <v>0</v>
      </c>
      <c r="Y23" s="197">
        <v>1089</v>
      </c>
      <c r="Z23" s="197">
        <v>1195</v>
      </c>
      <c r="AA23" s="197">
        <v>0</v>
      </c>
      <c r="AB23" s="197">
        <v>1198</v>
      </c>
      <c r="AC23" s="52" t="s">
        <v>90</v>
      </c>
      <c r="AD23" s="52" t="s">
        <v>90</v>
      </c>
      <c r="AE23" s="52" t="s">
        <v>90</v>
      </c>
      <c r="AF23" s="196" t="s">
        <v>90</v>
      </c>
      <c r="AG23" s="196">
        <v>34027200</v>
      </c>
      <c r="AH23" s="53">
        <f t="shared" si="9"/>
        <v>1076</v>
      </c>
      <c r="AI23" s="54">
        <f t="shared" si="8"/>
        <v>215.41541541541542</v>
      </c>
      <c r="AJ23" s="166">
        <v>0</v>
      </c>
      <c r="AK23" s="166">
        <v>1</v>
      </c>
      <c r="AL23" s="166">
        <v>1</v>
      </c>
      <c r="AM23" s="166">
        <v>0</v>
      </c>
      <c r="AN23" s="166">
        <v>1</v>
      </c>
      <c r="AO23" s="166">
        <v>0</v>
      </c>
      <c r="AP23" s="197">
        <v>7532252</v>
      </c>
      <c r="AQ23" s="197">
        <f t="shared" si="1"/>
        <v>0</v>
      </c>
      <c r="AR23" s="55"/>
      <c r="AS23" s="56" t="s">
        <v>113</v>
      </c>
      <c r="AT23" s="58"/>
      <c r="AV23" s="60" t="s">
        <v>111</v>
      </c>
      <c r="AW23" s="61" t="s">
        <v>112</v>
      </c>
      <c r="AY23" s="170"/>
    </row>
    <row r="24" spans="1:51" x14ac:dyDescent="0.25">
      <c r="B24" s="43">
        <v>2.5416666666666701</v>
      </c>
      <c r="C24" s="43">
        <v>0.58333333333333404</v>
      </c>
      <c r="D24" s="191">
        <v>16</v>
      </c>
      <c r="E24" s="44">
        <f t="shared" si="2"/>
        <v>11.267605633802818</v>
      </c>
      <c r="F24" s="168">
        <v>81</v>
      </c>
      <c r="G24" s="44">
        <f t="shared" si="3"/>
        <v>57.04225352112676</v>
      </c>
      <c r="H24" s="45" t="s">
        <v>88</v>
      </c>
      <c r="I24" s="45">
        <f t="shared" si="4"/>
        <v>55.633802816901408</v>
      </c>
      <c r="J24" s="46">
        <f t="shared" si="10"/>
        <v>57.04225352112676</v>
      </c>
      <c r="K24" s="45">
        <f t="shared" ref="K24:K34" si="12">J24+(6/1.42)</f>
        <v>61.267605633802816</v>
      </c>
      <c r="L24" s="47">
        <v>18</v>
      </c>
      <c r="M24" s="48" t="s">
        <v>100</v>
      </c>
      <c r="N24" s="48">
        <v>17.3</v>
      </c>
      <c r="O24" s="192">
        <v>113</v>
      </c>
      <c r="P24" s="192">
        <v>132</v>
      </c>
      <c r="Q24" s="192">
        <v>21981393</v>
      </c>
      <c r="R24" s="50">
        <f t="shared" si="5"/>
        <v>5898</v>
      </c>
      <c r="S24" s="51">
        <f t="shared" si="6"/>
        <v>141.55199999999999</v>
      </c>
      <c r="T24" s="51">
        <f t="shared" si="7"/>
        <v>5.8979999999999997</v>
      </c>
      <c r="U24" s="193">
        <v>6.9</v>
      </c>
      <c r="V24" s="193">
        <f t="shared" si="0"/>
        <v>6.9</v>
      </c>
      <c r="W24" s="194" t="s">
        <v>143</v>
      </c>
      <c r="X24" s="197">
        <v>0</v>
      </c>
      <c r="Y24" s="197">
        <v>1111</v>
      </c>
      <c r="Z24" s="197">
        <v>1195</v>
      </c>
      <c r="AA24" s="197">
        <v>0</v>
      </c>
      <c r="AB24" s="197">
        <v>1198</v>
      </c>
      <c r="AC24" s="52" t="s">
        <v>90</v>
      </c>
      <c r="AD24" s="52" t="s">
        <v>90</v>
      </c>
      <c r="AE24" s="52" t="s">
        <v>90</v>
      </c>
      <c r="AF24" s="196" t="s">
        <v>90</v>
      </c>
      <c r="AG24" s="196">
        <v>34028752</v>
      </c>
      <c r="AH24" s="53">
        <f t="shared" si="9"/>
        <v>1552</v>
      </c>
      <c r="AI24" s="54">
        <f t="shared" si="8"/>
        <v>263.1400474737199</v>
      </c>
      <c r="AJ24" s="166">
        <v>0</v>
      </c>
      <c r="AK24" s="166">
        <v>1</v>
      </c>
      <c r="AL24" s="166">
        <v>1</v>
      </c>
      <c r="AM24" s="166">
        <v>0</v>
      </c>
      <c r="AN24" s="166">
        <v>1</v>
      </c>
      <c r="AO24" s="166">
        <v>0</v>
      </c>
      <c r="AP24" s="197">
        <v>7532252</v>
      </c>
      <c r="AQ24" s="197">
        <f t="shared" si="1"/>
        <v>0</v>
      </c>
      <c r="AR24" s="57"/>
      <c r="AS24" s="56" t="s">
        <v>113</v>
      </c>
      <c r="AV24" s="62" t="s">
        <v>29</v>
      </c>
      <c r="AW24" s="62">
        <v>14.7</v>
      </c>
      <c r="AY24" s="170"/>
    </row>
    <row r="25" spans="1:51" x14ac:dyDescent="0.25">
      <c r="B25" s="43">
        <v>2.5833333333333299</v>
      </c>
      <c r="C25" s="43">
        <v>0.625</v>
      </c>
      <c r="D25" s="191">
        <v>16</v>
      </c>
      <c r="E25" s="44">
        <f t="shared" si="2"/>
        <v>11.267605633802818</v>
      </c>
      <c r="F25" s="168">
        <v>81</v>
      </c>
      <c r="G25" s="44">
        <f t="shared" si="3"/>
        <v>57.04225352112676</v>
      </c>
      <c r="H25" s="45" t="s">
        <v>88</v>
      </c>
      <c r="I25" s="45">
        <f t="shared" si="4"/>
        <v>55.633802816901408</v>
      </c>
      <c r="J25" s="46">
        <f t="shared" si="10"/>
        <v>57.04225352112676</v>
      </c>
      <c r="K25" s="45">
        <f t="shared" si="12"/>
        <v>61.267605633802816</v>
      </c>
      <c r="L25" s="47">
        <v>18</v>
      </c>
      <c r="M25" s="48" t="s">
        <v>100</v>
      </c>
      <c r="N25" s="48">
        <v>16.899999999999999</v>
      </c>
      <c r="O25" s="192">
        <v>136</v>
      </c>
      <c r="P25" s="192">
        <v>130</v>
      </c>
      <c r="Q25" s="192">
        <v>21986660</v>
      </c>
      <c r="R25" s="50">
        <f t="shared" si="5"/>
        <v>5267</v>
      </c>
      <c r="S25" s="51">
        <f t="shared" si="6"/>
        <v>126.408</v>
      </c>
      <c r="T25" s="51">
        <f t="shared" si="7"/>
        <v>5.2670000000000003</v>
      </c>
      <c r="U25" s="193">
        <v>6.3</v>
      </c>
      <c r="V25" s="193">
        <f t="shared" si="0"/>
        <v>6.3</v>
      </c>
      <c r="W25" s="194" t="s">
        <v>143</v>
      </c>
      <c r="X25" s="197">
        <v>0</v>
      </c>
      <c r="Y25" s="197">
        <v>1031</v>
      </c>
      <c r="Z25" s="197">
        <v>1195</v>
      </c>
      <c r="AA25" s="197">
        <v>0</v>
      </c>
      <c r="AB25" s="197">
        <v>1198</v>
      </c>
      <c r="AC25" s="52" t="s">
        <v>90</v>
      </c>
      <c r="AD25" s="52" t="s">
        <v>90</v>
      </c>
      <c r="AE25" s="52" t="s">
        <v>90</v>
      </c>
      <c r="AF25" s="196" t="s">
        <v>90</v>
      </c>
      <c r="AG25" s="196">
        <v>34029288</v>
      </c>
      <c r="AH25" s="53">
        <f t="shared" si="9"/>
        <v>536</v>
      </c>
      <c r="AI25" s="54">
        <f t="shared" si="8"/>
        <v>101.7657110309474</v>
      </c>
      <c r="AJ25" s="166">
        <v>0</v>
      </c>
      <c r="AK25" s="166">
        <v>1</v>
      </c>
      <c r="AL25" s="166">
        <v>1</v>
      </c>
      <c r="AM25" s="166">
        <v>0</v>
      </c>
      <c r="AN25" s="166">
        <v>1</v>
      </c>
      <c r="AO25" s="166">
        <v>0</v>
      </c>
      <c r="AP25" s="197">
        <v>7532252</v>
      </c>
      <c r="AQ25" s="197">
        <f t="shared" si="1"/>
        <v>0</v>
      </c>
      <c r="AR25" s="55"/>
      <c r="AS25" s="56" t="s">
        <v>113</v>
      </c>
      <c r="AV25" s="62" t="s">
        <v>74</v>
      </c>
      <c r="AW25" s="62">
        <v>10.36</v>
      </c>
      <c r="AY25" s="170"/>
    </row>
    <row r="26" spans="1:51" x14ac:dyDescent="0.25">
      <c r="B26" s="43">
        <v>2.625</v>
      </c>
      <c r="C26" s="43">
        <v>0.66666666666666696</v>
      </c>
      <c r="D26" s="191">
        <v>12</v>
      </c>
      <c r="E26" s="44">
        <f t="shared" si="2"/>
        <v>8.4507042253521139</v>
      </c>
      <c r="F26" s="168">
        <v>81</v>
      </c>
      <c r="G26" s="44">
        <f t="shared" si="3"/>
        <v>57.04225352112676</v>
      </c>
      <c r="H26" s="45" t="s">
        <v>88</v>
      </c>
      <c r="I26" s="45">
        <f t="shared" si="4"/>
        <v>53.521126760563384</v>
      </c>
      <c r="J26" s="46">
        <f>(F26-3)/1.42</f>
        <v>54.929577464788736</v>
      </c>
      <c r="K26" s="45">
        <f t="shared" si="12"/>
        <v>59.154929577464792</v>
      </c>
      <c r="L26" s="47">
        <v>18</v>
      </c>
      <c r="M26" s="48" t="s">
        <v>100</v>
      </c>
      <c r="N26" s="48">
        <v>16.7</v>
      </c>
      <c r="O26" s="192">
        <v>136</v>
      </c>
      <c r="P26" s="192">
        <v>123</v>
      </c>
      <c r="Q26" s="192">
        <v>21991927</v>
      </c>
      <c r="R26" s="50">
        <f t="shared" si="5"/>
        <v>5267</v>
      </c>
      <c r="S26" s="51">
        <f t="shared" si="6"/>
        <v>126.408</v>
      </c>
      <c r="T26" s="51">
        <f t="shared" si="7"/>
        <v>5.2670000000000003</v>
      </c>
      <c r="U26" s="193">
        <v>6</v>
      </c>
      <c r="V26" s="193">
        <f t="shared" si="0"/>
        <v>6</v>
      </c>
      <c r="W26" s="194" t="s">
        <v>143</v>
      </c>
      <c r="X26" s="197">
        <v>0</v>
      </c>
      <c r="Y26" s="197">
        <v>1014</v>
      </c>
      <c r="Z26" s="197">
        <v>1195</v>
      </c>
      <c r="AA26" s="197">
        <v>0</v>
      </c>
      <c r="AB26" s="197">
        <v>1198</v>
      </c>
      <c r="AC26" s="52" t="s">
        <v>90</v>
      </c>
      <c r="AD26" s="52" t="s">
        <v>90</v>
      </c>
      <c r="AE26" s="52" t="s">
        <v>90</v>
      </c>
      <c r="AF26" s="196" t="s">
        <v>90</v>
      </c>
      <c r="AG26" s="196">
        <v>34030342</v>
      </c>
      <c r="AH26" s="53">
        <f t="shared" si="9"/>
        <v>1054</v>
      </c>
      <c r="AI26" s="54">
        <f t="shared" si="8"/>
        <v>200.11391684070628</v>
      </c>
      <c r="AJ26" s="166">
        <v>0</v>
      </c>
      <c r="AK26" s="166">
        <v>1</v>
      </c>
      <c r="AL26" s="166">
        <v>1</v>
      </c>
      <c r="AM26" s="166">
        <v>0</v>
      </c>
      <c r="AN26" s="166">
        <v>1</v>
      </c>
      <c r="AO26" s="166">
        <v>0</v>
      </c>
      <c r="AP26" s="197">
        <v>7532252</v>
      </c>
      <c r="AQ26" s="197">
        <f t="shared" si="1"/>
        <v>0</v>
      </c>
      <c r="AR26" s="55"/>
      <c r="AS26" s="56" t="s">
        <v>113</v>
      </c>
      <c r="AV26" s="62" t="s">
        <v>114</v>
      </c>
      <c r="AW26" s="62">
        <v>1.01325</v>
      </c>
      <c r="AY26" s="170"/>
    </row>
    <row r="27" spans="1:51" x14ac:dyDescent="0.25">
      <c r="B27" s="43">
        <v>2.6666666666666701</v>
      </c>
      <c r="C27" s="43">
        <v>0.70833333333333404</v>
      </c>
      <c r="D27" s="191">
        <v>16</v>
      </c>
      <c r="E27" s="44">
        <f t="shared" si="2"/>
        <v>11.267605633802818</v>
      </c>
      <c r="F27" s="168">
        <v>81</v>
      </c>
      <c r="G27" s="44">
        <f t="shared" si="3"/>
        <v>57.04225352112676</v>
      </c>
      <c r="H27" s="45" t="s">
        <v>88</v>
      </c>
      <c r="I27" s="45">
        <f t="shared" si="4"/>
        <v>53.521126760563384</v>
      </c>
      <c r="J27" s="46">
        <f t="shared" ref="J27:J32" si="13">(F27-3)/1.42</f>
        <v>54.929577464788736</v>
      </c>
      <c r="K27" s="45">
        <f t="shared" si="12"/>
        <v>59.154929577464792</v>
      </c>
      <c r="L27" s="47">
        <v>18</v>
      </c>
      <c r="M27" s="48" t="s">
        <v>100</v>
      </c>
      <c r="N27" s="48">
        <v>16.7</v>
      </c>
      <c r="O27" s="192">
        <v>115</v>
      </c>
      <c r="P27" s="192">
        <v>122</v>
      </c>
      <c r="Q27" s="192">
        <v>21997077</v>
      </c>
      <c r="R27" s="50">
        <f t="shared" si="5"/>
        <v>5150</v>
      </c>
      <c r="S27" s="51">
        <f t="shared" si="6"/>
        <v>123.6</v>
      </c>
      <c r="T27" s="51">
        <f t="shared" si="7"/>
        <v>5.15</v>
      </c>
      <c r="U27" s="193">
        <v>5.6</v>
      </c>
      <c r="V27" s="193">
        <f t="shared" si="0"/>
        <v>5.6</v>
      </c>
      <c r="W27" s="194" t="s">
        <v>143</v>
      </c>
      <c r="X27" s="197">
        <v>0</v>
      </c>
      <c r="Y27" s="197">
        <v>1034</v>
      </c>
      <c r="Z27" s="197">
        <v>1195</v>
      </c>
      <c r="AA27" s="197">
        <v>0</v>
      </c>
      <c r="AB27" s="197">
        <v>1198</v>
      </c>
      <c r="AC27" s="52" t="s">
        <v>90</v>
      </c>
      <c r="AD27" s="52" t="s">
        <v>90</v>
      </c>
      <c r="AE27" s="52" t="s">
        <v>90</v>
      </c>
      <c r="AF27" s="196" t="s">
        <v>90</v>
      </c>
      <c r="AG27" s="196">
        <v>34031348</v>
      </c>
      <c r="AH27" s="53">
        <f t="shared" si="9"/>
        <v>1006</v>
      </c>
      <c r="AI27" s="54">
        <f t="shared" si="8"/>
        <v>195.33980582524271</v>
      </c>
      <c r="AJ27" s="166">
        <v>0</v>
      </c>
      <c r="AK27" s="166">
        <v>1</v>
      </c>
      <c r="AL27" s="166">
        <v>1</v>
      </c>
      <c r="AM27" s="166">
        <v>0</v>
      </c>
      <c r="AN27" s="166">
        <v>1</v>
      </c>
      <c r="AO27" s="166">
        <v>0</v>
      </c>
      <c r="AP27" s="197">
        <v>7532252</v>
      </c>
      <c r="AQ27" s="197">
        <f t="shared" si="1"/>
        <v>0</v>
      </c>
      <c r="AR27" s="55"/>
      <c r="AS27" s="56" t="s">
        <v>113</v>
      </c>
      <c r="AV27" s="62" t="s">
        <v>115</v>
      </c>
      <c r="AW27" s="62">
        <v>1</v>
      </c>
      <c r="AY27" s="170"/>
    </row>
    <row r="28" spans="1:51" x14ac:dyDescent="0.25">
      <c r="B28" s="43">
        <v>2.7083333333333299</v>
      </c>
      <c r="C28" s="43">
        <v>0.750000000000002</v>
      </c>
      <c r="D28" s="191">
        <v>13</v>
      </c>
      <c r="E28" s="44">
        <f t="shared" si="2"/>
        <v>9.1549295774647899</v>
      </c>
      <c r="F28" s="168">
        <v>78</v>
      </c>
      <c r="G28" s="44">
        <f t="shared" si="3"/>
        <v>54.929577464788736</v>
      </c>
      <c r="H28" s="45" t="s">
        <v>88</v>
      </c>
      <c r="I28" s="45">
        <f t="shared" si="4"/>
        <v>51.408450704225352</v>
      </c>
      <c r="J28" s="46">
        <f t="shared" si="13"/>
        <v>52.816901408450704</v>
      </c>
      <c r="K28" s="45">
        <f t="shared" si="12"/>
        <v>57.04225352112676</v>
      </c>
      <c r="L28" s="47">
        <v>18</v>
      </c>
      <c r="M28" s="48" t="s">
        <v>100</v>
      </c>
      <c r="N28" s="48">
        <v>16.7</v>
      </c>
      <c r="O28" s="192">
        <v>110</v>
      </c>
      <c r="P28" s="192">
        <v>132</v>
      </c>
      <c r="Q28" s="192">
        <v>22002255</v>
      </c>
      <c r="R28" s="50">
        <f t="shared" si="5"/>
        <v>5178</v>
      </c>
      <c r="S28" s="51">
        <f t="shared" si="6"/>
        <v>124.27200000000001</v>
      </c>
      <c r="T28" s="51">
        <f t="shared" si="7"/>
        <v>5.1779999999999999</v>
      </c>
      <c r="U28" s="193">
        <v>5.0999999999999996</v>
      </c>
      <c r="V28" s="193">
        <f t="shared" si="0"/>
        <v>5.0999999999999996</v>
      </c>
      <c r="W28" s="194" t="s">
        <v>143</v>
      </c>
      <c r="X28" s="197">
        <v>0</v>
      </c>
      <c r="Y28" s="197">
        <v>1098</v>
      </c>
      <c r="Z28" s="197">
        <v>1195</v>
      </c>
      <c r="AA28" s="197">
        <v>0</v>
      </c>
      <c r="AB28" s="197">
        <v>1198</v>
      </c>
      <c r="AC28" s="52" t="s">
        <v>90</v>
      </c>
      <c r="AD28" s="52" t="s">
        <v>90</v>
      </c>
      <c r="AE28" s="52" t="s">
        <v>90</v>
      </c>
      <c r="AF28" s="196" t="s">
        <v>90</v>
      </c>
      <c r="AG28" s="196">
        <v>34032340</v>
      </c>
      <c r="AH28" s="53">
        <f t="shared" si="9"/>
        <v>992</v>
      </c>
      <c r="AI28" s="54">
        <f t="shared" si="8"/>
        <v>191.57976052529935</v>
      </c>
      <c r="AJ28" s="166">
        <v>0</v>
      </c>
      <c r="AK28" s="166">
        <v>1</v>
      </c>
      <c r="AL28" s="166">
        <v>1</v>
      </c>
      <c r="AM28" s="166">
        <v>0</v>
      </c>
      <c r="AN28" s="166">
        <v>1</v>
      </c>
      <c r="AO28" s="166">
        <v>0</v>
      </c>
      <c r="AP28" s="197">
        <v>7532252</v>
      </c>
      <c r="AQ28" s="197">
        <f t="shared" si="1"/>
        <v>0</v>
      </c>
      <c r="AR28" s="57"/>
      <c r="AS28" s="56" t="s">
        <v>113</v>
      </c>
      <c r="AV28" s="62" t="s">
        <v>116</v>
      </c>
      <c r="AW28" s="62">
        <v>101.325</v>
      </c>
      <c r="AY28" s="170"/>
    </row>
    <row r="29" spans="1:51" x14ac:dyDescent="0.25">
      <c r="B29" s="43">
        <v>2.75</v>
      </c>
      <c r="C29" s="43">
        <v>0.79166666666666896</v>
      </c>
      <c r="D29" s="191">
        <v>12</v>
      </c>
      <c r="E29" s="44">
        <f t="shared" si="2"/>
        <v>8.4507042253521139</v>
      </c>
      <c r="F29" s="168">
        <v>78</v>
      </c>
      <c r="G29" s="44">
        <f t="shared" si="3"/>
        <v>54.929577464788736</v>
      </c>
      <c r="H29" s="45" t="s">
        <v>88</v>
      </c>
      <c r="I29" s="45">
        <f t="shared" si="4"/>
        <v>51.408450704225352</v>
      </c>
      <c r="J29" s="46">
        <f t="shared" si="13"/>
        <v>52.816901408450704</v>
      </c>
      <c r="K29" s="45">
        <f t="shared" si="12"/>
        <v>57.04225352112676</v>
      </c>
      <c r="L29" s="47">
        <v>18</v>
      </c>
      <c r="M29" s="48" t="s">
        <v>100</v>
      </c>
      <c r="N29" s="48">
        <v>16.600000000000001</v>
      </c>
      <c r="O29" s="192">
        <v>114</v>
      </c>
      <c r="P29" s="192">
        <v>125</v>
      </c>
      <c r="Q29" s="192">
        <v>22007559</v>
      </c>
      <c r="R29" s="50">
        <f t="shared" si="5"/>
        <v>5304</v>
      </c>
      <c r="S29" s="51">
        <f t="shared" si="6"/>
        <v>127.29600000000001</v>
      </c>
      <c r="T29" s="51">
        <f t="shared" si="7"/>
        <v>5.3040000000000003</v>
      </c>
      <c r="U29" s="193">
        <v>4.2</v>
      </c>
      <c r="V29" s="193">
        <f t="shared" si="0"/>
        <v>4.2</v>
      </c>
      <c r="W29" s="194" t="s">
        <v>143</v>
      </c>
      <c r="X29" s="197">
        <v>0</v>
      </c>
      <c r="Y29" s="197">
        <v>1065</v>
      </c>
      <c r="Z29" s="197">
        <v>1195</v>
      </c>
      <c r="AA29" s="197">
        <v>0</v>
      </c>
      <c r="AB29" s="197">
        <v>1198</v>
      </c>
      <c r="AC29" s="52" t="s">
        <v>90</v>
      </c>
      <c r="AD29" s="52" t="s">
        <v>90</v>
      </c>
      <c r="AE29" s="52" t="s">
        <v>90</v>
      </c>
      <c r="AF29" s="196" t="s">
        <v>90</v>
      </c>
      <c r="AG29" s="196">
        <v>34033404</v>
      </c>
      <c r="AH29" s="53">
        <f t="shared" si="9"/>
        <v>1064</v>
      </c>
      <c r="AI29" s="54">
        <f t="shared" si="8"/>
        <v>200.60331825037707</v>
      </c>
      <c r="AJ29" s="166">
        <v>0</v>
      </c>
      <c r="AK29" s="166">
        <v>1</v>
      </c>
      <c r="AL29" s="166">
        <v>1</v>
      </c>
      <c r="AM29" s="166">
        <v>0</v>
      </c>
      <c r="AN29" s="166">
        <v>1</v>
      </c>
      <c r="AO29" s="166">
        <v>0</v>
      </c>
      <c r="AP29" s="197">
        <v>7532252</v>
      </c>
      <c r="AQ29" s="197">
        <f t="shared" si="1"/>
        <v>0</v>
      </c>
      <c r="AR29" s="55"/>
      <c r="AS29" s="56" t="s">
        <v>113</v>
      </c>
      <c r="AY29" s="170"/>
    </row>
    <row r="30" spans="1:51" x14ac:dyDescent="0.25">
      <c r="B30" s="43">
        <v>2.7916666666666701</v>
      </c>
      <c r="C30" s="43">
        <v>0.83333333333333703</v>
      </c>
      <c r="D30" s="191">
        <v>11</v>
      </c>
      <c r="E30" s="44">
        <f t="shared" si="2"/>
        <v>7.746478873239437</v>
      </c>
      <c r="F30" s="168">
        <v>78</v>
      </c>
      <c r="G30" s="44">
        <f t="shared" si="3"/>
        <v>54.929577464788736</v>
      </c>
      <c r="H30" s="45" t="s">
        <v>88</v>
      </c>
      <c r="I30" s="45">
        <f t="shared" si="4"/>
        <v>51.408450704225352</v>
      </c>
      <c r="J30" s="46">
        <f t="shared" si="13"/>
        <v>52.816901408450704</v>
      </c>
      <c r="K30" s="45">
        <f t="shared" si="12"/>
        <v>57.04225352112676</v>
      </c>
      <c r="L30" s="47">
        <v>18</v>
      </c>
      <c r="M30" s="48" t="s">
        <v>100</v>
      </c>
      <c r="N30" s="48">
        <v>16.600000000000001</v>
      </c>
      <c r="O30" s="192">
        <v>117</v>
      </c>
      <c r="P30" s="192">
        <v>122</v>
      </c>
      <c r="Q30" s="192">
        <v>22012663</v>
      </c>
      <c r="R30" s="50">
        <f t="shared" si="5"/>
        <v>5104</v>
      </c>
      <c r="S30" s="51">
        <f t="shared" si="6"/>
        <v>122.496</v>
      </c>
      <c r="T30" s="51">
        <f t="shared" si="7"/>
        <v>5.1040000000000001</v>
      </c>
      <c r="U30" s="193">
        <v>3.7</v>
      </c>
      <c r="V30" s="193">
        <f t="shared" si="0"/>
        <v>3.7</v>
      </c>
      <c r="W30" s="194" t="s">
        <v>143</v>
      </c>
      <c r="X30" s="197">
        <v>0</v>
      </c>
      <c r="Y30" s="197">
        <v>1010</v>
      </c>
      <c r="Z30" s="197">
        <v>1195</v>
      </c>
      <c r="AA30" s="197">
        <v>0</v>
      </c>
      <c r="AB30" s="197">
        <v>1198</v>
      </c>
      <c r="AC30" s="52" t="s">
        <v>90</v>
      </c>
      <c r="AD30" s="52" t="s">
        <v>90</v>
      </c>
      <c r="AE30" s="52" t="s">
        <v>90</v>
      </c>
      <c r="AF30" s="196" t="s">
        <v>90</v>
      </c>
      <c r="AG30" s="196">
        <v>34034420</v>
      </c>
      <c r="AH30" s="53">
        <f t="shared" si="9"/>
        <v>1016</v>
      </c>
      <c r="AI30" s="54">
        <f t="shared" si="8"/>
        <v>199.05956112852664</v>
      </c>
      <c r="AJ30" s="166">
        <v>0</v>
      </c>
      <c r="AK30" s="166">
        <v>1</v>
      </c>
      <c r="AL30" s="166">
        <v>1</v>
      </c>
      <c r="AM30" s="166">
        <v>0</v>
      </c>
      <c r="AN30" s="166">
        <v>1</v>
      </c>
      <c r="AO30" s="166">
        <v>0</v>
      </c>
      <c r="AP30" s="197">
        <v>7532252</v>
      </c>
      <c r="AQ30" s="197">
        <f t="shared" si="1"/>
        <v>0</v>
      </c>
      <c r="AR30" s="55"/>
      <c r="AS30" s="56" t="s">
        <v>113</v>
      </c>
      <c r="AV30" s="225" t="s">
        <v>117</v>
      </c>
      <c r="AW30" s="225"/>
      <c r="AY30" s="170"/>
    </row>
    <row r="31" spans="1:51" x14ac:dyDescent="0.25">
      <c r="B31" s="43">
        <v>2.8333333333333299</v>
      </c>
      <c r="C31" s="43">
        <v>0.875000000000004</v>
      </c>
      <c r="D31" s="191">
        <v>14</v>
      </c>
      <c r="E31" s="44">
        <f t="shared" si="2"/>
        <v>9.8591549295774659</v>
      </c>
      <c r="F31" s="168">
        <v>76</v>
      </c>
      <c r="G31" s="44">
        <f t="shared" si="3"/>
        <v>53.521126760563384</v>
      </c>
      <c r="H31" s="45" t="s">
        <v>88</v>
      </c>
      <c r="I31" s="45">
        <f t="shared" si="4"/>
        <v>50</v>
      </c>
      <c r="J31" s="46">
        <f t="shared" si="13"/>
        <v>51.408450704225352</v>
      </c>
      <c r="K31" s="45">
        <f t="shared" si="12"/>
        <v>55.633802816901408</v>
      </c>
      <c r="L31" s="47">
        <v>18</v>
      </c>
      <c r="M31" s="48" t="s">
        <v>100</v>
      </c>
      <c r="N31" s="48">
        <v>16.100000000000001</v>
      </c>
      <c r="O31" s="192">
        <v>116</v>
      </c>
      <c r="P31" s="192">
        <v>114</v>
      </c>
      <c r="Q31" s="192">
        <v>22017719</v>
      </c>
      <c r="R31" s="50">
        <f t="shared" si="5"/>
        <v>5056</v>
      </c>
      <c r="S31" s="51">
        <f t="shared" si="6"/>
        <v>121.34399999999999</v>
      </c>
      <c r="T31" s="51">
        <f t="shared" si="7"/>
        <v>5.056</v>
      </c>
      <c r="U31" s="193">
        <v>3.6</v>
      </c>
      <c r="V31" s="193">
        <f t="shared" si="0"/>
        <v>3.6</v>
      </c>
      <c r="W31" s="194" t="s">
        <v>143</v>
      </c>
      <c r="X31" s="197">
        <v>0</v>
      </c>
      <c r="Y31" s="197">
        <v>956</v>
      </c>
      <c r="Z31" s="197">
        <v>1176</v>
      </c>
      <c r="AA31" s="197">
        <v>0</v>
      </c>
      <c r="AB31" s="197">
        <v>1181</v>
      </c>
      <c r="AC31" s="52" t="s">
        <v>90</v>
      </c>
      <c r="AD31" s="52" t="s">
        <v>90</v>
      </c>
      <c r="AE31" s="52" t="s">
        <v>90</v>
      </c>
      <c r="AF31" s="196" t="s">
        <v>90</v>
      </c>
      <c r="AG31" s="196">
        <v>34035428</v>
      </c>
      <c r="AH31" s="53">
        <f t="shared" si="9"/>
        <v>1008</v>
      </c>
      <c r="AI31" s="54">
        <f t="shared" si="8"/>
        <v>199.36708860759492</v>
      </c>
      <c r="AJ31" s="166">
        <v>0</v>
      </c>
      <c r="AK31" s="166">
        <v>1</v>
      </c>
      <c r="AL31" s="166">
        <v>1</v>
      </c>
      <c r="AM31" s="166">
        <v>0</v>
      </c>
      <c r="AN31" s="166">
        <v>1</v>
      </c>
      <c r="AO31" s="166">
        <v>0</v>
      </c>
      <c r="AP31" s="197">
        <v>7532252</v>
      </c>
      <c r="AQ31" s="197">
        <f t="shared" si="1"/>
        <v>0</v>
      </c>
      <c r="AR31" s="55"/>
      <c r="AS31" s="56" t="s">
        <v>113</v>
      </c>
      <c r="AV31" s="63" t="s">
        <v>29</v>
      </c>
      <c r="AW31" s="63" t="s">
        <v>74</v>
      </c>
      <c r="AY31" s="170"/>
    </row>
    <row r="32" spans="1:51" x14ac:dyDescent="0.25">
      <c r="B32" s="43">
        <v>2.875</v>
      </c>
      <c r="C32" s="43">
        <v>0.91666666666667096</v>
      </c>
      <c r="D32" s="191">
        <v>20</v>
      </c>
      <c r="E32" s="44">
        <f t="shared" si="2"/>
        <v>14.084507042253522</v>
      </c>
      <c r="F32" s="168">
        <v>76</v>
      </c>
      <c r="G32" s="44">
        <f t="shared" si="3"/>
        <v>53.521126760563384</v>
      </c>
      <c r="H32" s="45" t="s">
        <v>88</v>
      </c>
      <c r="I32" s="45">
        <f t="shared" si="4"/>
        <v>50</v>
      </c>
      <c r="J32" s="46">
        <f t="shared" si="13"/>
        <v>51.408450704225352</v>
      </c>
      <c r="K32" s="45">
        <f t="shared" si="12"/>
        <v>55.633802816901408</v>
      </c>
      <c r="L32" s="47">
        <v>14</v>
      </c>
      <c r="M32" s="48" t="s">
        <v>118</v>
      </c>
      <c r="N32" s="48">
        <v>12.6</v>
      </c>
      <c r="O32" s="192">
        <v>93</v>
      </c>
      <c r="P32" s="192">
        <v>111</v>
      </c>
      <c r="Q32" s="192">
        <v>22022534</v>
      </c>
      <c r="R32" s="50">
        <f>Q32-Q31</f>
        <v>4815</v>
      </c>
      <c r="S32" s="51">
        <f t="shared" si="6"/>
        <v>115.56</v>
      </c>
      <c r="T32" s="51">
        <f t="shared" si="7"/>
        <v>4.8150000000000004</v>
      </c>
      <c r="U32" s="193">
        <v>3.4</v>
      </c>
      <c r="V32" s="193">
        <f t="shared" si="0"/>
        <v>3.4</v>
      </c>
      <c r="W32" s="194" t="s">
        <v>129</v>
      </c>
      <c r="X32" s="197">
        <v>0</v>
      </c>
      <c r="Y32" s="197">
        <v>0</v>
      </c>
      <c r="Z32" s="197">
        <v>1138</v>
      </c>
      <c r="AA32" s="197">
        <v>0</v>
      </c>
      <c r="AB32" s="197">
        <v>1100</v>
      </c>
      <c r="AC32" s="52" t="s">
        <v>90</v>
      </c>
      <c r="AD32" s="52" t="s">
        <v>90</v>
      </c>
      <c r="AE32" s="52" t="s">
        <v>90</v>
      </c>
      <c r="AF32" s="196" t="s">
        <v>90</v>
      </c>
      <c r="AG32" s="196">
        <v>34036304</v>
      </c>
      <c r="AH32" s="53">
        <f t="shared" si="9"/>
        <v>876</v>
      </c>
      <c r="AI32" s="54">
        <f t="shared" si="8"/>
        <v>181.93146417445482</v>
      </c>
      <c r="AJ32" s="166">
        <v>0</v>
      </c>
      <c r="AK32" s="166">
        <v>0</v>
      </c>
      <c r="AL32" s="166">
        <v>1</v>
      </c>
      <c r="AM32" s="166">
        <v>0</v>
      </c>
      <c r="AN32" s="166">
        <v>1</v>
      </c>
      <c r="AO32" s="166">
        <v>0</v>
      </c>
      <c r="AP32" s="197">
        <v>7532252</v>
      </c>
      <c r="AQ32" s="197">
        <f t="shared" si="1"/>
        <v>0</v>
      </c>
      <c r="AR32" s="57"/>
      <c r="AS32" s="56" t="s">
        <v>113</v>
      </c>
      <c r="AV32" s="64">
        <v>1</v>
      </c>
      <c r="AW32" s="64">
        <f>IFERROR(AV32*VLOOKUP(AV31,AV24:AW28,2,FALSE)/VLOOKUP(AW31,AV24:AW28,2,FALSE),"Enter Unit and Value")</f>
        <v>1.4189189189189189</v>
      </c>
      <c r="AY32" s="170"/>
    </row>
    <row r="33" spans="2:51" x14ac:dyDescent="0.25">
      <c r="B33" s="43">
        <v>2.9166666666666701</v>
      </c>
      <c r="C33" s="43">
        <v>0.95833333333333803</v>
      </c>
      <c r="D33" s="191">
        <v>10</v>
      </c>
      <c r="E33" s="44">
        <f t="shared" si="2"/>
        <v>7.042253521126761</v>
      </c>
      <c r="F33" s="168">
        <v>66</v>
      </c>
      <c r="G33" s="44">
        <f t="shared" si="3"/>
        <v>46.478873239436624</v>
      </c>
      <c r="H33" s="45" t="s">
        <v>88</v>
      </c>
      <c r="I33" s="45">
        <f>J33-(2/1.42)</f>
        <v>41.549295774647888</v>
      </c>
      <c r="J33" s="46">
        <f t="shared" ref="J33:J34" si="14">(F33-5)/1.42</f>
        <v>42.95774647887324</v>
      </c>
      <c r="K33" s="45">
        <f t="shared" si="12"/>
        <v>47.183098591549296</v>
      </c>
      <c r="L33" s="47">
        <v>14</v>
      </c>
      <c r="M33" s="48" t="s">
        <v>118</v>
      </c>
      <c r="N33" s="48">
        <v>11.9</v>
      </c>
      <c r="O33" s="192">
        <v>121</v>
      </c>
      <c r="P33" s="192">
        <v>103</v>
      </c>
      <c r="Q33" s="192">
        <v>22026457</v>
      </c>
      <c r="R33" s="50">
        <f t="shared" si="5"/>
        <v>3923</v>
      </c>
      <c r="S33" s="51">
        <f t="shared" si="6"/>
        <v>94.152000000000001</v>
      </c>
      <c r="T33" s="51">
        <f t="shared" si="7"/>
        <v>3.923</v>
      </c>
      <c r="U33" s="193">
        <v>4.2</v>
      </c>
      <c r="V33" s="193">
        <f t="shared" si="0"/>
        <v>4.2</v>
      </c>
      <c r="W33" s="194" t="s">
        <v>129</v>
      </c>
      <c r="X33" s="197">
        <v>0</v>
      </c>
      <c r="Y33" s="197">
        <v>0</v>
      </c>
      <c r="Z33" s="197">
        <v>1096</v>
      </c>
      <c r="AA33" s="197">
        <v>0</v>
      </c>
      <c r="AB33" s="197">
        <v>1080</v>
      </c>
      <c r="AC33" s="52" t="s">
        <v>90</v>
      </c>
      <c r="AD33" s="52" t="s">
        <v>90</v>
      </c>
      <c r="AE33" s="52" t="s">
        <v>90</v>
      </c>
      <c r="AF33" s="196" t="s">
        <v>90</v>
      </c>
      <c r="AG33" s="196">
        <v>34036956</v>
      </c>
      <c r="AH33" s="53">
        <f t="shared" si="9"/>
        <v>652</v>
      </c>
      <c r="AI33" s="54">
        <f t="shared" si="8"/>
        <v>166.1993372419067</v>
      </c>
      <c r="AJ33" s="166">
        <v>0</v>
      </c>
      <c r="AK33" s="166">
        <v>0</v>
      </c>
      <c r="AL33" s="166">
        <v>1</v>
      </c>
      <c r="AM33" s="166">
        <v>0</v>
      </c>
      <c r="AN33" s="166">
        <v>1</v>
      </c>
      <c r="AO33" s="166">
        <v>0.25</v>
      </c>
      <c r="AP33" s="197">
        <v>7533001</v>
      </c>
      <c r="AQ33" s="197">
        <f t="shared" si="1"/>
        <v>749</v>
      </c>
      <c r="AR33" s="55"/>
      <c r="AS33" s="56" t="s">
        <v>113</v>
      </c>
      <c r="AY33" s="170"/>
    </row>
    <row r="34" spans="2:51" x14ac:dyDescent="0.25">
      <c r="B34" s="43">
        <v>2.9583333333333299</v>
      </c>
      <c r="C34" s="43">
        <v>1</v>
      </c>
      <c r="D34" s="191">
        <v>13</v>
      </c>
      <c r="E34" s="44">
        <f t="shared" si="2"/>
        <v>9.1549295774647899</v>
      </c>
      <c r="F34" s="168">
        <v>66</v>
      </c>
      <c r="G34" s="44">
        <f t="shared" si="3"/>
        <v>46.478873239436624</v>
      </c>
      <c r="H34" s="45" t="s">
        <v>88</v>
      </c>
      <c r="I34" s="45">
        <f t="shared" si="4"/>
        <v>41.549295774647888</v>
      </c>
      <c r="J34" s="46">
        <f t="shared" si="14"/>
        <v>42.95774647887324</v>
      </c>
      <c r="K34" s="45">
        <f t="shared" si="12"/>
        <v>47.183098591549296</v>
      </c>
      <c r="L34" s="47">
        <v>14</v>
      </c>
      <c r="M34" s="48" t="s">
        <v>118</v>
      </c>
      <c r="N34" s="65">
        <v>11.5</v>
      </c>
      <c r="O34" s="192">
        <v>123</v>
      </c>
      <c r="P34" s="192">
        <v>99</v>
      </c>
      <c r="Q34" s="192">
        <v>22030329</v>
      </c>
      <c r="R34" s="50">
        <f t="shared" si="5"/>
        <v>3872</v>
      </c>
      <c r="S34" s="51">
        <f t="shared" si="6"/>
        <v>92.927999999999997</v>
      </c>
      <c r="T34" s="51">
        <f t="shared" si="7"/>
        <v>3.8719999999999999</v>
      </c>
      <c r="U34" s="193">
        <v>5.4</v>
      </c>
      <c r="V34" s="193">
        <f t="shared" si="0"/>
        <v>5.4</v>
      </c>
      <c r="W34" s="194" t="s">
        <v>129</v>
      </c>
      <c r="X34" s="197">
        <v>0</v>
      </c>
      <c r="Y34" s="197">
        <v>0</v>
      </c>
      <c r="Z34" s="197">
        <v>1069</v>
      </c>
      <c r="AA34" s="197">
        <v>0</v>
      </c>
      <c r="AB34" s="197">
        <v>1081</v>
      </c>
      <c r="AC34" s="52" t="s">
        <v>90</v>
      </c>
      <c r="AD34" s="52" t="s">
        <v>90</v>
      </c>
      <c r="AE34" s="52" t="s">
        <v>90</v>
      </c>
      <c r="AF34" s="196" t="s">
        <v>90</v>
      </c>
      <c r="AG34" s="196">
        <v>34037545</v>
      </c>
      <c r="AH34" s="53">
        <f t="shared" si="9"/>
        <v>589</v>
      </c>
      <c r="AI34" s="54">
        <f t="shared" si="8"/>
        <v>152.11776859504133</v>
      </c>
      <c r="AJ34" s="166">
        <v>0</v>
      </c>
      <c r="AK34" s="166">
        <v>0</v>
      </c>
      <c r="AL34" s="166">
        <v>1</v>
      </c>
      <c r="AM34" s="166">
        <v>0</v>
      </c>
      <c r="AN34" s="166">
        <v>1</v>
      </c>
      <c r="AO34" s="166">
        <v>0.25</v>
      </c>
      <c r="AP34" s="197">
        <v>7533205</v>
      </c>
      <c r="AQ34" s="197">
        <f t="shared" si="1"/>
        <v>204</v>
      </c>
      <c r="AR34" s="55"/>
      <c r="AS34" s="56" t="s">
        <v>113</v>
      </c>
      <c r="AV34" s="60" t="s">
        <v>119</v>
      </c>
      <c r="AW34" s="66" t="s">
        <v>30</v>
      </c>
      <c r="AY34" s="170"/>
    </row>
    <row r="35" spans="2:51" x14ac:dyDescent="0.25">
      <c r="B35" s="152"/>
      <c r="C35" s="153"/>
      <c r="D35" s="152"/>
      <c r="E35" s="155"/>
      <c r="F35" s="155"/>
      <c r="G35" s="156"/>
      <c r="H35" s="154"/>
      <c r="I35" s="155"/>
      <c r="J35" s="155"/>
      <c r="K35" s="156"/>
      <c r="L35" s="226" t="s">
        <v>120</v>
      </c>
      <c r="M35" s="227"/>
      <c r="N35" s="228"/>
      <c r="O35" s="67"/>
      <c r="P35" s="67">
        <f>AVERAGE(P11:P34)</f>
        <v>115.45833333333333</v>
      </c>
      <c r="Q35" s="68">
        <f>Q34-Q10</f>
        <v>115462</v>
      </c>
      <c r="R35" s="69">
        <f>SUM(R11:R34)</f>
        <v>115462</v>
      </c>
      <c r="S35" s="70">
        <f>AVERAGE(S11:S34)</f>
        <v>115.46199999999999</v>
      </c>
      <c r="T35" s="70">
        <f>SUM(T11:T34)</f>
        <v>115.46199999999999</v>
      </c>
      <c r="U35" s="154"/>
      <c r="V35" s="154"/>
      <c r="W35" s="61"/>
      <c r="X35" s="146"/>
      <c r="Y35" s="147"/>
      <c r="Z35" s="147"/>
      <c r="AA35" s="147"/>
      <c r="AB35" s="148"/>
      <c r="AC35" s="146"/>
      <c r="AD35" s="147"/>
      <c r="AE35" s="148"/>
      <c r="AF35" s="149"/>
      <c r="AG35" s="71">
        <f>AG34-AG10</f>
        <v>21577</v>
      </c>
      <c r="AH35" s="72">
        <f>SUM(AH11:AH34)</f>
        <v>21577</v>
      </c>
      <c r="AI35" s="73">
        <f>$AH$35/$T35</f>
        <v>186.87533560825207</v>
      </c>
      <c r="AJ35" s="149"/>
      <c r="AK35" s="150"/>
      <c r="AL35" s="150"/>
      <c r="AM35" s="150"/>
      <c r="AN35" s="151"/>
      <c r="AO35" s="74"/>
      <c r="AP35" s="75">
        <f>AP34-AP10</f>
        <v>5496</v>
      </c>
      <c r="AQ35" s="76">
        <f>SUM(AQ11:AQ34)</f>
        <v>5496</v>
      </c>
      <c r="AR35" s="77" t="e">
        <f>AVERAGE(AR11:AR34)</f>
        <v>#DIV/0!</v>
      </c>
      <c r="AS35" s="74"/>
      <c r="AV35" s="78" t="s">
        <v>30</v>
      </c>
      <c r="AW35" s="78">
        <v>1</v>
      </c>
      <c r="AY35" s="170"/>
    </row>
    <row r="36" spans="2:51" x14ac:dyDescent="0.25">
      <c r="B36" s="79"/>
      <c r="C36" s="79"/>
      <c r="D36" s="79"/>
      <c r="E36" s="80"/>
      <c r="F36" s="80"/>
      <c r="G36" s="80"/>
      <c r="H36" s="80"/>
      <c r="I36" s="81"/>
      <c r="J36" s="81"/>
      <c r="K36" s="81"/>
      <c r="L36" s="167"/>
      <c r="M36" s="167"/>
      <c r="N36" s="167"/>
      <c r="O36" s="167"/>
      <c r="P36" s="167"/>
      <c r="Q36" s="167"/>
      <c r="R36" s="167"/>
      <c r="S36" s="167"/>
      <c r="T36" s="167"/>
      <c r="U36" s="82"/>
      <c r="V36" s="82"/>
      <c r="W36" s="167"/>
      <c r="X36" s="167"/>
      <c r="Y36" s="167"/>
      <c r="Z36" s="171"/>
      <c r="AA36" s="167"/>
      <c r="AB36" s="167"/>
      <c r="AC36" s="167"/>
      <c r="AD36" s="167"/>
      <c r="AE36" s="167"/>
      <c r="AH36" s="83"/>
      <c r="AM36" s="167"/>
      <c r="AN36" s="167"/>
      <c r="AO36" s="167"/>
      <c r="AP36" s="167"/>
      <c r="AQ36" s="167"/>
      <c r="AR36" s="167"/>
      <c r="AV36" s="78" t="s">
        <v>121</v>
      </c>
      <c r="AW36" s="78">
        <v>41.67</v>
      </c>
      <c r="AY36" s="170"/>
    </row>
    <row r="37" spans="2:51" x14ac:dyDescent="0.25">
      <c r="B37" s="93" t="s">
        <v>122</v>
      </c>
      <c r="C37" s="93"/>
      <c r="D37" s="93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71"/>
      <c r="X37" s="171"/>
      <c r="Y37" s="171"/>
      <c r="Z37" s="171"/>
      <c r="AA37" s="171"/>
      <c r="AB37" s="171"/>
      <c r="AC37" s="171"/>
      <c r="AD37" s="171"/>
      <c r="AE37" s="171"/>
      <c r="AM37" s="23"/>
      <c r="AN37" s="167"/>
      <c r="AO37" s="167"/>
      <c r="AP37" s="167"/>
      <c r="AQ37" s="167"/>
      <c r="AR37" s="171"/>
      <c r="AV37" s="78" t="s">
        <v>123</v>
      </c>
      <c r="AW37" s="78">
        <v>11.574999999999999</v>
      </c>
      <c r="AY37" s="170"/>
    </row>
    <row r="38" spans="2:51" x14ac:dyDescent="0.25">
      <c r="B38" s="94" t="s">
        <v>139</v>
      </c>
      <c r="C38" s="93"/>
      <c r="D38" s="9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171"/>
      <c r="X38" s="171"/>
      <c r="Y38" s="171"/>
      <c r="Z38" s="171"/>
      <c r="AA38" s="171"/>
      <c r="AB38" s="171"/>
      <c r="AC38" s="171"/>
      <c r="AD38" s="171"/>
      <c r="AE38" s="171"/>
      <c r="AM38" s="23"/>
      <c r="AN38" s="167"/>
      <c r="AO38" s="167"/>
      <c r="AP38" s="167"/>
      <c r="AQ38" s="167"/>
      <c r="AR38" s="171"/>
      <c r="AV38" s="78"/>
      <c r="AW38" s="78"/>
      <c r="AY38" s="170"/>
    </row>
    <row r="39" spans="2:51" x14ac:dyDescent="0.25">
      <c r="B39" s="90" t="s">
        <v>128</v>
      </c>
      <c r="C39" s="176"/>
      <c r="D39" s="176"/>
      <c r="E39" s="176"/>
      <c r="F39" s="176"/>
      <c r="G39" s="176"/>
      <c r="H39" s="176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92"/>
      <c r="T39" s="92"/>
      <c r="U39" s="92"/>
      <c r="V39" s="92"/>
      <c r="W39" s="171"/>
      <c r="X39" s="171"/>
      <c r="Y39" s="171"/>
      <c r="Z39" s="171"/>
      <c r="AA39" s="171"/>
      <c r="AB39" s="171"/>
      <c r="AC39" s="171"/>
      <c r="AD39" s="171"/>
      <c r="AE39" s="171"/>
      <c r="AM39" s="23"/>
      <c r="AN39" s="167"/>
      <c r="AO39" s="167"/>
      <c r="AP39" s="167"/>
      <c r="AQ39" s="167"/>
      <c r="AR39" s="171"/>
      <c r="AV39" s="78"/>
      <c r="AW39" s="78"/>
      <c r="AY39" s="170"/>
    </row>
    <row r="40" spans="2:51" x14ac:dyDescent="0.25">
      <c r="B40" s="182" t="s">
        <v>134</v>
      </c>
      <c r="C40" s="176"/>
      <c r="D40" s="176"/>
      <c r="E40" s="176"/>
      <c r="F40" s="176"/>
      <c r="G40" s="176"/>
      <c r="H40" s="176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92"/>
      <c r="T40" s="92"/>
      <c r="U40" s="92"/>
      <c r="V40" s="92"/>
      <c r="W40" s="171"/>
      <c r="X40" s="171"/>
      <c r="Y40" s="171"/>
      <c r="Z40" s="171"/>
      <c r="AA40" s="171"/>
      <c r="AB40" s="171"/>
      <c r="AC40" s="171"/>
      <c r="AD40" s="171"/>
      <c r="AE40" s="171"/>
      <c r="AM40" s="23"/>
      <c r="AN40" s="167"/>
      <c r="AO40" s="167"/>
      <c r="AP40" s="167"/>
      <c r="AQ40" s="167"/>
      <c r="AR40" s="171"/>
      <c r="AV40" s="78"/>
      <c r="AW40" s="78"/>
      <c r="AY40" s="170"/>
    </row>
    <row r="41" spans="2:51" x14ac:dyDescent="0.25">
      <c r="B41" s="88" t="s">
        <v>228</v>
      </c>
      <c r="C41" s="176"/>
      <c r="D41" s="176"/>
      <c r="E41" s="176"/>
      <c r="F41" s="176"/>
      <c r="G41" s="176"/>
      <c r="H41" s="176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92"/>
      <c r="T41" s="92"/>
      <c r="U41" s="92"/>
      <c r="V41" s="92"/>
      <c r="W41" s="171"/>
      <c r="X41" s="171"/>
      <c r="Y41" s="171"/>
      <c r="Z41" s="171"/>
      <c r="AA41" s="171"/>
      <c r="AB41" s="171"/>
      <c r="AC41" s="171"/>
      <c r="AD41" s="171"/>
      <c r="AE41" s="171"/>
      <c r="AM41" s="23"/>
      <c r="AN41" s="167"/>
      <c r="AO41" s="167"/>
      <c r="AP41" s="167"/>
      <c r="AQ41" s="167"/>
      <c r="AR41" s="171"/>
      <c r="AV41" s="78"/>
      <c r="AW41" s="78"/>
      <c r="AY41" s="170"/>
    </row>
    <row r="42" spans="2:51" x14ac:dyDescent="0.25">
      <c r="B42" s="89" t="s">
        <v>229</v>
      </c>
      <c r="C42" s="176"/>
      <c r="D42" s="176"/>
      <c r="E42" s="176"/>
      <c r="F42" s="176"/>
      <c r="G42" s="176"/>
      <c r="H42" s="176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9"/>
      <c r="T42" s="179"/>
      <c r="U42" s="179"/>
      <c r="V42" s="179"/>
      <c r="W42" s="171"/>
      <c r="X42" s="171"/>
      <c r="Y42" s="171"/>
      <c r="Z42" s="171"/>
      <c r="AA42" s="171"/>
      <c r="AB42" s="171"/>
      <c r="AC42" s="171"/>
      <c r="AD42" s="171"/>
      <c r="AE42" s="171"/>
      <c r="AM42" s="172"/>
      <c r="AN42" s="172"/>
      <c r="AO42" s="172"/>
      <c r="AP42" s="172"/>
      <c r="AQ42" s="172"/>
      <c r="AR42" s="172"/>
      <c r="AS42" s="173"/>
      <c r="AV42" s="170"/>
      <c r="AW42" s="163"/>
      <c r="AX42" s="163"/>
      <c r="AY42" s="163"/>
    </row>
    <row r="43" spans="2:51" x14ac:dyDescent="0.25">
      <c r="B43" s="182" t="s">
        <v>124</v>
      </c>
      <c r="C43" s="176"/>
      <c r="D43" s="176"/>
      <c r="E43" s="181"/>
      <c r="F43" s="181"/>
      <c r="G43" s="181"/>
      <c r="H43" s="176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9"/>
      <c r="T43" s="179"/>
      <c r="U43" s="179"/>
      <c r="V43" s="179"/>
      <c r="W43" s="171"/>
      <c r="X43" s="171"/>
      <c r="Y43" s="171"/>
      <c r="Z43" s="171"/>
      <c r="AA43" s="171"/>
      <c r="AB43" s="171"/>
      <c r="AC43" s="171"/>
      <c r="AD43" s="171"/>
      <c r="AE43" s="171"/>
      <c r="AM43" s="172"/>
      <c r="AN43" s="172"/>
      <c r="AO43" s="172"/>
      <c r="AP43" s="172"/>
      <c r="AQ43" s="172"/>
      <c r="AR43" s="172"/>
      <c r="AS43" s="173"/>
      <c r="AV43" s="170"/>
      <c r="AW43" s="163"/>
      <c r="AX43" s="163"/>
      <c r="AY43" s="163"/>
    </row>
    <row r="44" spans="2:51" x14ac:dyDescent="0.25">
      <c r="B44" s="182" t="s">
        <v>125</v>
      </c>
      <c r="C44" s="176"/>
      <c r="D44" s="176"/>
      <c r="E44" s="181"/>
      <c r="F44" s="181"/>
      <c r="G44" s="181"/>
      <c r="H44" s="17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80"/>
      <c r="T44" s="179"/>
      <c r="U44" s="179"/>
      <c r="V44" s="179"/>
      <c r="W44" s="171"/>
      <c r="X44" s="171"/>
      <c r="Y44" s="171"/>
      <c r="Z44" s="171"/>
      <c r="AA44" s="171"/>
      <c r="AB44" s="171"/>
      <c r="AC44" s="171"/>
      <c r="AD44" s="171"/>
      <c r="AE44" s="171"/>
      <c r="AM44" s="172"/>
      <c r="AN44" s="172"/>
      <c r="AO44" s="172"/>
      <c r="AP44" s="172"/>
      <c r="AQ44" s="172"/>
      <c r="AR44" s="172"/>
      <c r="AS44" s="173"/>
      <c r="AV44" s="170"/>
      <c r="AW44" s="163"/>
      <c r="AX44" s="163"/>
      <c r="AY44" s="163"/>
    </row>
    <row r="45" spans="2:51" x14ac:dyDescent="0.25">
      <c r="B45" s="178" t="s">
        <v>230</v>
      </c>
      <c r="C45" s="176"/>
      <c r="D45" s="176"/>
      <c r="E45" s="181"/>
      <c r="F45" s="181"/>
      <c r="G45" s="181"/>
      <c r="H45" s="176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80"/>
      <c r="T45" s="179"/>
      <c r="U45" s="179"/>
      <c r="V45" s="179"/>
      <c r="W45" s="171"/>
      <c r="X45" s="171"/>
      <c r="Y45" s="171"/>
      <c r="Z45" s="171"/>
      <c r="AA45" s="171"/>
      <c r="AB45" s="171"/>
      <c r="AC45" s="171"/>
      <c r="AD45" s="171"/>
      <c r="AE45" s="171"/>
      <c r="AM45" s="172"/>
      <c r="AN45" s="172"/>
      <c r="AO45" s="172"/>
      <c r="AP45" s="172"/>
      <c r="AQ45" s="172"/>
      <c r="AR45" s="172"/>
      <c r="AS45" s="173"/>
      <c r="AV45" s="170"/>
      <c r="AW45" s="163"/>
      <c r="AX45" s="163"/>
      <c r="AY45" s="163"/>
    </row>
    <row r="46" spans="2:51" x14ac:dyDescent="0.25">
      <c r="B46" s="178" t="s">
        <v>231</v>
      </c>
      <c r="C46" s="176"/>
      <c r="D46" s="176"/>
      <c r="E46" s="176"/>
      <c r="F46" s="176"/>
      <c r="G46" s="176"/>
      <c r="H46" s="176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9"/>
      <c r="U46" s="179"/>
      <c r="V46" s="179"/>
      <c r="W46" s="171"/>
      <c r="X46" s="171"/>
      <c r="Y46" s="171"/>
      <c r="Z46" s="171"/>
      <c r="AA46" s="171"/>
      <c r="AB46" s="171"/>
      <c r="AC46" s="171"/>
      <c r="AD46" s="171"/>
      <c r="AE46" s="171"/>
      <c r="AM46" s="172"/>
      <c r="AN46" s="172"/>
      <c r="AO46" s="172"/>
      <c r="AP46" s="172"/>
      <c r="AQ46" s="172"/>
      <c r="AR46" s="172"/>
      <c r="AS46" s="173"/>
      <c r="AV46" s="170"/>
      <c r="AW46" s="163"/>
      <c r="AX46" s="163"/>
      <c r="AY46" s="163"/>
    </row>
    <row r="47" spans="2:51" x14ac:dyDescent="0.25">
      <c r="B47" s="174" t="s">
        <v>173</v>
      </c>
      <c r="C47" s="176"/>
      <c r="D47" s="176"/>
      <c r="E47" s="176"/>
      <c r="F47" s="176"/>
      <c r="G47" s="176"/>
      <c r="H47" s="176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80"/>
      <c r="T47" s="179"/>
      <c r="U47" s="179"/>
      <c r="V47" s="179"/>
      <c r="W47" s="171"/>
      <c r="X47" s="171"/>
      <c r="Y47" s="171"/>
      <c r="Z47" s="171"/>
      <c r="AA47" s="171"/>
      <c r="AB47" s="171"/>
      <c r="AC47" s="171"/>
      <c r="AD47" s="171"/>
      <c r="AE47" s="171"/>
      <c r="AM47" s="172"/>
      <c r="AN47" s="172"/>
      <c r="AO47" s="172"/>
      <c r="AP47" s="172"/>
      <c r="AQ47" s="172"/>
      <c r="AR47" s="172"/>
      <c r="AS47" s="173"/>
      <c r="AV47" s="170"/>
      <c r="AW47" s="163"/>
      <c r="AX47" s="163"/>
      <c r="AY47" s="163"/>
    </row>
    <row r="48" spans="2:51" x14ac:dyDescent="0.25">
      <c r="B48" s="182" t="s">
        <v>199</v>
      </c>
      <c r="C48" s="176"/>
      <c r="D48" s="176"/>
      <c r="E48" s="176"/>
      <c r="F48" s="176"/>
      <c r="G48" s="176"/>
      <c r="H48" s="176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80"/>
      <c r="T48" s="179"/>
      <c r="U48" s="179"/>
      <c r="V48" s="179"/>
      <c r="W48" s="171"/>
      <c r="X48" s="171"/>
      <c r="Y48" s="171"/>
      <c r="Z48" s="171"/>
      <c r="AA48" s="171"/>
      <c r="AB48" s="171"/>
      <c r="AC48" s="171"/>
      <c r="AD48" s="171"/>
      <c r="AE48" s="171"/>
      <c r="AM48" s="172"/>
      <c r="AN48" s="172"/>
      <c r="AO48" s="172"/>
      <c r="AP48" s="172"/>
      <c r="AQ48" s="172"/>
      <c r="AR48" s="172"/>
      <c r="AS48" s="173"/>
      <c r="AV48" s="170"/>
      <c r="AW48" s="163"/>
      <c r="AX48" s="163"/>
      <c r="AY48" s="163"/>
    </row>
    <row r="49" spans="2:51" x14ac:dyDescent="0.25">
      <c r="B49" s="182" t="s">
        <v>131</v>
      </c>
      <c r="C49" s="176"/>
      <c r="D49" s="176"/>
      <c r="E49" s="176"/>
      <c r="F49" s="176"/>
      <c r="G49" s="176"/>
      <c r="H49" s="176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80"/>
      <c r="T49" s="179"/>
      <c r="U49" s="179"/>
      <c r="V49" s="179"/>
      <c r="W49" s="171"/>
      <c r="X49" s="171"/>
      <c r="Y49" s="171"/>
      <c r="Z49" s="171"/>
      <c r="AA49" s="171"/>
      <c r="AB49" s="171"/>
      <c r="AC49" s="171"/>
      <c r="AD49" s="171"/>
      <c r="AE49" s="171"/>
      <c r="AM49" s="172"/>
      <c r="AN49" s="172"/>
      <c r="AO49" s="172"/>
      <c r="AP49" s="172"/>
      <c r="AQ49" s="172"/>
      <c r="AR49" s="172"/>
      <c r="AS49" s="173"/>
      <c r="AV49" s="170"/>
      <c r="AW49" s="163"/>
      <c r="AX49" s="163"/>
      <c r="AY49" s="163"/>
    </row>
    <row r="50" spans="2:51" x14ac:dyDescent="0.25">
      <c r="B50" s="174" t="s">
        <v>160</v>
      </c>
      <c r="C50" s="104"/>
      <c r="D50" s="104"/>
      <c r="E50" s="104"/>
      <c r="F50" s="104"/>
      <c r="G50" s="104"/>
      <c r="H50" s="104"/>
      <c r="I50" s="184"/>
      <c r="J50" s="177"/>
      <c r="K50" s="177"/>
      <c r="L50" s="177"/>
      <c r="M50" s="177"/>
      <c r="N50" s="177"/>
      <c r="O50" s="177"/>
      <c r="P50" s="177"/>
      <c r="Q50" s="177"/>
      <c r="R50" s="177"/>
      <c r="S50" s="180"/>
      <c r="T50" s="179"/>
      <c r="U50" s="179"/>
      <c r="V50" s="179"/>
      <c r="W50" s="171"/>
      <c r="X50" s="171"/>
      <c r="Y50" s="171"/>
      <c r="Z50" s="171"/>
      <c r="AA50" s="171"/>
      <c r="AB50" s="171"/>
      <c r="AC50" s="171"/>
      <c r="AD50" s="171"/>
      <c r="AE50" s="171"/>
      <c r="AM50" s="172"/>
      <c r="AN50" s="172"/>
      <c r="AO50" s="172"/>
      <c r="AP50" s="172"/>
      <c r="AQ50" s="172"/>
      <c r="AR50" s="172"/>
      <c r="AS50" s="173"/>
      <c r="AV50" s="170"/>
      <c r="AW50" s="163"/>
      <c r="AX50" s="163"/>
      <c r="AY50" s="163"/>
    </row>
    <row r="51" spans="2:51" x14ac:dyDescent="0.25">
      <c r="B51" s="174" t="s">
        <v>201</v>
      </c>
      <c r="C51" s="104"/>
      <c r="D51" s="104"/>
      <c r="E51" s="104"/>
      <c r="F51" s="104"/>
      <c r="G51" s="104"/>
      <c r="H51" s="104"/>
      <c r="I51" s="184"/>
      <c r="J51" s="177"/>
      <c r="K51" s="177"/>
      <c r="L51" s="177"/>
      <c r="M51" s="177"/>
      <c r="N51" s="177"/>
      <c r="O51" s="177"/>
      <c r="P51" s="177"/>
      <c r="Q51" s="177"/>
      <c r="R51" s="177"/>
      <c r="S51" s="180"/>
      <c r="T51" s="179"/>
      <c r="U51" s="179"/>
      <c r="V51" s="179"/>
      <c r="W51" s="171"/>
      <c r="X51" s="171"/>
      <c r="Y51" s="171"/>
      <c r="Z51" s="171"/>
      <c r="AA51" s="171"/>
      <c r="AB51" s="171"/>
      <c r="AC51" s="171"/>
      <c r="AD51" s="171"/>
      <c r="AE51" s="171"/>
      <c r="AM51" s="172"/>
      <c r="AN51" s="172"/>
      <c r="AO51" s="172"/>
      <c r="AP51" s="172"/>
      <c r="AQ51" s="172"/>
      <c r="AR51" s="172"/>
      <c r="AS51" s="173"/>
      <c r="AV51" s="170"/>
      <c r="AW51" s="163"/>
      <c r="AX51" s="163"/>
      <c r="AY51" s="163"/>
    </row>
    <row r="52" spans="2:51" x14ac:dyDescent="0.25">
      <c r="B52" s="182" t="s">
        <v>132</v>
      </c>
      <c r="C52" s="176"/>
      <c r="D52" s="176"/>
      <c r="E52" s="176"/>
      <c r="F52" s="176"/>
      <c r="G52" s="176"/>
      <c r="H52" s="176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80"/>
      <c r="T52" s="179"/>
      <c r="U52" s="179"/>
      <c r="V52" s="179"/>
      <c r="W52" s="171"/>
      <c r="X52" s="171"/>
      <c r="Y52" s="171"/>
      <c r="Z52" s="171"/>
      <c r="AA52" s="171"/>
      <c r="AB52" s="171"/>
      <c r="AC52" s="171"/>
      <c r="AD52" s="171"/>
      <c r="AE52" s="171"/>
      <c r="AM52" s="172"/>
      <c r="AN52" s="172"/>
      <c r="AO52" s="172"/>
      <c r="AP52" s="172"/>
      <c r="AQ52" s="172"/>
      <c r="AR52" s="172"/>
      <c r="AS52" s="173"/>
      <c r="AV52" s="170"/>
      <c r="AW52" s="163"/>
      <c r="AX52" s="163"/>
      <c r="AY52" s="163"/>
    </row>
    <row r="53" spans="2:51" x14ac:dyDescent="0.25">
      <c r="B53" s="174" t="s">
        <v>188</v>
      </c>
      <c r="C53" s="176"/>
      <c r="D53" s="176"/>
      <c r="E53" s="176"/>
      <c r="F53" s="176"/>
      <c r="G53" s="176"/>
      <c r="H53" s="176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80"/>
      <c r="T53" s="179"/>
      <c r="U53" s="179"/>
      <c r="V53" s="179"/>
      <c r="W53" s="171"/>
      <c r="X53" s="171"/>
      <c r="Y53" s="171"/>
      <c r="Z53" s="171"/>
      <c r="AA53" s="171"/>
      <c r="AB53" s="171"/>
      <c r="AC53" s="171"/>
      <c r="AD53" s="171"/>
      <c r="AE53" s="171"/>
      <c r="AM53" s="172"/>
      <c r="AN53" s="172"/>
      <c r="AO53" s="172"/>
      <c r="AP53" s="172"/>
      <c r="AQ53" s="172"/>
      <c r="AR53" s="172"/>
      <c r="AS53" s="173"/>
      <c r="AV53" s="170"/>
      <c r="AW53" s="163"/>
      <c r="AX53" s="163"/>
      <c r="AY53" s="163"/>
    </row>
    <row r="54" spans="2:51" x14ac:dyDescent="0.25">
      <c r="B54" s="182" t="s">
        <v>133</v>
      </c>
      <c r="C54" s="176"/>
      <c r="D54" s="176"/>
      <c r="E54" s="176"/>
      <c r="F54" s="176"/>
      <c r="G54" s="176"/>
      <c r="H54" s="176"/>
      <c r="I54" s="176"/>
      <c r="J54" s="177"/>
      <c r="K54" s="177"/>
      <c r="L54" s="177"/>
      <c r="M54" s="177"/>
      <c r="N54" s="177"/>
      <c r="O54" s="177"/>
      <c r="P54" s="177"/>
      <c r="Q54" s="177"/>
      <c r="R54" s="177"/>
      <c r="S54" s="180"/>
      <c r="T54" s="179"/>
      <c r="U54" s="179"/>
      <c r="V54" s="179"/>
      <c r="W54" s="171"/>
      <c r="X54" s="171"/>
      <c r="Y54" s="171"/>
      <c r="Z54" s="171"/>
      <c r="AA54" s="171"/>
      <c r="AB54" s="171"/>
      <c r="AC54" s="171"/>
      <c r="AD54" s="171"/>
      <c r="AE54" s="171"/>
      <c r="AM54" s="172"/>
      <c r="AN54" s="172"/>
      <c r="AO54" s="172"/>
      <c r="AP54" s="172"/>
      <c r="AQ54" s="172"/>
      <c r="AR54" s="172"/>
      <c r="AS54" s="173"/>
      <c r="AV54" s="170"/>
      <c r="AW54" s="163"/>
      <c r="AX54" s="163"/>
      <c r="AY54" s="163"/>
    </row>
    <row r="55" spans="2:51" x14ac:dyDescent="0.25">
      <c r="B55" s="178" t="s">
        <v>232</v>
      </c>
      <c r="C55" s="176"/>
      <c r="D55" s="176"/>
      <c r="E55" s="176"/>
      <c r="F55" s="176"/>
      <c r="G55" s="176"/>
      <c r="H55" s="176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80"/>
      <c r="T55" s="179"/>
      <c r="U55" s="179"/>
      <c r="V55" s="179"/>
      <c r="W55" s="171"/>
      <c r="X55" s="171"/>
      <c r="Y55" s="171"/>
      <c r="Z55" s="171"/>
      <c r="AA55" s="171"/>
      <c r="AB55" s="171"/>
      <c r="AC55" s="171"/>
      <c r="AD55" s="171"/>
      <c r="AE55" s="171"/>
      <c r="AM55" s="172"/>
      <c r="AN55" s="172"/>
      <c r="AO55" s="172"/>
      <c r="AP55" s="172"/>
      <c r="AQ55" s="172"/>
      <c r="AR55" s="172"/>
      <c r="AS55" s="173"/>
      <c r="AV55" s="170"/>
      <c r="AW55" s="163"/>
      <c r="AX55" s="163"/>
      <c r="AY55" s="163"/>
    </row>
    <row r="56" spans="2:51" x14ac:dyDescent="0.25">
      <c r="B56" s="178" t="s">
        <v>202</v>
      </c>
      <c r="C56" s="176"/>
      <c r="D56" s="176"/>
      <c r="E56" s="176"/>
      <c r="F56" s="176"/>
      <c r="G56" s="176"/>
      <c r="H56" s="176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80"/>
      <c r="T56" s="180"/>
      <c r="U56" s="180"/>
      <c r="V56" s="180"/>
      <c r="W56" s="171"/>
      <c r="X56" s="171"/>
      <c r="Y56" s="171"/>
      <c r="Z56" s="171"/>
      <c r="AA56" s="171"/>
      <c r="AB56" s="171"/>
      <c r="AC56" s="171"/>
      <c r="AD56" s="171"/>
      <c r="AE56" s="171"/>
      <c r="AM56" s="172"/>
      <c r="AN56" s="172"/>
      <c r="AO56" s="172"/>
      <c r="AP56" s="172"/>
      <c r="AQ56" s="172"/>
      <c r="AR56" s="172"/>
      <c r="AS56" s="173"/>
      <c r="AV56" s="170"/>
      <c r="AW56" s="163"/>
      <c r="AX56" s="163"/>
      <c r="AY56" s="163"/>
    </row>
    <row r="57" spans="2:51" x14ac:dyDescent="0.25">
      <c r="B57" s="178" t="s">
        <v>203</v>
      </c>
      <c r="C57" s="176"/>
      <c r="D57" s="176"/>
      <c r="E57" s="176"/>
      <c r="F57" s="176"/>
      <c r="G57" s="176"/>
      <c r="H57" s="176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80"/>
      <c r="T57" s="180"/>
      <c r="U57" s="180"/>
      <c r="V57" s="180"/>
      <c r="W57" s="171"/>
      <c r="X57" s="171"/>
      <c r="Y57" s="171"/>
      <c r="Z57" s="171"/>
      <c r="AA57" s="171"/>
      <c r="AB57" s="171"/>
      <c r="AC57" s="171"/>
      <c r="AD57" s="171"/>
      <c r="AE57" s="171"/>
      <c r="AM57" s="172"/>
      <c r="AN57" s="172"/>
      <c r="AO57" s="172"/>
      <c r="AP57" s="172"/>
      <c r="AQ57" s="172"/>
      <c r="AR57" s="172"/>
      <c r="AS57" s="173"/>
      <c r="AV57" s="170"/>
      <c r="AW57" s="163"/>
      <c r="AX57" s="163"/>
      <c r="AY57" s="163"/>
    </row>
    <row r="58" spans="2:51" x14ac:dyDescent="0.25">
      <c r="B58" s="174" t="s">
        <v>206</v>
      </c>
      <c r="C58" s="104"/>
      <c r="D58" s="104"/>
      <c r="E58" s="104"/>
      <c r="F58" s="104"/>
      <c r="G58" s="104"/>
      <c r="H58" s="104"/>
      <c r="I58" s="184"/>
      <c r="J58" s="177"/>
      <c r="K58" s="177"/>
      <c r="L58" s="177"/>
      <c r="M58" s="177"/>
      <c r="N58" s="177"/>
      <c r="O58" s="177"/>
      <c r="P58" s="177"/>
      <c r="Q58" s="177"/>
      <c r="R58" s="177"/>
      <c r="S58" s="180"/>
      <c r="T58" s="180"/>
      <c r="U58" s="180"/>
      <c r="V58" s="180"/>
      <c r="W58" s="171"/>
      <c r="X58" s="171"/>
      <c r="Y58" s="171"/>
      <c r="Z58" s="171"/>
      <c r="AA58" s="171"/>
      <c r="AB58" s="171"/>
      <c r="AC58" s="171"/>
      <c r="AD58" s="171"/>
      <c r="AE58" s="171"/>
      <c r="AM58" s="172"/>
      <c r="AN58" s="172"/>
      <c r="AO58" s="172"/>
      <c r="AP58" s="172"/>
      <c r="AQ58" s="172"/>
      <c r="AR58" s="172"/>
      <c r="AS58" s="173"/>
      <c r="AV58" s="170"/>
      <c r="AW58" s="163"/>
      <c r="AX58" s="163"/>
      <c r="AY58" s="163"/>
    </row>
    <row r="59" spans="2:51" x14ac:dyDescent="0.25">
      <c r="B59" s="182" t="s">
        <v>144</v>
      </c>
      <c r="C59" s="176"/>
      <c r="D59" s="176"/>
      <c r="E59" s="176"/>
      <c r="F59" s="176"/>
      <c r="G59" s="176"/>
      <c r="H59" s="176"/>
      <c r="I59" s="176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80"/>
      <c r="U59" s="180"/>
      <c r="V59" s="180"/>
      <c r="W59" s="171"/>
      <c r="X59" s="171"/>
      <c r="Y59" s="171"/>
      <c r="Z59" s="171"/>
      <c r="AA59" s="171"/>
      <c r="AB59" s="171"/>
      <c r="AC59" s="171"/>
      <c r="AD59" s="171"/>
      <c r="AE59" s="171"/>
      <c r="AM59" s="172"/>
      <c r="AN59" s="172"/>
      <c r="AO59" s="172"/>
      <c r="AP59" s="172"/>
      <c r="AQ59" s="172"/>
      <c r="AR59" s="172"/>
      <c r="AS59" s="173"/>
      <c r="AV59" s="170"/>
      <c r="AW59" s="163"/>
      <c r="AX59" s="163"/>
      <c r="AY59" s="163"/>
    </row>
    <row r="60" spans="2:51" x14ac:dyDescent="0.25">
      <c r="B60" s="97" t="s">
        <v>233</v>
      </c>
      <c r="C60" s="176"/>
      <c r="D60" s="176"/>
      <c r="E60" s="176"/>
      <c r="F60" s="176"/>
      <c r="G60" s="176"/>
      <c r="H60" s="176"/>
      <c r="I60" s="176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80"/>
      <c r="U60" s="85"/>
      <c r="V60" s="85"/>
      <c r="W60" s="171"/>
      <c r="X60" s="171"/>
      <c r="Y60" s="171"/>
      <c r="Z60" s="171"/>
      <c r="AA60" s="171"/>
      <c r="AB60" s="171"/>
      <c r="AC60" s="171"/>
      <c r="AD60" s="171"/>
      <c r="AE60" s="171"/>
      <c r="AM60" s="172"/>
      <c r="AN60" s="172"/>
      <c r="AO60" s="172"/>
      <c r="AP60" s="172"/>
      <c r="AQ60" s="172"/>
      <c r="AR60" s="172"/>
      <c r="AS60" s="173"/>
      <c r="AV60" s="170"/>
      <c r="AW60" s="163"/>
      <c r="AX60" s="163"/>
      <c r="AY60" s="163"/>
    </row>
    <row r="61" spans="2:51" x14ac:dyDescent="0.25">
      <c r="B61" s="119" t="s">
        <v>234</v>
      </c>
      <c r="C61" s="182"/>
      <c r="D61" s="176"/>
      <c r="E61" s="104"/>
      <c r="F61" s="176"/>
      <c r="G61" s="176"/>
      <c r="H61" s="176"/>
      <c r="I61" s="176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80"/>
      <c r="U61" s="85"/>
      <c r="V61" s="85"/>
      <c r="W61" s="171"/>
      <c r="X61" s="171"/>
      <c r="Y61" s="171"/>
      <c r="Z61" s="171"/>
      <c r="AA61" s="171"/>
      <c r="AB61" s="171"/>
      <c r="AC61" s="171"/>
      <c r="AD61" s="171"/>
      <c r="AE61" s="171"/>
      <c r="AM61" s="172"/>
      <c r="AN61" s="172"/>
      <c r="AO61" s="172"/>
      <c r="AP61" s="172"/>
      <c r="AQ61" s="172"/>
      <c r="AR61" s="172"/>
      <c r="AS61" s="173"/>
      <c r="AV61" s="170"/>
      <c r="AW61" s="163"/>
      <c r="AX61" s="163"/>
      <c r="AY61" s="163"/>
    </row>
    <row r="62" spans="2:51" x14ac:dyDescent="0.25">
      <c r="B62" s="119" t="s">
        <v>204</v>
      </c>
      <c r="C62" s="182"/>
      <c r="D62" s="176"/>
      <c r="E62" s="104"/>
      <c r="F62" s="176"/>
      <c r="G62" s="176"/>
      <c r="H62" s="176"/>
      <c r="I62" s="176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80"/>
      <c r="U62" s="85"/>
      <c r="V62" s="85"/>
      <c r="W62" s="171"/>
      <c r="X62" s="171"/>
      <c r="Y62" s="171"/>
      <c r="Z62" s="171"/>
      <c r="AA62" s="171"/>
      <c r="AB62" s="171"/>
      <c r="AC62" s="171"/>
      <c r="AD62" s="171"/>
      <c r="AE62" s="171"/>
      <c r="AM62" s="172"/>
      <c r="AN62" s="172"/>
      <c r="AO62" s="172"/>
      <c r="AP62" s="172"/>
      <c r="AQ62" s="172"/>
      <c r="AR62" s="172"/>
      <c r="AS62" s="173"/>
      <c r="AV62" s="170"/>
      <c r="AW62" s="163"/>
      <c r="AX62" s="163"/>
      <c r="AY62" s="163"/>
    </row>
    <row r="63" spans="2:51" x14ac:dyDescent="0.25">
      <c r="B63" s="119" t="s">
        <v>205</v>
      </c>
      <c r="C63" s="182"/>
      <c r="D63" s="176"/>
      <c r="E63" s="104"/>
      <c r="F63" s="176"/>
      <c r="G63" s="176"/>
      <c r="H63" s="176"/>
      <c r="I63" s="176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80"/>
      <c r="U63" s="85"/>
      <c r="V63" s="85"/>
      <c r="W63" s="171"/>
      <c r="X63" s="171"/>
      <c r="Y63" s="171"/>
      <c r="Z63" s="171"/>
      <c r="AA63" s="171"/>
      <c r="AB63" s="171"/>
      <c r="AC63" s="171"/>
      <c r="AD63" s="171"/>
      <c r="AE63" s="171"/>
      <c r="AM63" s="172"/>
      <c r="AN63" s="172"/>
      <c r="AO63" s="172"/>
      <c r="AP63" s="172"/>
      <c r="AQ63" s="172"/>
      <c r="AR63" s="172"/>
      <c r="AS63" s="173"/>
      <c r="AV63" s="170"/>
      <c r="AW63" s="163"/>
      <c r="AX63" s="163"/>
      <c r="AY63" s="163"/>
    </row>
    <row r="64" spans="2:51" x14ac:dyDescent="0.25">
      <c r="B64" s="119" t="s">
        <v>127</v>
      </c>
      <c r="C64" s="178"/>
      <c r="D64" s="176"/>
      <c r="E64" s="104"/>
      <c r="F64" s="176"/>
      <c r="G64" s="176"/>
      <c r="H64" s="176"/>
      <c r="I64" s="176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80"/>
      <c r="U64" s="85"/>
      <c r="V64" s="85"/>
      <c r="W64" s="171"/>
      <c r="X64" s="171"/>
      <c r="Y64" s="171"/>
      <c r="Z64" s="171"/>
      <c r="AA64" s="171"/>
      <c r="AB64" s="171"/>
      <c r="AC64" s="171"/>
      <c r="AD64" s="171"/>
      <c r="AE64" s="171"/>
      <c r="AM64" s="172"/>
      <c r="AN64" s="172"/>
      <c r="AO64" s="172"/>
      <c r="AP64" s="172"/>
      <c r="AQ64" s="172"/>
      <c r="AR64" s="172"/>
      <c r="AS64" s="173"/>
      <c r="AV64" s="170"/>
      <c r="AW64" s="163"/>
      <c r="AX64" s="163"/>
      <c r="AY64" s="163"/>
    </row>
    <row r="65" spans="1:51" x14ac:dyDescent="0.25">
      <c r="B65" s="119"/>
      <c r="C65" s="178"/>
      <c r="D65" s="176"/>
      <c r="E65" s="176"/>
      <c r="F65" s="176"/>
      <c r="G65" s="176"/>
      <c r="H65" s="176"/>
      <c r="I65" s="176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80"/>
      <c r="U65" s="85"/>
      <c r="V65" s="85"/>
      <c r="W65" s="171"/>
      <c r="X65" s="171"/>
      <c r="Y65" s="171"/>
      <c r="Z65" s="171"/>
      <c r="AA65" s="171"/>
      <c r="AB65" s="171"/>
      <c r="AC65" s="171"/>
      <c r="AD65" s="171"/>
      <c r="AE65" s="171"/>
      <c r="AM65" s="172"/>
      <c r="AN65" s="172"/>
      <c r="AO65" s="172"/>
      <c r="AP65" s="172"/>
      <c r="AQ65" s="172"/>
      <c r="AR65" s="172"/>
      <c r="AS65" s="173"/>
      <c r="AV65" s="170"/>
      <c r="AW65" s="163"/>
      <c r="AX65" s="163"/>
      <c r="AY65" s="163"/>
    </row>
    <row r="66" spans="1:51" x14ac:dyDescent="0.25">
      <c r="B66" s="119"/>
      <c r="C66" s="178"/>
      <c r="D66" s="176"/>
      <c r="E66" s="104"/>
      <c r="F66" s="176"/>
      <c r="G66" s="176"/>
      <c r="H66" s="176"/>
      <c r="I66" s="176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80"/>
      <c r="U66" s="85"/>
      <c r="V66" s="85"/>
      <c r="W66" s="171"/>
      <c r="X66" s="171"/>
      <c r="Y66" s="171"/>
      <c r="Z66" s="98"/>
      <c r="AA66" s="171"/>
      <c r="AB66" s="171"/>
      <c r="AC66" s="171"/>
      <c r="AD66" s="171"/>
      <c r="AE66" s="171"/>
      <c r="AM66" s="172"/>
      <c r="AN66" s="172"/>
      <c r="AO66" s="172"/>
      <c r="AP66" s="172"/>
      <c r="AQ66" s="172"/>
      <c r="AR66" s="172"/>
      <c r="AS66" s="173"/>
      <c r="AV66" s="170"/>
      <c r="AW66" s="163"/>
      <c r="AX66" s="163"/>
      <c r="AY66" s="163"/>
    </row>
    <row r="67" spans="1:51" x14ac:dyDescent="0.25">
      <c r="B67" s="119"/>
      <c r="C67" s="178"/>
      <c r="D67" s="176"/>
      <c r="E67" s="176"/>
      <c r="F67" s="176"/>
      <c r="G67" s="176"/>
      <c r="H67" s="176"/>
      <c r="I67" s="104"/>
      <c r="J67" s="177"/>
      <c r="K67" s="177"/>
      <c r="L67" s="177"/>
      <c r="M67" s="177"/>
      <c r="N67" s="177"/>
      <c r="O67" s="177"/>
      <c r="P67" s="177"/>
      <c r="Q67" s="177"/>
      <c r="R67" s="177"/>
      <c r="S67" s="98"/>
      <c r="T67" s="98"/>
      <c r="U67" s="98"/>
      <c r="V67" s="98"/>
      <c r="W67" s="98"/>
      <c r="X67" s="98"/>
      <c r="Y67" s="98"/>
      <c r="Z67" s="86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170"/>
      <c r="AW67" s="163"/>
      <c r="AX67" s="163"/>
      <c r="AY67" s="163"/>
    </row>
    <row r="68" spans="1:51" x14ac:dyDescent="0.25">
      <c r="B68" s="119"/>
      <c r="C68" s="174"/>
      <c r="D68" s="176"/>
      <c r="E68" s="176"/>
      <c r="F68" s="176"/>
      <c r="G68" s="176"/>
      <c r="H68" s="176"/>
      <c r="I68" s="104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86"/>
      <c r="X68" s="86"/>
      <c r="Y68" s="86"/>
      <c r="Z68" s="171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170"/>
      <c r="AW68" s="163"/>
      <c r="AX68" s="163"/>
      <c r="AY68" s="163"/>
    </row>
    <row r="69" spans="1:51" x14ac:dyDescent="0.25">
      <c r="B69" s="119"/>
      <c r="C69" s="174"/>
      <c r="D69" s="104"/>
      <c r="E69" s="176"/>
      <c r="F69" s="176"/>
      <c r="G69" s="176"/>
      <c r="H69" s="176"/>
      <c r="I69" s="176"/>
      <c r="J69" s="98"/>
      <c r="K69" s="98"/>
      <c r="L69" s="98"/>
      <c r="M69" s="98"/>
      <c r="N69" s="98"/>
      <c r="O69" s="98"/>
      <c r="P69" s="98"/>
      <c r="Q69" s="98"/>
      <c r="R69" s="98"/>
      <c r="S69" s="177"/>
      <c r="T69" s="180"/>
      <c r="U69" s="85"/>
      <c r="V69" s="85"/>
      <c r="W69" s="171"/>
      <c r="X69" s="171"/>
      <c r="Y69" s="171"/>
      <c r="Z69" s="171"/>
      <c r="AA69" s="171"/>
      <c r="AB69" s="171"/>
      <c r="AC69" s="171"/>
      <c r="AD69" s="171"/>
      <c r="AE69" s="171"/>
      <c r="AM69" s="172"/>
      <c r="AN69" s="172"/>
      <c r="AO69" s="172"/>
      <c r="AP69" s="172"/>
      <c r="AQ69" s="172"/>
      <c r="AR69" s="172"/>
      <c r="AS69" s="173"/>
      <c r="AV69" s="170"/>
      <c r="AW69" s="163"/>
      <c r="AX69" s="163"/>
      <c r="AY69" s="163"/>
    </row>
    <row r="70" spans="1:51" x14ac:dyDescent="0.25">
      <c r="B70" s="119"/>
      <c r="C70" s="182"/>
      <c r="D70" s="104"/>
      <c r="E70" s="176"/>
      <c r="F70" s="176"/>
      <c r="G70" s="176"/>
      <c r="H70" s="176"/>
      <c r="I70" s="176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80"/>
      <c r="U70" s="85"/>
      <c r="V70" s="85"/>
      <c r="W70" s="171"/>
      <c r="X70" s="171"/>
      <c r="Y70" s="171"/>
      <c r="Z70" s="171"/>
      <c r="AA70" s="171"/>
      <c r="AB70" s="171"/>
      <c r="AC70" s="171"/>
      <c r="AD70" s="171"/>
      <c r="AE70" s="171"/>
      <c r="AM70" s="172"/>
      <c r="AN70" s="172"/>
      <c r="AO70" s="172"/>
      <c r="AP70" s="172"/>
      <c r="AQ70" s="172"/>
      <c r="AR70" s="172"/>
      <c r="AS70" s="173"/>
      <c r="AV70" s="170"/>
      <c r="AW70" s="163"/>
      <c r="AX70" s="163"/>
      <c r="AY70" s="163"/>
    </row>
    <row r="71" spans="1:51" x14ac:dyDescent="0.25">
      <c r="B71" s="119"/>
      <c r="C71" s="182"/>
      <c r="D71" s="176"/>
      <c r="E71" s="104"/>
      <c r="F71" s="176"/>
      <c r="G71" s="104"/>
      <c r="H71" s="104"/>
      <c r="I71" s="176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80"/>
      <c r="U71" s="85"/>
      <c r="V71" s="85"/>
      <c r="W71" s="171"/>
      <c r="X71" s="171"/>
      <c r="Y71" s="171"/>
      <c r="Z71" s="171"/>
      <c r="AA71" s="171"/>
      <c r="AB71" s="171"/>
      <c r="AC71" s="171"/>
      <c r="AD71" s="171"/>
      <c r="AE71" s="171"/>
      <c r="AM71" s="172"/>
      <c r="AN71" s="172"/>
      <c r="AO71" s="172"/>
      <c r="AP71" s="172"/>
      <c r="AQ71" s="172"/>
      <c r="AR71" s="172"/>
      <c r="AS71" s="173"/>
      <c r="AV71" s="170"/>
      <c r="AW71" s="163"/>
      <c r="AX71" s="163"/>
      <c r="AY71" s="163"/>
    </row>
    <row r="72" spans="1:51" x14ac:dyDescent="0.25">
      <c r="B72" s="119"/>
      <c r="C72" s="178"/>
      <c r="D72" s="176"/>
      <c r="E72" s="104"/>
      <c r="F72" s="104"/>
      <c r="G72" s="104"/>
      <c r="H72" s="104"/>
      <c r="I72" s="176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80"/>
      <c r="U72" s="85"/>
      <c r="V72" s="85"/>
      <c r="W72" s="171"/>
      <c r="X72" s="171"/>
      <c r="Y72" s="171"/>
      <c r="Z72" s="171"/>
      <c r="AA72" s="171"/>
      <c r="AB72" s="171"/>
      <c r="AC72" s="171"/>
      <c r="AD72" s="171"/>
      <c r="AE72" s="171"/>
      <c r="AM72" s="172"/>
      <c r="AN72" s="172"/>
      <c r="AO72" s="172"/>
      <c r="AP72" s="172"/>
      <c r="AQ72" s="172"/>
      <c r="AR72" s="172"/>
      <c r="AS72" s="173"/>
      <c r="AV72" s="170"/>
      <c r="AW72" s="163"/>
      <c r="AX72" s="163"/>
      <c r="AY72" s="163"/>
    </row>
    <row r="73" spans="1:51" x14ac:dyDescent="0.25">
      <c r="B73" s="119"/>
      <c r="C73" s="178"/>
      <c r="D73" s="176"/>
      <c r="E73" s="176"/>
      <c r="F73" s="104"/>
      <c r="G73" s="176"/>
      <c r="H73" s="176"/>
      <c r="I73" s="98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80"/>
      <c r="U73" s="85"/>
      <c r="V73" s="85"/>
      <c r="W73" s="171"/>
      <c r="X73" s="171"/>
      <c r="Y73" s="171"/>
      <c r="Z73" s="171"/>
      <c r="AA73" s="171"/>
      <c r="AB73" s="171"/>
      <c r="AC73" s="171"/>
      <c r="AD73" s="171"/>
      <c r="AE73" s="171"/>
      <c r="AM73" s="172"/>
      <c r="AN73" s="172"/>
      <c r="AO73" s="172"/>
      <c r="AP73" s="172"/>
      <c r="AQ73" s="172"/>
      <c r="AR73" s="172"/>
      <c r="AS73" s="173"/>
      <c r="AV73" s="170"/>
      <c r="AW73" s="163"/>
      <c r="AX73" s="163"/>
      <c r="AY73" s="163"/>
    </row>
    <row r="74" spans="1:51" x14ac:dyDescent="0.25">
      <c r="B74" s="1"/>
      <c r="C74" s="98"/>
      <c r="D74" s="176"/>
      <c r="E74" s="176"/>
      <c r="F74" s="176"/>
      <c r="G74" s="176"/>
      <c r="H74" s="176"/>
      <c r="I74" s="98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80"/>
      <c r="U74" s="85"/>
      <c r="V74" s="85"/>
      <c r="W74" s="171"/>
      <c r="X74" s="171"/>
      <c r="Y74" s="171"/>
      <c r="Z74" s="171"/>
      <c r="AA74" s="171"/>
      <c r="AB74" s="171"/>
      <c r="AC74" s="171"/>
      <c r="AD74" s="171"/>
      <c r="AE74" s="171"/>
      <c r="AM74" s="172"/>
      <c r="AN74" s="172"/>
      <c r="AO74" s="172"/>
      <c r="AP74" s="172"/>
      <c r="AQ74" s="172"/>
      <c r="AR74" s="172"/>
      <c r="AS74" s="173"/>
      <c r="AU74" s="163"/>
      <c r="AV74" s="170"/>
      <c r="AW74" s="163"/>
      <c r="AX74" s="163"/>
      <c r="AY74" s="163"/>
    </row>
    <row r="75" spans="1:51" x14ac:dyDescent="0.25">
      <c r="B75" s="1"/>
      <c r="C75" s="182"/>
      <c r="D75" s="98"/>
      <c r="E75" s="176"/>
      <c r="F75" s="176"/>
      <c r="G75" s="176"/>
      <c r="H75" s="176"/>
      <c r="I75" s="176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80"/>
      <c r="U75" s="85"/>
      <c r="V75" s="85"/>
      <c r="W75" s="171"/>
      <c r="X75" s="171"/>
      <c r="Y75" s="171"/>
      <c r="Z75" s="171"/>
      <c r="AA75" s="171"/>
      <c r="AB75" s="171"/>
      <c r="AC75" s="171"/>
      <c r="AD75" s="171"/>
      <c r="AE75" s="171"/>
      <c r="AM75" s="172"/>
      <c r="AN75" s="172"/>
      <c r="AO75" s="172"/>
      <c r="AP75" s="172"/>
      <c r="AQ75" s="172"/>
      <c r="AR75" s="172"/>
      <c r="AS75" s="173"/>
      <c r="AU75" s="163"/>
      <c r="AV75" s="170"/>
      <c r="AW75" s="163"/>
      <c r="AX75" s="163"/>
      <c r="AY75" s="163"/>
    </row>
    <row r="76" spans="1:51" x14ac:dyDescent="0.25">
      <c r="A76" s="171"/>
      <c r="B76" s="84"/>
      <c r="C76" s="178"/>
      <c r="D76" s="98"/>
      <c r="E76" s="176"/>
      <c r="F76" s="176"/>
      <c r="G76" s="176"/>
      <c r="H76" s="176"/>
      <c r="I76" s="172"/>
      <c r="J76" s="172"/>
      <c r="K76" s="172"/>
      <c r="L76" s="172"/>
      <c r="M76" s="172"/>
      <c r="N76" s="172"/>
      <c r="O76" s="173"/>
      <c r="P76" s="167"/>
      <c r="R76" s="170"/>
      <c r="AS76" s="163"/>
      <c r="AT76" s="163"/>
      <c r="AU76" s="163"/>
      <c r="AV76" s="163"/>
      <c r="AW76" s="163"/>
      <c r="AX76" s="163"/>
      <c r="AY76" s="163"/>
    </row>
    <row r="77" spans="1:51" x14ac:dyDescent="0.25">
      <c r="A77" s="171"/>
      <c r="B77" s="84"/>
      <c r="C77" s="182"/>
      <c r="D77" s="176"/>
      <c r="E77" s="98"/>
      <c r="F77" s="176"/>
      <c r="G77" s="98"/>
      <c r="H77" s="98"/>
      <c r="I77" s="172"/>
      <c r="J77" s="172"/>
      <c r="K77" s="172"/>
      <c r="L77" s="172"/>
      <c r="M77" s="172"/>
      <c r="N77" s="172"/>
      <c r="O77" s="173"/>
      <c r="P77" s="167"/>
      <c r="R77" s="167"/>
      <c r="AS77" s="163"/>
      <c r="AT77" s="163"/>
      <c r="AU77" s="163"/>
      <c r="AV77" s="163"/>
      <c r="AW77" s="163"/>
      <c r="AX77" s="163"/>
      <c r="AY77" s="163"/>
    </row>
    <row r="78" spans="1:51" x14ac:dyDescent="0.25">
      <c r="A78" s="171"/>
      <c r="B78" s="84"/>
      <c r="C78" s="96"/>
      <c r="D78" s="176"/>
      <c r="E78" s="98"/>
      <c r="F78" s="98"/>
      <c r="G78" s="98"/>
      <c r="H78" s="98"/>
      <c r="I78" s="172"/>
      <c r="J78" s="172"/>
      <c r="K78" s="172"/>
      <c r="L78" s="172"/>
      <c r="M78" s="172"/>
      <c r="N78" s="172"/>
      <c r="O78" s="173"/>
      <c r="P78" s="167"/>
      <c r="R78" s="167"/>
      <c r="AS78" s="163"/>
      <c r="AT78" s="163"/>
      <c r="AU78" s="163"/>
      <c r="AV78" s="163"/>
      <c r="AW78" s="163"/>
      <c r="AX78" s="163"/>
      <c r="AY78" s="163"/>
    </row>
    <row r="79" spans="1:51" x14ac:dyDescent="0.25">
      <c r="A79" s="171"/>
      <c r="B79" s="84"/>
      <c r="I79" s="172"/>
      <c r="J79" s="172"/>
      <c r="K79" s="172"/>
      <c r="L79" s="172"/>
      <c r="M79" s="172"/>
      <c r="N79" s="172"/>
      <c r="O79" s="173"/>
      <c r="P79" s="167"/>
      <c r="R79" s="167"/>
      <c r="AS79" s="163"/>
      <c r="AT79" s="163"/>
      <c r="AU79" s="163"/>
      <c r="AV79" s="163"/>
      <c r="AW79" s="163"/>
      <c r="AX79" s="163"/>
      <c r="AY79" s="163"/>
    </row>
    <row r="80" spans="1:51" x14ac:dyDescent="0.25">
      <c r="A80" s="171"/>
      <c r="B80" s="98"/>
      <c r="I80" s="172"/>
      <c r="J80" s="172"/>
      <c r="K80" s="172"/>
      <c r="L80" s="172"/>
      <c r="M80" s="172"/>
      <c r="N80" s="172"/>
      <c r="O80" s="173"/>
      <c r="P80" s="167"/>
      <c r="R80" s="167"/>
      <c r="AS80" s="163"/>
      <c r="AT80" s="163"/>
      <c r="AU80" s="163"/>
      <c r="AV80" s="163"/>
      <c r="AW80" s="163"/>
      <c r="AX80" s="163"/>
      <c r="AY80" s="163"/>
    </row>
    <row r="81" spans="1:51" x14ac:dyDescent="0.25">
      <c r="A81" s="171"/>
      <c r="B81" s="98"/>
      <c r="I81" s="172"/>
      <c r="J81" s="172"/>
      <c r="K81" s="172"/>
      <c r="L81" s="172"/>
      <c r="M81" s="172"/>
      <c r="N81" s="172"/>
      <c r="O81" s="173"/>
      <c r="P81" s="167"/>
      <c r="R81" s="167"/>
      <c r="AS81" s="163"/>
      <c r="AT81" s="163"/>
      <c r="AU81" s="163"/>
      <c r="AV81" s="163"/>
      <c r="AW81" s="163"/>
      <c r="AX81" s="163"/>
      <c r="AY81" s="163"/>
    </row>
    <row r="82" spans="1:51" x14ac:dyDescent="0.25">
      <c r="A82" s="171"/>
      <c r="B82" s="84"/>
      <c r="I82" s="172"/>
      <c r="J82" s="172"/>
      <c r="K82" s="172"/>
      <c r="L82" s="172"/>
      <c r="M82" s="172"/>
      <c r="N82" s="172"/>
      <c r="O82" s="173"/>
      <c r="P82" s="167"/>
      <c r="R82" s="86"/>
      <c r="AS82" s="163"/>
      <c r="AT82" s="163"/>
      <c r="AU82" s="163"/>
      <c r="AV82" s="163"/>
      <c r="AW82" s="163"/>
      <c r="AX82" s="163"/>
      <c r="AY82" s="163"/>
    </row>
    <row r="83" spans="1:51" x14ac:dyDescent="0.25">
      <c r="A83" s="171"/>
      <c r="I83" s="172"/>
      <c r="J83" s="172"/>
      <c r="K83" s="172"/>
      <c r="L83" s="172"/>
      <c r="M83" s="172"/>
      <c r="N83" s="172"/>
      <c r="O83" s="173"/>
      <c r="R83" s="167"/>
      <c r="AS83" s="163"/>
      <c r="AT83" s="163"/>
      <c r="AU83" s="163"/>
      <c r="AV83" s="163"/>
      <c r="AW83" s="163"/>
      <c r="AX83" s="163"/>
      <c r="AY83" s="163"/>
    </row>
    <row r="84" spans="1:51" x14ac:dyDescent="0.25">
      <c r="O84" s="173"/>
      <c r="R84" s="167"/>
      <c r="AS84" s="163"/>
      <c r="AT84" s="163"/>
      <c r="AU84" s="163"/>
      <c r="AV84" s="163"/>
      <c r="AW84" s="163"/>
      <c r="AX84" s="163"/>
      <c r="AY84" s="163"/>
    </row>
    <row r="85" spans="1:51" x14ac:dyDescent="0.25">
      <c r="O85" s="173"/>
      <c r="R85" s="167"/>
      <c r="AS85" s="163"/>
      <c r="AT85" s="163"/>
      <c r="AU85" s="163"/>
      <c r="AV85" s="163"/>
      <c r="AW85" s="163"/>
      <c r="AX85" s="163"/>
      <c r="AY85" s="163"/>
    </row>
    <row r="86" spans="1:51" x14ac:dyDescent="0.25">
      <c r="O86" s="173"/>
      <c r="R86" s="167"/>
      <c r="AS86" s="163"/>
      <c r="AT86" s="163"/>
      <c r="AU86" s="163"/>
      <c r="AV86" s="163"/>
      <c r="AW86" s="163"/>
      <c r="AX86" s="163"/>
      <c r="AY86" s="163"/>
    </row>
    <row r="87" spans="1:51" x14ac:dyDescent="0.25">
      <c r="O87" s="173"/>
      <c r="R87" s="167"/>
      <c r="AS87" s="163"/>
      <c r="AT87" s="163"/>
      <c r="AU87" s="163"/>
      <c r="AV87" s="163"/>
      <c r="AW87" s="163"/>
      <c r="AX87" s="163"/>
      <c r="AY87" s="163"/>
    </row>
    <row r="88" spans="1:51" x14ac:dyDescent="0.25">
      <c r="O88" s="173"/>
      <c r="AS88" s="163"/>
      <c r="AT88" s="163"/>
      <c r="AU88" s="163"/>
      <c r="AV88" s="163"/>
      <c r="AW88" s="163"/>
      <c r="AX88" s="163"/>
      <c r="AY88" s="163"/>
    </row>
    <row r="89" spans="1:51" x14ac:dyDescent="0.25">
      <c r="O89" s="173"/>
      <c r="AS89" s="163"/>
      <c r="AT89" s="163"/>
      <c r="AU89" s="163"/>
      <c r="AV89" s="163"/>
      <c r="AW89" s="163"/>
      <c r="AX89" s="163"/>
      <c r="AY89" s="163"/>
    </row>
    <row r="90" spans="1:51" x14ac:dyDescent="0.25">
      <c r="O90" s="173"/>
      <c r="AS90" s="163"/>
      <c r="AT90" s="163"/>
      <c r="AU90" s="163"/>
      <c r="AV90" s="163"/>
      <c r="AW90" s="163"/>
      <c r="AX90" s="163"/>
      <c r="AY90" s="163"/>
    </row>
    <row r="91" spans="1:51" x14ac:dyDescent="0.25">
      <c r="O91" s="173"/>
      <c r="AS91" s="163"/>
      <c r="AT91" s="163"/>
      <c r="AU91" s="163"/>
      <c r="AV91" s="163"/>
      <c r="AW91" s="163"/>
      <c r="AX91" s="163"/>
      <c r="AY91" s="163"/>
    </row>
    <row r="92" spans="1:51" x14ac:dyDescent="0.25">
      <c r="O92" s="173"/>
      <c r="AS92" s="163"/>
      <c r="AT92" s="163"/>
      <c r="AU92" s="163"/>
      <c r="AV92" s="163"/>
      <c r="AW92" s="163"/>
      <c r="AX92" s="163"/>
      <c r="AY92" s="163"/>
    </row>
    <row r="93" spans="1:51" x14ac:dyDescent="0.25">
      <c r="O93" s="173"/>
      <c r="AS93" s="163"/>
      <c r="AT93" s="163"/>
      <c r="AU93" s="163"/>
      <c r="AV93" s="163"/>
      <c r="AW93" s="163"/>
      <c r="AX93" s="163"/>
      <c r="AY93" s="163"/>
    </row>
    <row r="94" spans="1:51" x14ac:dyDescent="0.25">
      <c r="O94" s="173"/>
      <c r="Q94" s="167"/>
      <c r="AS94" s="163"/>
      <c r="AT94" s="163"/>
      <c r="AU94" s="163"/>
      <c r="AV94" s="163"/>
      <c r="AW94" s="163"/>
      <c r="AX94" s="163"/>
      <c r="AY94" s="163"/>
    </row>
    <row r="95" spans="1:51" x14ac:dyDescent="0.25">
      <c r="O95" s="15"/>
      <c r="P95" s="167"/>
      <c r="Q95" s="167"/>
      <c r="AS95" s="163"/>
      <c r="AT95" s="163"/>
      <c r="AU95" s="163"/>
      <c r="AV95" s="163"/>
      <c r="AW95" s="163"/>
      <c r="AX95" s="163"/>
      <c r="AY95" s="163"/>
    </row>
    <row r="96" spans="1:51" x14ac:dyDescent="0.25">
      <c r="O96" s="15"/>
      <c r="P96" s="167"/>
      <c r="Q96" s="167"/>
      <c r="AS96" s="163"/>
      <c r="AT96" s="163"/>
      <c r="AU96" s="163"/>
      <c r="AV96" s="163"/>
      <c r="AW96" s="163"/>
      <c r="AX96" s="163"/>
      <c r="AY96" s="163"/>
    </row>
    <row r="97" spans="15:51" x14ac:dyDescent="0.25">
      <c r="O97" s="15"/>
      <c r="P97" s="167"/>
      <c r="Q97" s="167"/>
      <c r="AS97" s="163"/>
      <c r="AT97" s="163"/>
      <c r="AU97" s="163"/>
      <c r="AV97" s="163"/>
      <c r="AW97" s="163"/>
      <c r="AX97" s="163"/>
      <c r="AY97" s="163"/>
    </row>
    <row r="98" spans="15:51" x14ac:dyDescent="0.25">
      <c r="O98" s="15"/>
      <c r="P98" s="167"/>
      <c r="Q98" s="167"/>
      <c r="AS98" s="163"/>
      <c r="AT98" s="163"/>
      <c r="AU98" s="163"/>
      <c r="AV98" s="163"/>
      <c r="AW98" s="163"/>
      <c r="AX98" s="163"/>
      <c r="AY98" s="163"/>
    </row>
    <row r="99" spans="15:51" x14ac:dyDescent="0.25">
      <c r="O99" s="15"/>
      <c r="P99" s="167"/>
      <c r="Q99" s="167"/>
      <c r="AS99" s="163"/>
      <c r="AT99" s="163"/>
      <c r="AU99" s="163"/>
      <c r="AV99" s="163"/>
      <c r="AW99" s="163"/>
      <c r="AX99" s="163"/>
      <c r="AY99" s="163"/>
    </row>
    <row r="100" spans="15:51" x14ac:dyDescent="0.25">
      <c r="O100" s="15"/>
      <c r="P100" s="167"/>
      <c r="Q100" s="167"/>
      <c r="AS100" s="163"/>
      <c r="AT100" s="163"/>
      <c r="AU100" s="163"/>
      <c r="AV100" s="163"/>
      <c r="AW100" s="163"/>
      <c r="AX100" s="163"/>
      <c r="AY100" s="163"/>
    </row>
    <row r="101" spans="15:51" x14ac:dyDescent="0.25">
      <c r="O101" s="15"/>
      <c r="P101" s="167"/>
      <c r="Q101" s="167"/>
      <c r="AS101" s="163"/>
      <c r="AT101" s="163"/>
      <c r="AU101" s="163"/>
      <c r="AV101" s="163"/>
      <c r="AW101" s="163"/>
      <c r="AX101" s="163"/>
      <c r="AY101" s="163"/>
    </row>
    <row r="102" spans="15:51" x14ac:dyDescent="0.25">
      <c r="O102" s="15"/>
      <c r="P102" s="167"/>
      <c r="Q102" s="167"/>
      <c r="AS102" s="163"/>
      <c r="AT102" s="163"/>
      <c r="AU102" s="163"/>
      <c r="AV102" s="163"/>
      <c r="AW102" s="163"/>
      <c r="AX102" s="163"/>
      <c r="AY102" s="163"/>
    </row>
    <row r="103" spans="15:51" x14ac:dyDescent="0.25">
      <c r="O103" s="15"/>
      <c r="P103" s="167"/>
      <c r="Q103" s="167"/>
      <c r="AS103" s="163"/>
      <c r="AT103" s="163"/>
      <c r="AU103" s="163"/>
      <c r="AV103" s="163"/>
      <c r="AW103" s="163"/>
      <c r="AX103" s="163"/>
      <c r="AY103" s="163"/>
    </row>
    <row r="104" spans="15:51" x14ac:dyDescent="0.25">
      <c r="O104" s="15"/>
      <c r="P104" s="167"/>
      <c r="Q104" s="167"/>
      <c r="R104" s="167"/>
      <c r="S104" s="167"/>
      <c r="AS104" s="163"/>
      <c r="AT104" s="163"/>
      <c r="AU104" s="163"/>
      <c r="AV104" s="163"/>
      <c r="AW104" s="163"/>
      <c r="AX104" s="163"/>
      <c r="AY104" s="163"/>
    </row>
    <row r="105" spans="15:51" x14ac:dyDescent="0.25">
      <c r="O105" s="15"/>
      <c r="P105" s="167"/>
      <c r="Q105" s="167"/>
      <c r="R105" s="167"/>
      <c r="S105" s="167"/>
      <c r="T105" s="167"/>
      <c r="AS105" s="163"/>
      <c r="AT105" s="163"/>
      <c r="AU105" s="163"/>
      <c r="AV105" s="163"/>
      <c r="AW105" s="163"/>
      <c r="AX105" s="163"/>
      <c r="AY105" s="163"/>
    </row>
    <row r="106" spans="15:51" x14ac:dyDescent="0.25">
      <c r="O106" s="15"/>
      <c r="P106" s="167"/>
      <c r="Q106" s="167"/>
      <c r="R106" s="167"/>
      <c r="S106" s="167"/>
      <c r="T106" s="167"/>
      <c r="AS106" s="163"/>
      <c r="AT106" s="163"/>
      <c r="AU106" s="163"/>
      <c r="AV106" s="163"/>
      <c r="AW106" s="163"/>
      <c r="AX106" s="163"/>
      <c r="AY106" s="163"/>
    </row>
    <row r="107" spans="15:51" x14ac:dyDescent="0.25">
      <c r="O107" s="15"/>
      <c r="P107" s="167"/>
      <c r="T107" s="167"/>
      <c r="AS107" s="163"/>
      <c r="AT107" s="163"/>
      <c r="AU107" s="163"/>
      <c r="AV107" s="163"/>
      <c r="AW107" s="163"/>
      <c r="AX107" s="163"/>
      <c r="AY107" s="163"/>
    </row>
    <row r="108" spans="15:51" x14ac:dyDescent="0.25">
      <c r="O108" s="167"/>
      <c r="Q108" s="167"/>
      <c r="R108" s="167"/>
      <c r="S108" s="167"/>
      <c r="AS108" s="163"/>
      <c r="AT108" s="163"/>
      <c r="AU108" s="163"/>
      <c r="AV108" s="163"/>
      <c r="AW108" s="163"/>
      <c r="AX108" s="163"/>
      <c r="AY108" s="163"/>
    </row>
    <row r="109" spans="15:51" x14ac:dyDescent="0.25">
      <c r="O109" s="15"/>
      <c r="P109" s="167"/>
      <c r="Q109" s="167"/>
      <c r="R109" s="167"/>
      <c r="S109" s="167"/>
      <c r="T109" s="167"/>
      <c r="AS109" s="163"/>
      <c r="AT109" s="163"/>
      <c r="AU109" s="163"/>
      <c r="AV109" s="163"/>
      <c r="AW109" s="163"/>
      <c r="AX109" s="163"/>
      <c r="AY109" s="163"/>
    </row>
    <row r="110" spans="15:51" x14ac:dyDescent="0.25">
      <c r="O110" s="15"/>
      <c r="P110" s="167"/>
      <c r="Q110" s="167"/>
      <c r="R110" s="167"/>
      <c r="S110" s="167"/>
      <c r="T110" s="167"/>
      <c r="U110" s="167"/>
      <c r="AS110" s="163"/>
      <c r="AT110" s="163"/>
      <c r="AU110" s="163"/>
      <c r="AV110" s="163"/>
      <c r="AW110" s="163"/>
      <c r="AX110" s="163"/>
      <c r="AY110" s="163"/>
    </row>
    <row r="111" spans="15:51" x14ac:dyDescent="0.25">
      <c r="O111" s="15"/>
      <c r="P111" s="167"/>
      <c r="T111" s="167"/>
      <c r="U111" s="167"/>
      <c r="AS111" s="163"/>
      <c r="AT111" s="163"/>
      <c r="AU111" s="163"/>
      <c r="AV111" s="163"/>
      <c r="AW111" s="163"/>
      <c r="AX111" s="163"/>
      <c r="AY111" s="163"/>
    </row>
    <row r="123" spans="45:51" x14ac:dyDescent="0.25">
      <c r="AS123" s="163"/>
      <c r="AT123" s="163"/>
      <c r="AU123" s="163"/>
      <c r="AV123" s="163"/>
      <c r="AW123" s="163"/>
      <c r="AX123" s="163"/>
      <c r="AY123" s="163"/>
    </row>
  </sheetData>
  <protectedRanges>
    <protectedRange sqref="N67:R67 B82 S69:T75 B74:B79 S65:T66 N70:R75 T43:T45 T55:T64" name="Range2_12_5_1_1"/>
    <protectedRange sqref="N10 L10 L6 D6 D8 AD8 AF8 O8:U8 AJ8:AR8 AF10 AR11:AR34 L24:N31 G23:G34 N12:N23 N32:N34 E23:E34 E11:G22 N11:AG11 O12:AG34" name="Range1_16_3_1_1"/>
    <protectedRange sqref="I72 J70:M75 J67:M67 I75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6:H76 F77 E76" name="Range2_2_2_9_2_1_1"/>
    <protectedRange sqref="D74 D77:D78" name="Range2_1_1_1_1_1_9_2_1_1"/>
    <protectedRange sqref="Q10" name="Range1_17_1_1_1"/>
    <protectedRange sqref="AG10" name="Range1_18_1_1_1"/>
    <protectedRange sqref="C75 C77" name="Range2_4_1_1_1"/>
    <protectedRange sqref="AS16:AS34" name="Range1_1_1_1"/>
    <protectedRange sqref="P3:U5" name="Range1_16_1_1_1_1"/>
    <protectedRange sqref="C78 C76 C73" name="Range2_1_3_1_1"/>
    <protectedRange sqref="H11:H34" name="Range1_1_1_1_1_1_1"/>
    <protectedRange sqref="B80:B81 J68:R69 D75:D76 I73:I74 Z66:Z67 S67:Y68 AA67:AU68 E77:E78 G77:H78 F78" name="Range2_2_1_10_1_1_1_2"/>
    <protectedRange sqref="C74" name="Range2_2_1_10_2_1_1_1"/>
    <protectedRange sqref="N65:R66 G73:H73 D71 F74 E73" name="Range2_12_1_6_1_1"/>
    <protectedRange sqref="D66:D67 I69:I71 I65:M66 G74:H75 G67:H69 E74:E75 F75:F76 F68:F70 E67:E69" name="Range2_2_12_1_7_1_1"/>
    <protectedRange sqref="D72:D73" name="Range2_1_1_1_1_11_1_2_1_1"/>
    <protectedRange sqref="E70 G70:H70 F71" name="Range2_2_2_9_1_1_1_1"/>
    <protectedRange sqref="D68" name="Range2_1_1_1_1_1_9_1_1_1_1"/>
    <protectedRange sqref="C72 C67" name="Range2_1_1_2_1_1"/>
    <protectedRange sqref="C71" name="Range2_1_2_2_1_1"/>
    <protectedRange sqref="C70" name="Range2_3_2_1_1"/>
    <protectedRange sqref="F66:F67 E66 G66:H66" name="Range2_2_12_1_1_1_1_1"/>
    <protectedRange sqref="C66" name="Range2_1_4_2_1_1_1"/>
    <protectedRange sqref="C68:C69" name="Range2_5_1_1_1"/>
    <protectedRange sqref="E71:E72 F72:F73 G71:H72 I67:I68" name="Range2_2_1_1_1_1"/>
    <protectedRange sqref="D69:D70" name="Range2_1_1_1_1_1_1_1_1"/>
    <protectedRange sqref="AS11:AS15" name="Range1_4_1_1_1_1"/>
    <protectedRange sqref="J11:J15 J26:J34" name="Range1_1_2_1_10_1_1_1_1"/>
    <protectedRange sqref="R82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:S45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T50:T54" name="Range2_12_5_1_1_3"/>
    <protectedRange sqref="T48:T49" name="Range2_12_5_1_1_2_2"/>
    <protectedRange sqref="S48:S49" name="Range2_12_4_1_1_1_4_2_2_2"/>
    <protectedRange sqref="T47" name="Range2_12_5_1_1_2_1_1"/>
    <protectedRange sqref="T46" name="Range2_12_5_1_1_6_1_1_1_1_1_1_1"/>
    <protectedRange sqref="S46" name="Range2_12_5_1_1_5_3_1_1_1_1_1_1_1"/>
    <protectedRange sqref="S47" name="Range2_12_4_1_1_1_4_2_2_1_1"/>
    <protectedRange sqref="B71:B73" name="Range2_12_5_1_1_2"/>
    <protectedRange sqref="B70" name="Range2_12_5_1_1_2_1_4_1_1_1_2_1_1_1_1_1_1_1"/>
    <protectedRange sqref="F65:H65" name="Range2_2_12_1_1_1_1_1_1"/>
    <protectedRange sqref="D65:E65" name="Range2_2_12_1_7_1_1_2_1"/>
    <protectedRange sqref="C65" name="Range2_1_1_2_1_1_1"/>
    <protectedRange sqref="B68:B69" name="Range2_12_5_1_1_2_1"/>
    <protectedRange sqref="B67" name="Range2_12_5_1_1_2_1_2_1"/>
    <protectedRange sqref="B66" name="Range2_12_5_1_1_2_1_2_2"/>
    <protectedRange sqref="B65" name="Range2_12_5_1_1_2_1_4_1_1_1_2_1_1_1_1_1_1_1_1_1_2"/>
    <protectedRange sqref="G44:H45" name="Range2_2_12_1_3_1_1_1_1_1_4_1_1_1"/>
    <protectedRange sqref="E44:F45" name="Range2_2_12_1_7_1_1_3_1_1_1"/>
    <protectedRange sqref="Q44:R45" name="Range2_12_1_6_1_1_1_1_2_1_1"/>
    <protectedRange sqref="N44:P45" name="Range2_12_1_2_3_1_1_1_1_2_1_1"/>
    <protectedRange sqref="I44:M45" name="Range2_2_12_1_4_3_1_1_1_1_2_1_1"/>
    <protectedRange sqref="D44:D45" name="Range2_2_12_1_3_1_2_1_1_1_2_1_2_1_1"/>
    <protectedRange sqref="Q48:R49" name="Range2_12_1_6_1_1_1_2_3_2_1_1_3_1"/>
    <protectedRange sqref="N48:P49" name="Range2_12_1_2_3_1_1_1_2_3_2_1_1_3_1"/>
    <protectedRange sqref="K48:M49" name="Range2_2_12_1_4_3_1_1_1_3_3_2_1_1_3_1"/>
    <protectedRange sqref="J48:J49" name="Range2_2_12_1_4_3_1_1_1_3_2_1_2_2_1"/>
    <protectedRange sqref="E47:H48" name="Range2_2_12_1_3_1_2_1_1_1_1_2_1_1_1_1_1_1_1"/>
    <protectedRange sqref="D47:D48" name="Range2_2_12_1_3_1_2_1_1_1_2_1_2_3_1_1_1_1_2"/>
    <protectedRange sqref="Q46:R46" name="Range2_12_1_6_1_1_1_2_3_2_1_1_2_1_1_1_1_1_1"/>
    <protectedRange sqref="N46:P46" name="Range2_12_1_2_3_1_1_1_2_3_2_1_1_2_1_1_1_1_1_1"/>
    <protectedRange sqref="J46:M46" name="Range2_2_12_1_4_3_1_1_1_3_3_2_1_1_2_1_1_1_1_1_1"/>
    <protectedRange sqref="I46" name="Range2_2_12_1_4_3_1_1_1_2_1_2_2_1_2_1_1_1_1_1_1"/>
    <protectedRange sqref="G49:H49 D49:E49" name="Range2_2_12_1_3_1_2_1_1_1_2_1_3_2_1_2_1_1_1_1_1_1"/>
    <protectedRange sqref="F49" name="Range2_2_12_1_3_1_2_1_1_1_1_1_2_2_1_2_1_1_1_1_1_1"/>
    <protectedRange sqref="Q47:R47" name="Range2_12_1_6_1_1_1_2_3_2_1_1_1_1_1"/>
    <protectedRange sqref="N47:P47" name="Range2_12_1_2_3_1_1_1_2_3_2_1_1_1_1_1"/>
    <protectedRange sqref="K47:M47" name="Range2_2_12_1_4_3_1_1_1_3_3_2_1_1_1_1_1"/>
    <protectedRange sqref="J47" name="Range2_2_12_1_4_3_1_1_1_3_2_1_2_1_1_1"/>
    <protectedRange sqref="D46:E46" name="Range2_2_12_1_3_1_2_1_1_1_2_1_2_3_2_1_1_1"/>
    <protectedRange sqref="I47" name="Range2_2_12_1_4_2_1_1_1_4_1_2_1_1_1_2_1_1_1"/>
    <protectedRange sqref="F46:H46" name="Range2_2_12_1_3_1_1_1_1_1_4_1_2_1_2_1_2_1_1_1"/>
    <protectedRange sqref="I48:I49" name="Range2_2_12_1_4_2_1_1_1_4_1_2_1_1_1_2_2_1_1"/>
    <protectedRange sqref="B44:B45" name="Range2_12_5_1_1_1_2_2_1_1_1_1_1_1_1_1_1_1"/>
    <protectedRange sqref="B46" name="Range2_12_5_1_1_1_3_1_1_1_1_1_1_1_1_1_1_1"/>
    <protectedRange sqref="S61:S64" name="Range2_12_5_1_1_5"/>
    <protectedRange sqref="N61:R64" name="Range2_12_1_6_1_1_1"/>
    <protectedRange sqref="J61:M64" name="Range2_2_12_1_7_1_1_2"/>
    <protectedRange sqref="S59:S60" name="Range2_12_2_1_1_1_2_1_1_1"/>
    <protectedRange sqref="Q60:R60" name="Range2_12_1_4_1_1_1_1_1_1_1_1_1_1_1_1_1_1_1"/>
    <protectedRange sqref="N60:P60" name="Range2_12_1_2_1_1_1_1_1_1_1_1_1_1_1_1_1_1_1_1"/>
    <protectedRange sqref="J60:M60" name="Range2_2_12_1_4_1_1_1_1_1_1_1_1_1_1_1_1_1_1_1_1"/>
    <protectedRange sqref="Q59:R59" name="Range2_12_1_6_1_1_1_2_3_1_1_3_1_1_1_1_1_1_1"/>
    <protectedRange sqref="N59:P59" name="Range2_12_1_2_3_1_1_1_2_3_1_1_3_1_1_1_1_1_1_1"/>
    <protectedRange sqref="J59:M59" name="Range2_2_12_1_4_3_1_1_1_3_3_1_1_3_1_1_1_1_1_1_1"/>
    <protectedRange sqref="S50:S58" name="Range2_12_4_1_1_1_4_2_2_2_1"/>
    <protectedRange sqref="Q50:R58" name="Range2_12_1_6_1_1_1_2_3_2_1_1_3_2"/>
    <protectedRange sqref="N50:P58" name="Range2_12_1_2_3_1_1_1_2_3_2_1_1_3_2"/>
    <protectedRange sqref="K50:M58" name="Range2_2_12_1_4_3_1_1_1_3_3_2_1_1_3_2"/>
    <protectedRange sqref="J50:J58" name="Range2_2_12_1_4_3_1_1_1_3_2_1_2_2_2"/>
    <protectedRange sqref="G50:H51" name="Range2_2_12_1_3_1_2_1_1_1_2_1_1_1_1_1_1_2_1_1_1"/>
    <protectedRange sqref="D50:E51" name="Range2_2_12_1_3_1_2_1_1_1_2_1_1_1_1_3_1_1_1_1_1"/>
    <protectedRange sqref="F50:F51" name="Range2_2_12_1_3_1_2_1_1_1_3_1_1_1_1_1_3_1_1_1_1_1"/>
    <protectedRange sqref="I50:I51" name="Range2_2_12_1_4_3_1_1_1_2_1_2_1_1_3_1_1_1_1_1_1_1"/>
    <protectedRange sqref="I54" name="Range2_2_12_1_7_1_1_2_2_2"/>
    <protectedRange sqref="I52:I53" name="Range2_2_12_1_4_3_1_1_1_3_3_1_1_3_1_1_1_1_1_1_2_2"/>
    <protectedRange sqref="E52:H53" name="Range2_2_12_1_3_1_2_1_1_1_1_2_1_1_1_1_1_1_2_2"/>
    <protectedRange sqref="D52:D53" name="Range2_2_12_1_3_1_2_1_1_1_2_1_2_3_1_1_1_1_1_2"/>
    <protectedRange sqref="G54:H54" name="Range2_2_12_1_3_1_2_1_1_1_2_1_1_1_1_1_1_2_1_1_1_1_1_1"/>
    <protectedRange sqref="D54:E54" name="Range2_2_12_1_3_1_2_1_1_1_2_1_1_1_1_3_1_1_1_1_1_2_1_2"/>
    <protectedRange sqref="F54" name="Range2_2_12_1_3_1_2_1_1_1_3_1_1_1_1_1_3_1_1_1_1_1_1_1_2"/>
    <protectedRange sqref="I59:I64" name="Range2_2_12_1_7_1_1_2_2_1_1"/>
    <protectedRange sqref="I55:I58" name="Range2_2_12_1_4_3_1_1_1_3_3_1_1_3_1_1_1_1_1_1_2_1_1"/>
    <protectedRange sqref="E55:H58" name="Range2_2_12_1_3_1_2_1_1_1_1_2_1_1_1_1_1_1_2_1_1"/>
    <protectedRange sqref="D55:D58" name="Range2_2_12_1_3_1_2_1_1_1_2_1_2_3_1_1_1_1_1_1_1"/>
    <protectedRange sqref="G64:H64" name="Range2_2_12_1_3_1_2_1_1_1_2_1_1_1_1_1_1_2_1_1_1_1_1_1_1_1_1"/>
    <protectedRange sqref="F64 G61:H63" name="Range2_2_12_1_3_3_1_1_1_2_1_1_1_1_1_1_1_1_1_1_1_1_1_1_1_1"/>
    <protectedRange sqref="G59:H59" name="Range2_2_12_1_3_1_2_1_1_1_2_1_1_1_1_1_1_2_1_1_1_1_1_2_1"/>
    <protectedRange sqref="D59:E59" name="Range2_2_12_1_3_1_2_1_1_1_2_1_1_1_1_3_1_1_1_1_1_2_1_1_1"/>
    <protectedRange sqref="F61:F63 F59" name="Range2_2_12_1_3_1_2_1_1_1_3_1_1_1_1_1_3_1_1_1_1_1_1_1_1_1"/>
    <protectedRange sqref="F60:H60" name="Range2_2_12_1_3_1_2_1_1_1_1_2_1_1_1_1_1_1_1_1_1_1_1"/>
    <protectedRange sqref="D64" name="Range2_2_12_1_7_1_1_2_1_1_1_1_1"/>
    <protectedRange sqref="E64" name="Range2_2_12_1_1_1_1_1_1_1_1_1_1_1"/>
    <protectedRange sqref="C64" name="Range2_1_4_2_1_1_1_1_1_1_1_1"/>
    <protectedRange sqref="D61:E63" name="Range2_2_12_1_3_1_2_1_1_1_3_1_1_1_1_1_1_1_2_1_1_1_1_1_1_1"/>
    <protectedRange sqref="D60:E60" name="Range2_2_12_1_3_1_2_1_1_1_2_1_1_1_1_3_1_1_1_1_1_1_1_1_1_1"/>
    <protectedRange sqref="B61:B63" name="Range2_12_5_1_1_2_1_4_1_1_1_2_1_1_1_1_1_1_1_1_1_2_1_1_1_1"/>
    <protectedRange sqref="B64" name="Range2_12_5_1_1_2_1_2_2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344" priority="5" operator="containsText" text="N/A">
      <formula>NOT(ISERROR(SEARCH("N/A",X11)))</formula>
    </cfRule>
    <cfRule type="cellIs" dxfId="343" priority="23" operator="equal">
      <formula>0</formula>
    </cfRule>
  </conditionalFormatting>
  <conditionalFormatting sqref="X11:AE34">
    <cfRule type="cellIs" dxfId="342" priority="22" operator="greaterThanOrEqual">
      <formula>1185</formula>
    </cfRule>
  </conditionalFormatting>
  <conditionalFormatting sqref="X11:AE34">
    <cfRule type="cellIs" dxfId="341" priority="21" operator="between">
      <formula>0.1</formula>
      <formula>1184</formula>
    </cfRule>
  </conditionalFormatting>
  <conditionalFormatting sqref="X8 AJ11:AO11 AJ15:AL15 AJ12:AN14 AK33:AK34 AJ16:AJ34 AO12:AO32 AL16:AL34 AM15:AN34">
    <cfRule type="cellIs" dxfId="340" priority="20" operator="equal">
      <formula>0</formula>
    </cfRule>
  </conditionalFormatting>
  <conditionalFormatting sqref="X8 AJ11:AO11 AJ15:AL15 AJ12:AN14 AK33:AK34 AJ16:AJ34 AO12:AO32 AL16:AL34 AM15:AN34">
    <cfRule type="cellIs" dxfId="339" priority="19" operator="greaterThan">
      <formula>1179</formula>
    </cfRule>
  </conditionalFormatting>
  <conditionalFormatting sqref="X8 AJ11:AO11 AJ15:AL15 AJ12:AN14 AK33:AK34 AJ16:AJ34 AO12:AO32 AL16:AL34 AM15:AN34">
    <cfRule type="cellIs" dxfId="338" priority="18" operator="greaterThan">
      <formula>99</formula>
    </cfRule>
  </conditionalFormatting>
  <conditionalFormatting sqref="X8 AJ11:AO11 AJ15:AL15 AJ12:AN14 AK33:AK34 AJ16:AJ34 AO12:AO32 AL16:AL34 AM15:AN34">
    <cfRule type="cellIs" dxfId="337" priority="17" operator="greaterThan">
      <formula>0.99</formula>
    </cfRule>
  </conditionalFormatting>
  <conditionalFormatting sqref="AB8">
    <cfRule type="cellIs" dxfId="336" priority="16" operator="equal">
      <formula>0</formula>
    </cfRule>
  </conditionalFormatting>
  <conditionalFormatting sqref="AB8">
    <cfRule type="cellIs" dxfId="335" priority="15" operator="greaterThan">
      <formula>1179</formula>
    </cfRule>
  </conditionalFormatting>
  <conditionalFormatting sqref="AB8">
    <cfRule type="cellIs" dxfId="334" priority="14" operator="greaterThan">
      <formula>99</formula>
    </cfRule>
  </conditionalFormatting>
  <conditionalFormatting sqref="AB8">
    <cfRule type="cellIs" dxfId="333" priority="13" operator="greaterThan">
      <formula>0.99</formula>
    </cfRule>
  </conditionalFormatting>
  <conditionalFormatting sqref="AQ11:AQ34 AO33:AO34 AK16:AK32">
    <cfRule type="cellIs" dxfId="332" priority="12" operator="equal">
      <formula>0</formula>
    </cfRule>
  </conditionalFormatting>
  <conditionalFormatting sqref="AQ11:AQ34 AO33:AO34 AK16:AK32">
    <cfRule type="cellIs" dxfId="331" priority="11" operator="greaterThan">
      <formula>1179</formula>
    </cfRule>
  </conditionalFormatting>
  <conditionalFormatting sqref="AQ11:AQ34 AO33:AO34 AK16:AK32">
    <cfRule type="cellIs" dxfId="330" priority="10" operator="greaterThan">
      <formula>99</formula>
    </cfRule>
  </conditionalFormatting>
  <conditionalFormatting sqref="AQ11:AQ34 AO33:AO34 AK16:AK32">
    <cfRule type="cellIs" dxfId="329" priority="9" operator="greaterThan">
      <formula>0.99</formula>
    </cfRule>
  </conditionalFormatting>
  <conditionalFormatting sqref="AI11:AI34">
    <cfRule type="cellIs" dxfId="328" priority="8" operator="greaterThan">
      <formula>$AI$8</formula>
    </cfRule>
  </conditionalFormatting>
  <conditionalFormatting sqref="AH11:AH34">
    <cfRule type="cellIs" dxfId="327" priority="6" operator="greaterThan">
      <formula>$AH$8</formula>
    </cfRule>
    <cfRule type="cellIs" dxfId="326" priority="7" operator="greaterThan">
      <formula>$AH$8</formula>
    </cfRule>
  </conditionalFormatting>
  <conditionalFormatting sqref="AP11:AP34">
    <cfRule type="cellIs" dxfId="325" priority="4" operator="equal">
      <formula>0</formula>
    </cfRule>
  </conditionalFormatting>
  <conditionalFormatting sqref="AP11:AP34">
    <cfRule type="cellIs" dxfId="324" priority="3" operator="greaterThan">
      <formula>1179</formula>
    </cfRule>
  </conditionalFormatting>
  <conditionalFormatting sqref="AP11:AP34">
    <cfRule type="cellIs" dxfId="323" priority="2" operator="greaterThan">
      <formula>99</formula>
    </cfRule>
  </conditionalFormatting>
  <conditionalFormatting sqref="AP11:AP34">
    <cfRule type="cellIs" dxfId="322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9"/>
  <sheetViews>
    <sheetView showGridLines="0" topLeftCell="AA16" zoomScaleNormal="100" workbookViewId="0">
      <selection activeCell="A60" sqref="A60:XFD60"/>
    </sheetView>
  </sheetViews>
  <sheetFormatPr defaultRowHeight="15" x14ac:dyDescent="0.25"/>
  <cols>
    <col min="1" max="1" width="5.7109375" style="163" customWidth="1"/>
    <col min="2" max="2" width="10.28515625" style="163" customWidth="1"/>
    <col min="3" max="3" width="14" style="163" customWidth="1"/>
    <col min="4" max="7" width="9.140625" style="163"/>
    <col min="8" max="8" width="20.42578125" style="163" customWidth="1"/>
    <col min="9" max="10" width="9.140625" style="163"/>
    <col min="11" max="11" width="9" style="163" customWidth="1"/>
    <col min="12" max="14" width="9.140625" style="163" hidden="1" customWidth="1"/>
    <col min="15" max="16" width="9.28515625" style="163" bestFit="1" customWidth="1"/>
    <col min="17" max="17" width="9" style="163" customWidth="1"/>
    <col min="18" max="18" width="9.140625" style="163" customWidth="1"/>
    <col min="19" max="19" width="11.5703125" style="163" bestFit="1" customWidth="1"/>
    <col min="20" max="20" width="10.5703125" style="163" bestFit="1" customWidth="1"/>
    <col min="21" max="22" width="9.28515625" style="163" bestFit="1" customWidth="1"/>
    <col min="23" max="23" width="9.140625" style="163"/>
    <col min="24" max="28" width="9.28515625" style="163" bestFit="1" customWidth="1"/>
    <col min="29" max="32" width="9.140625" style="163"/>
    <col min="33" max="33" width="10.5703125" style="163" bestFit="1" customWidth="1"/>
    <col min="34" max="35" width="9.28515625" style="163" bestFit="1" customWidth="1"/>
    <col min="36" max="44" width="9.140625" style="163"/>
    <col min="45" max="45" width="83.85546875" style="15" customWidth="1"/>
    <col min="46" max="47" width="9.140625" style="167"/>
    <col min="48" max="48" width="29.7109375" style="167" customWidth="1"/>
    <col min="49" max="49" width="22" style="167" customWidth="1"/>
    <col min="50" max="50" width="9.140625" style="167"/>
    <col min="51" max="51" width="38.5703125" style="167" bestFit="1" customWidth="1"/>
    <col min="52" max="16384" width="9.140625" style="163"/>
  </cols>
  <sheetData>
    <row r="2" spans="2:51" ht="21" x14ac:dyDescent="0.25">
      <c r="B2" s="5"/>
      <c r="C2" s="167"/>
      <c r="D2" s="167"/>
      <c r="E2" s="6"/>
      <c r="F2" s="6"/>
      <c r="G2" s="167"/>
      <c r="H2" s="7"/>
      <c r="I2" s="7"/>
      <c r="J2" s="167"/>
      <c r="K2" s="7"/>
      <c r="L2" s="7"/>
      <c r="M2" s="167"/>
      <c r="N2" s="167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7"/>
      <c r="AN2" s="167"/>
      <c r="AO2" s="167"/>
      <c r="AP2" s="167"/>
      <c r="AQ2" s="167"/>
      <c r="AR2" s="167"/>
    </row>
    <row r="3" spans="2:51" ht="21" x14ac:dyDescent="0.25">
      <c r="B3" s="16" t="s">
        <v>1</v>
      </c>
      <c r="C3" s="16"/>
      <c r="D3" s="16"/>
      <c r="E3" s="167"/>
      <c r="F3" s="7"/>
      <c r="G3" s="7"/>
      <c r="H3" s="167"/>
      <c r="I3" s="167"/>
      <c r="J3" s="167"/>
      <c r="K3" s="17"/>
      <c r="L3" s="18"/>
      <c r="M3" s="167"/>
      <c r="N3" s="167"/>
      <c r="O3" s="19" t="s">
        <v>2</v>
      </c>
      <c r="P3" s="263" t="s">
        <v>130</v>
      </c>
      <c r="Q3" s="264"/>
      <c r="R3" s="264"/>
      <c r="S3" s="264"/>
      <c r="T3" s="264"/>
      <c r="U3" s="265"/>
      <c r="V3" s="20"/>
      <c r="W3" s="20"/>
      <c r="X3" s="20"/>
      <c r="Y3" s="20"/>
      <c r="Z3" s="20"/>
      <c r="AH3" s="167"/>
      <c r="AI3" s="167"/>
      <c r="AJ3" s="167"/>
      <c r="AK3" s="167"/>
      <c r="AL3" s="15"/>
      <c r="AM3" s="167"/>
      <c r="AN3" s="167"/>
      <c r="AO3" s="167"/>
      <c r="AP3" s="167"/>
      <c r="AQ3" s="167"/>
      <c r="AR3" s="167"/>
      <c r="AS3" s="167"/>
    </row>
    <row r="4" spans="2:51" x14ac:dyDescent="0.25">
      <c r="B4" s="21" t="s">
        <v>3</v>
      </c>
      <c r="C4" s="21"/>
      <c r="D4" s="21"/>
      <c r="E4" s="167"/>
      <c r="F4" s="22"/>
      <c r="G4" s="167"/>
      <c r="H4" s="167"/>
      <c r="I4" s="167"/>
      <c r="J4" s="167"/>
      <c r="K4" s="167"/>
      <c r="L4" s="167"/>
      <c r="M4" s="167"/>
      <c r="N4" s="167"/>
      <c r="O4" s="19" t="s">
        <v>4</v>
      </c>
      <c r="P4" s="263" t="s">
        <v>137</v>
      </c>
      <c r="Q4" s="264"/>
      <c r="R4" s="264"/>
      <c r="S4" s="264"/>
      <c r="T4" s="264"/>
      <c r="U4" s="265"/>
      <c r="V4" s="20"/>
      <c r="W4" s="20"/>
      <c r="X4" s="20"/>
      <c r="Y4" s="20"/>
      <c r="Z4" s="20"/>
      <c r="AH4" s="167"/>
      <c r="AI4" s="167"/>
      <c r="AJ4" s="167"/>
      <c r="AK4" s="167"/>
      <c r="AL4" s="15"/>
      <c r="AM4" s="167"/>
      <c r="AN4" s="167"/>
      <c r="AO4" s="167"/>
      <c r="AP4" s="167"/>
      <c r="AQ4" s="167"/>
      <c r="AR4" s="167"/>
      <c r="AS4" s="167"/>
    </row>
    <row r="5" spans="2:51" x14ac:dyDescent="0.25">
      <c r="B5" s="167"/>
      <c r="C5" s="167"/>
      <c r="D5" s="167"/>
      <c r="E5" s="23"/>
      <c r="F5" s="23"/>
      <c r="G5" s="167"/>
      <c r="H5" s="167"/>
      <c r="I5" s="167"/>
      <c r="J5" s="167"/>
      <c r="K5" s="167"/>
      <c r="L5" s="167"/>
      <c r="M5" s="167"/>
      <c r="N5" s="167"/>
      <c r="O5" s="19" t="s">
        <v>5</v>
      </c>
      <c r="P5" s="263" t="s">
        <v>200</v>
      </c>
      <c r="Q5" s="264"/>
      <c r="R5" s="264"/>
      <c r="S5" s="264"/>
      <c r="T5" s="264"/>
      <c r="U5" s="265"/>
      <c r="V5" s="20"/>
      <c r="W5" s="20"/>
      <c r="X5" s="20"/>
      <c r="Y5" s="20"/>
      <c r="Z5" s="20"/>
      <c r="AH5" s="167"/>
      <c r="AI5" s="167"/>
      <c r="AJ5" s="167"/>
      <c r="AK5" s="167"/>
      <c r="AL5" s="15"/>
      <c r="AM5" s="167"/>
      <c r="AN5" s="167"/>
      <c r="AO5" s="167"/>
      <c r="AP5" s="167"/>
      <c r="AQ5" s="167"/>
      <c r="AR5" s="167"/>
      <c r="AS5" s="167"/>
    </row>
    <row r="6" spans="2:51" x14ac:dyDescent="0.25">
      <c r="B6" s="263" t="s">
        <v>6</v>
      </c>
      <c r="C6" s="265"/>
      <c r="D6" s="266" t="s">
        <v>7</v>
      </c>
      <c r="E6" s="267"/>
      <c r="F6" s="267"/>
      <c r="G6" s="267"/>
      <c r="H6" s="268"/>
      <c r="I6" s="167"/>
      <c r="J6" s="167"/>
      <c r="K6" s="213"/>
      <c r="L6" s="269">
        <v>41686</v>
      </c>
      <c r="M6" s="270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36" x14ac:dyDescent="0.25">
      <c r="B7" s="252" t="s">
        <v>8</v>
      </c>
      <c r="C7" s="253"/>
      <c r="D7" s="252" t="s">
        <v>9</v>
      </c>
      <c r="E7" s="254"/>
      <c r="F7" s="254"/>
      <c r="G7" s="253"/>
      <c r="H7" s="217" t="s">
        <v>10</v>
      </c>
      <c r="I7" s="216" t="s">
        <v>11</v>
      </c>
      <c r="J7" s="216" t="s">
        <v>12</v>
      </c>
      <c r="K7" s="216" t="s">
        <v>13</v>
      </c>
      <c r="L7" s="15"/>
      <c r="M7" s="15"/>
      <c r="N7" s="15"/>
      <c r="O7" s="217" t="s">
        <v>14</v>
      </c>
      <c r="P7" s="252" t="s">
        <v>15</v>
      </c>
      <c r="Q7" s="254"/>
      <c r="R7" s="254"/>
      <c r="S7" s="254"/>
      <c r="T7" s="253"/>
      <c r="U7" s="251" t="s">
        <v>16</v>
      </c>
      <c r="V7" s="251"/>
      <c r="W7" s="216" t="s">
        <v>17</v>
      </c>
      <c r="X7" s="252" t="s">
        <v>18</v>
      </c>
      <c r="Y7" s="253"/>
      <c r="Z7" s="252" t="s">
        <v>19</v>
      </c>
      <c r="AA7" s="253"/>
      <c r="AB7" s="252" t="s">
        <v>20</v>
      </c>
      <c r="AC7" s="253"/>
      <c r="AD7" s="252" t="s">
        <v>21</v>
      </c>
      <c r="AE7" s="253"/>
      <c r="AF7" s="216" t="s">
        <v>22</v>
      </c>
      <c r="AG7" s="216" t="s">
        <v>23</v>
      </c>
      <c r="AH7" s="216" t="s">
        <v>24</v>
      </c>
      <c r="AI7" s="216" t="s">
        <v>25</v>
      </c>
      <c r="AJ7" s="252" t="s">
        <v>26</v>
      </c>
      <c r="AK7" s="254"/>
      <c r="AL7" s="254"/>
      <c r="AM7" s="254"/>
      <c r="AN7" s="253"/>
      <c r="AO7" s="252" t="s">
        <v>27</v>
      </c>
      <c r="AP7" s="254"/>
      <c r="AQ7" s="253"/>
      <c r="AR7" s="216" t="s">
        <v>28</v>
      </c>
      <c r="AS7" s="30"/>
      <c r="AT7" s="15"/>
      <c r="AU7" s="15"/>
      <c r="AV7" s="15"/>
      <c r="AW7" s="15"/>
      <c r="AX7" s="15"/>
      <c r="AY7" s="15"/>
    </row>
    <row r="8" spans="2:51" x14ac:dyDescent="0.25">
      <c r="B8" s="255">
        <v>42023</v>
      </c>
      <c r="C8" s="256"/>
      <c r="D8" s="257" t="s">
        <v>29</v>
      </c>
      <c r="E8" s="258"/>
      <c r="F8" s="258"/>
      <c r="G8" s="259"/>
      <c r="H8" s="31"/>
      <c r="I8" s="257" t="s">
        <v>29</v>
      </c>
      <c r="J8" s="258"/>
      <c r="K8" s="259"/>
      <c r="L8" s="32"/>
      <c r="M8" s="32"/>
      <c r="N8" s="32"/>
      <c r="O8" s="31" t="s">
        <v>30</v>
      </c>
      <c r="P8" s="31" t="s">
        <v>30</v>
      </c>
      <c r="Q8" s="31" t="s">
        <v>31</v>
      </c>
      <c r="R8" s="31" t="s">
        <v>31</v>
      </c>
      <c r="S8" s="31" t="s">
        <v>30</v>
      </c>
      <c r="T8" s="31" t="s">
        <v>32</v>
      </c>
      <c r="U8" s="260" t="s">
        <v>33</v>
      </c>
      <c r="V8" s="260"/>
      <c r="W8" s="33" t="s">
        <v>34</v>
      </c>
      <c r="X8" s="243">
        <v>0</v>
      </c>
      <c r="Y8" s="244"/>
      <c r="Z8" s="261" t="s">
        <v>35</v>
      </c>
      <c r="AA8" s="262"/>
      <c r="AB8" s="243">
        <v>1185</v>
      </c>
      <c r="AC8" s="244"/>
      <c r="AD8" s="245">
        <v>800</v>
      </c>
      <c r="AE8" s="246"/>
      <c r="AF8" s="31"/>
      <c r="AG8" s="33">
        <f>AG34-AG10</f>
        <v>25615</v>
      </c>
      <c r="AH8" s="34"/>
      <c r="AI8" s="34"/>
      <c r="AJ8" s="31" t="s">
        <v>36</v>
      </c>
      <c r="AK8" s="31" t="s">
        <v>36</v>
      </c>
      <c r="AL8" s="31" t="s">
        <v>36</v>
      </c>
      <c r="AM8" s="31" t="s">
        <v>36</v>
      </c>
      <c r="AN8" s="31" t="s">
        <v>36</v>
      </c>
      <c r="AO8" s="31" t="s">
        <v>36</v>
      </c>
      <c r="AP8" s="31" t="s">
        <v>31</v>
      </c>
      <c r="AQ8" s="31" t="s">
        <v>31</v>
      </c>
      <c r="AR8" s="31" t="s">
        <v>37</v>
      </c>
      <c r="AS8" s="30"/>
      <c r="AV8" s="35" t="s">
        <v>38</v>
      </c>
    </row>
    <row r="9" spans="2:51" ht="60" x14ac:dyDescent="0.25">
      <c r="B9" s="235" t="s">
        <v>39</v>
      </c>
      <c r="C9" s="235"/>
      <c r="D9" s="247" t="s">
        <v>40</v>
      </c>
      <c r="E9" s="248"/>
      <c r="F9" s="249" t="s">
        <v>41</v>
      </c>
      <c r="G9" s="248"/>
      <c r="H9" s="250" t="s">
        <v>42</v>
      </c>
      <c r="I9" s="235" t="s">
        <v>43</v>
      </c>
      <c r="J9" s="235"/>
      <c r="K9" s="235"/>
      <c r="L9" s="216" t="s">
        <v>44</v>
      </c>
      <c r="M9" s="251" t="s">
        <v>45</v>
      </c>
      <c r="N9" s="36" t="s">
        <v>46</v>
      </c>
      <c r="O9" s="241" t="s">
        <v>47</v>
      </c>
      <c r="P9" s="241" t="s">
        <v>48</v>
      </c>
      <c r="Q9" s="37" t="s">
        <v>49</v>
      </c>
      <c r="R9" s="229" t="s">
        <v>50</v>
      </c>
      <c r="S9" s="230"/>
      <c r="T9" s="231"/>
      <c r="U9" s="214" t="s">
        <v>51</v>
      </c>
      <c r="V9" s="214" t="s">
        <v>52</v>
      </c>
      <c r="W9" s="235" t="s">
        <v>53</v>
      </c>
      <c r="X9" s="236" t="s">
        <v>54</v>
      </c>
      <c r="Y9" s="237"/>
      <c r="Z9" s="237"/>
      <c r="AA9" s="237"/>
      <c r="AB9" s="237"/>
      <c r="AC9" s="237"/>
      <c r="AD9" s="237"/>
      <c r="AE9" s="238"/>
      <c r="AF9" s="212" t="s">
        <v>55</v>
      </c>
      <c r="AG9" s="212" t="s">
        <v>56</v>
      </c>
      <c r="AH9" s="224" t="s">
        <v>57</v>
      </c>
      <c r="AI9" s="239" t="s">
        <v>58</v>
      </c>
      <c r="AJ9" s="214" t="s">
        <v>59</v>
      </c>
      <c r="AK9" s="214" t="s">
        <v>60</v>
      </c>
      <c r="AL9" s="214" t="s">
        <v>61</v>
      </c>
      <c r="AM9" s="214" t="s">
        <v>62</v>
      </c>
      <c r="AN9" s="214" t="s">
        <v>63</v>
      </c>
      <c r="AO9" s="214" t="s">
        <v>64</v>
      </c>
      <c r="AP9" s="214" t="s">
        <v>65</v>
      </c>
      <c r="AQ9" s="241" t="s">
        <v>66</v>
      </c>
      <c r="AR9" s="214" t="s">
        <v>67</v>
      </c>
      <c r="AS9" s="224" t="s">
        <v>68</v>
      </c>
      <c r="AV9" s="38" t="s">
        <v>69</v>
      </c>
      <c r="AW9" s="38" t="s">
        <v>70</v>
      </c>
      <c r="AY9" s="39" t="s">
        <v>71</v>
      </c>
    </row>
    <row r="10" spans="2:51" x14ac:dyDescent="0.25">
      <c r="B10" s="214" t="s">
        <v>72</v>
      </c>
      <c r="C10" s="214" t="s">
        <v>73</v>
      </c>
      <c r="D10" s="214" t="s">
        <v>74</v>
      </c>
      <c r="E10" s="214" t="s">
        <v>75</v>
      </c>
      <c r="F10" s="214" t="s">
        <v>74</v>
      </c>
      <c r="G10" s="214" t="s">
        <v>75</v>
      </c>
      <c r="H10" s="250"/>
      <c r="I10" s="214" t="s">
        <v>75</v>
      </c>
      <c r="J10" s="214" t="s">
        <v>75</v>
      </c>
      <c r="K10" s="214" t="s">
        <v>75</v>
      </c>
      <c r="L10" s="31" t="s">
        <v>29</v>
      </c>
      <c r="M10" s="251"/>
      <c r="N10" s="31" t="s">
        <v>29</v>
      </c>
      <c r="O10" s="242"/>
      <c r="P10" s="242"/>
      <c r="Q10" s="4">
        <f>'JAN 18'!Q34</f>
        <v>22030329</v>
      </c>
      <c r="R10" s="232"/>
      <c r="S10" s="233"/>
      <c r="T10" s="234"/>
      <c r="U10" s="214" t="s">
        <v>75</v>
      </c>
      <c r="V10" s="214" t="s">
        <v>75</v>
      </c>
      <c r="W10" s="235"/>
      <c r="X10" s="40" t="s">
        <v>76</v>
      </c>
      <c r="Y10" s="40" t="s">
        <v>77</v>
      </c>
      <c r="Z10" s="40" t="s">
        <v>78</v>
      </c>
      <c r="AA10" s="40" t="s">
        <v>79</v>
      </c>
      <c r="AB10" s="40" t="s">
        <v>80</v>
      </c>
      <c r="AC10" s="40" t="s">
        <v>81</v>
      </c>
      <c r="AD10" s="40" t="s">
        <v>82</v>
      </c>
      <c r="AE10" s="40" t="s">
        <v>83</v>
      </c>
      <c r="AF10" s="41"/>
      <c r="AG10" s="192">
        <f>'JAN 18'!AG34</f>
        <v>34037545</v>
      </c>
      <c r="AH10" s="224"/>
      <c r="AI10" s="240"/>
      <c r="AJ10" s="214" t="s">
        <v>84</v>
      </c>
      <c r="AK10" s="214" t="s">
        <v>84</v>
      </c>
      <c r="AL10" s="214" t="s">
        <v>84</v>
      </c>
      <c r="AM10" s="214" t="s">
        <v>84</v>
      </c>
      <c r="AN10" s="214" t="s">
        <v>84</v>
      </c>
      <c r="AO10" s="214" t="s">
        <v>84</v>
      </c>
      <c r="AP10" s="3">
        <f>'JAN 18'!AP34</f>
        <v>7533205</v>
      </c>
      <c r="AQ10" s="242"/>
      <c r="AR10" s="215" t="s">
        <v>85</v>
      </c>
      <c r="AS10" s="224"/>
      <c r="AV10" s="42" t="s">
        <v>86</v>
      </c>
      <c r="AW10" s="42" t="s">
        <v>87</v>
      </c>
      <c r="AY10" s="87" t="s">
        <v>130</v>
      </c>
    </row>
    <row r="11" spans="2:51" x14ac:dyDescent="0.25">
      <c r="B11" s="43">
        <v>2</v>
      </c>
      <c r="C11" s="43">
        <v>4.1666666666666664E-2</v>
      </c>
      <c r="D11" s="191">
        <v>15</v>
      </c>
      <c r="E11" s="44">
        <f>D11/1.42</f>
        <v>10.563380281690142</v>
      </c>
      <c r="F11" s="168">
        <v>66</v>
      </c>
      <c r="G11" s="44">
        <f>F11/1.42</f>
        <v>46.478873239436624</v>
      </c>
      <c r="H11" s="45" t="s">
        <v>88</v>
      </c>
      <c r="I11" s="45">
        <f>J11-(2/1.42)</f>
        <v>41.549295774647888</v>
      </c>
      <c r="J11" s="46">
        <f>(F11-5)/1.42</f>
        <v>42.95774647887324</v>
      </c>
      <c r="K11" s="45">
        <f>J11+(6/1.42)</f>
        <v>47.183098591549296</v>
      </c>
      <c r="L11" s="47">
        <v>14</v>
      </c>
      <c r="M11" s="48" t="s">
        <v>89</v>
      </c>
      <c r="N11" s="48">
        <v>11.4</v>
      </c>
      <c r="O11" s="192">
        <v>120</v>
      </c>
      <c r="P11" s="192">
        <v>92</v>
      </c>
      <c r="Q11" s="192">
        <v>22034201</v>
      </c>
      <c r="R11" s="50">
        <f>Q11-Q10</f>
        <v>3872</v>
      </c>
      <c r="S11" s="51">
        <f>R11*24/1000</f>
        <v>92.927999999999997</v>
      </c>
      <c r="T11" s="51">
        <f>R11/1000</f>
        <v>3.8719999999999999</v>
      </c>
      <c r="U11" s="193">
        <v>6.6</v>
      </c>
      <c r="V11" s="193">
        <f t="shared" ref="V11:V34" si="0">U11</f>
        <v>6.6</v>
      </c>
      <c r="W11" s="194" t="s">
        <v>129</v>
      </c>
      <c r="X11" s="197">
        <v>0</v>
      </c>
      <c r="Y11" s="197">
        <v>0</v>
      </c>
      <c r="Z11" s="197">
        <v>1021</v>
      </c>
      <c r="AA11" s="197">
        <v>0</v>
      </c>
      <c r="AB11" s="197">
        <v>1050</v>
      </c>
      <c r="AC11" s="52" t="s">
        <v>90</v>
      </c>
      <c r="AD11" s="52" t="s">
        <v>90</v>
      </c>
      <c r="AE11" s="52" t="s">
        <v>90</v>
      </c>
      <c r="AF11" s="196" t="s">
        <v>90</v>
      </c>
      <c r="AG11" s="196">
        <v>34038144</v>
      </c>
      <c r="AH11" s="53">
        <f>IF(ISBLANK(AG11),"-",AG11-AG10)</f>
        <v>599</v>
      </c>
      <c r="AI11" s="54">
        <f>AH11/T11</f>
        <v>154.70041322314049</v>
      </c>
      <c r="AJ11" s="166">
        <v>0</v>
      </c>
      <c r="AK11" s="166">
        <v>0</v>
      </c>
      <c r="AL11" s="166">
        <v>1</v>
      </c>
      <c r="AM11" s="166">
        <v>0</v>
      </c>
      <c r="AN11" s="166">
        <v>1</v>
      </c>
      <c r="AO11" s="166">
        <v>0.33</v>
      </c>
      <c r="AP11" s="197">
        <v>7534377</v>
      </c>
      <c r="AQ11" s="197">
        <f t="shared" ref="AQ11:AQ34" si="1">AP11-AP10</f>
        <v>1172</v>
      </c>
      <c r="AR11" s="55"/>
      <c r="AS11" s="56" t="s">
        <v>113</v>
      </c>
      <c r="AV11" s="42" t="s">
        <v>88</v>
      </c>
      <c r="AW11" s="42" t="s">
        <v>91</v>
      </c>
      <c r="AY11" s="87" t="s">
        <v>136</v>
      </c>
    </row>
    <row r="12" spans="2:51" x14ac:dyDescent="0.25">
      <c r="B12" s="43">
        <v>2.0416666666666701</v>
      </c>
      <c r="C12" s="43">
        <v>8.3333333333333329E-2</v>
      </c>
      <c r="D12" s="191">
        <v>17</v>
      </c>
      <c r="E12" s="44">
        <f t="shared" ref="E12:E34" si="2">D12/1.42</f>
        <v>11.971830985915494</v>
      </c>
      <c r="F12" s="168">
        <v>66</v>
      </c>
      <c r="G12" s="44">
        <f t="shared" ref="G12:G34" si="3">F12/1.42</f>
        <v>46.478873239436624</v>
      </c>
      <c r="H12" s="45" t="s">
        <v>88</v>
      </c>
      <c r="I12" s="45">
        <f t="shared" ref="I12:I34" si="4">J12-(2/1.42)</f>
        <v>41.549295774647888</v>
      </c>
      <c r="J12" s="46">
        <f>(F12-5)/1.42</f>
        <v>42.95774647887324</v>
      </c>
      <c r="K12" s="45">
        <f>J12+(6/1.42)</f>
        <v>47.183098591549296</v>
      </c>
      <c r="L12" s="47">
        <v>14</v>
      </c>
      <c r="M12" s="48" t="s">
        <v>89</v>
      </c>
      <c r="N12" s="48">
        <v>11.2</v>
      </c>
      <c r="O12" s="192">
        <v>119</v>
      </c>
      <c r="P12" s="192">
        <v>89</v>
      </c>
      <c r="Q12" s="192">
        <v>22038069</v>
      </c>
      <c r="R12" s="50">
        <f t="shared" ref="R12:R34" si="5">Q12-Q11</f>
        <v>3868</v>
      </c>
      <c r="S12" s="51">
        <f t="shared" ref="S12:S34" si="6">R12*24/1000</f>
        <v>92.831999999999994</v>
      </c>
      <c r="T12" s="51">
        <f t="shared" ref="T12:T34" si="7">R12/1000</f>
        <v>3.8679999999999999</v>
      </c>
      <c r="U12" s="193">
        <v>7.5</v>
      </c>
      <c r="V12" s="193">
        <f t="shared" si="0"/>
        <v>7.5</v>
      </c>
      <c r="W12" s="194" t="s">
        <v>129</v>
      </c>
      <c r="X12" s="197">
        <v>0</v>
      </c>
      <c r="Y12" s="197">
        <v>0</v>
      </c>
      <c r="Z12" s="197">
        <v>1010</v>
      </c>
      <c r="AA12" s="197">
        <v>0</v>
      </c>
      <c r="AB12" s="197">
        <v>1051</v>
      </c>
      <c r="AC12" s="52" t="s">
        <v>90</v>
      </c>
      <c r="AD12" s="52" t="s">
        <v>90</v>
      </c>
      <c r="AE12" s="52" t="s">
        <v>90</v>
      </c>
      <c r="AF12" s="196" t="s">
        <v>90</v>
      </c>
      <c r="AG12" s="196">
        <v>34038737</v>
      </c>
      <c r="AH12" s="53">
        <f>IF(ISBLANK(AG12),"-",AG12-AG11)</f>
        <v>593</v>
      </c>
      <c r="AI12" s="54">
        <f t="shared" ref="AI12:AI34" si="8">AH12/T12</f>
        <v>153.30920372285419</v>
      </c>
      <c r="AJ12" s="166">
        <v>0</v>
      </c>
      <c r="AK12" s="166">
        <v>0</v>
      </c>
      <c r="AL12" s="166">
        <v>1</v>
      </c>
      <c r="AM12" s="166">
        <v>0</v>
      </c>
      <c r="AN12" s="166">
        <v>1</v>
      </c>
      <c r="AO12" s="166">
        <v>0.33</v>
      </c>
      <c r="AP12" s="197">
        <v>7535545</v>
      </c>
      <c r="AQ12" s="197">
        <f t="shared" si="1"/>
        <v>1168</v>
      </c>
      <c r="AR12" s="57"/>
      <c r="AS12" s="56" t="s">
        <v>113</v>
      </c>
      <c r="AV12" s="42" t="s">
        <v>92</v>
      </c>
      <c r="AW12" s="42" t="s">
        <v>93</v>
      </c>
      <c r="AY12" s="87" t="s">
        <v>137</v>
      </c>
    </row>
    <row r="13" spans="2:51" x14ac:dyDescent="0.25">
      <c r="B13" s="43">
        <v>2.0833333333333299</v>
      </c>
      <c r="C13" s="43">
        <v>0.125</v>
      </c>
      <c r="D13" s="191">
        <v>19</v>
      </c>
      <c r="E13" s="44">
        <f t="shared" si="2"/>
        <v>13.380281690140846</v>
      </c>
      <c r="F13" s="168">
        <v>66</v>
      </c>
      <c r="G13" s="44">
        <f t="shared" si="3"/>
        <v>46.478873239436624</v>
      </c>
      <c r="H13" s="45" t="s">
        <v>88</v>
      </c>
      <c r="I13" s="45">
        <f t="shared" si="4"/>
        <v>41.549295774647888</v>
      </c>
      <c r="J13" s="46">
        <f>(F13-5)/1.42</f>
        <v>42.95774647887324</v>
      </c>
      <c r="K13" s="45">
        <f>J13+(6/1.42)</f>
        <v>47.183098591549296</v>
      </c>
      <c r="L13" s="47">
        <v>14</v>
      </c>
      <c r="M13" s="48" t="s">
        <v>89</v>
      </c>
      <c r="N13" s="48">
        <v>11.2</v>
      </c>
      <c r="O13" s="192">
        <v>122</v>
      </c>
      <c r="P13" s="192">
        <v>87</v>
      </c>
      <c r="Q13" s="192">
        <v>22041957</v>
      </c>
      <c r="R13" s="50">
        <f t="shared" si="5"/>
        <v>3888</v>
      </c>
      <c r="S13" s="51">
        <f t="shared" si="6"/>
        <v>93.311999999999998</v>
      </c>
      <c r="T13" s="51">
        <f t="shared" si="7"/>
        <v>3.8879999999999999</v>
      </c>
      <c r="U13" s="193">
        <v>8.6</v>
      </c>
      <c r="V13" s="193">
        <f t="shared" si="0"/>
        <v>8.6</v>
      </c>
      <c r="W13" s="194" t="s">
        <v>129</v>
      </c>
      <c r="X13" s="197">
        <v>0</v>
      </c>
      <c r="Y13" s="197">
        <v>0</v>
      </c>
      <c r="Z13" s="197">
        <v>989</v>
      </c>
      <c r="AA13" s="197">
        <v>0</v>
      </c>
      <c r="AB13" s="197">
        <v>1051</v>
      </c>
      <c r="AC13" s="52" t="s">
        <v>90</v>
      </c>
      <c r="AD13" s="52" t="s">
        <v>90</v>
      </c>
      <c r="AE13" s="52" t="s">
        <v>90</v>
      </c>
      <c r="AF13" s="196" t="s">
        <v>90</v>
      </c>
      <c r="AG13" s="196">
        <v>34039326</v>
      </c>
      <c r="AH13" s="53">
        <f>IF(ISBLANK(AG13),"-",AG13-AG12)</f>
        <v>589</v>
      </c>
      <c r="AI13" s="54">
        <f t="shared" si="8"/>
        <v>151.49176954732511</v>
      </c>
      <c r="AJ13" s="166">
        <v>0</v>
      </c>
      <c r="AK13" s="166">
        <v>0</v>
      </c>
      <c r="AL13" s="166">
        <v>1</v>
      </c>
      <c r="AM13" s="166">
        <v>0</v>
      </c>
      <c r="AN13" s="166">
        <v>1</v>
      </c>
      <c r="AO13" s="166">
        <v>0.33</v>
      </c>
      <c r="AP13" s="197">
        <v>7536707</v>
      </c>
      <c r="AQ13" s="197">
        <f t="shared" si="1"/>
        <v>1162</v>
      </c>
      <c r="AR13" s="55"/>
      <c r="AS13" s="56" t="s">
        <v>113</v>
      </c>
      <c r="AV13" s="42" t="s">
        <v>94</v>
      </c>
      <c r="AW13" s="42" t="s">
        <v>95</v>
      </c>
      <c r="AY13" s="87" t="s">
        <v>147</v>
      </c>
    </row>
    <row r="14" spans="2:51" x14ac:dyDescent="0.25">
      <c r="B14" s="43">
        <v>2.125</v>
      </c>
      <c r="C14" s="43">
        <v>0.16666666666666699</v>
      </c>
      <c r="D14" s="191">
        <v>21</v>
      </c>
      <c r="E14" s="44">
        <f t="shared" si="2"/>
        <v>14.788732394366198</v>
      </c>
      <c r="F14" s="168">
        <v>66</v>
      </c>
      <c r="G14" s="44">
        <f t="shared" si="3"/>
        <v>46.478873239436624</v>
      </c>
      <c r="H14" s="45" t="s">
        <v>88</v>
      </c>
      <c r="I14" s="45">
        <f t="shared" si="4"/>
        <v>41.549295774647888</v>
      </c>
      <c r="J14" s="46">
        <f>(F14-5)/1.42</f>
        <v>42.95774647887324</v>
      </c>
      <c r="K14" s="45">
        <f>J14+(6/1.42)</f>
        <v>47.183098591549296</v>
      </c>
      <c r="L14" s="47">
        <v>14</v>
      </c>
      <c r="M14" s="48" t="s">
        <v>89</v>
      </c>
      <c r="N14" s="48">
        <v>12.8</v>
      </c>
      <c r="O14" s="192">
        <v>120</v>
      </c>
      <c r="P14" s="192">
        <v>90</v>
      </c>
      <c r="Q14" s="192">
        <v>22045808</v>
      </c>
      <c r="R14" s="50">
        <f t="shared" si="5"/>
        <v>3851</v>
      </c>
      <c r="S14" s="51">
        <f t="shared" si="6"/>
        <v>92.424000000000007</v>
      </c>
      <c r="T14" s="51">
        <f t="shared" si="7"/>
        <v>3.851</v>
      </c>
      <c r="U14" s="193">
        <v>9.1999999999999993</v>
      </c>
      <c r="V14" s="193">
        <f t="shared" si="0"/>
        <v>9.1999999999999993</v>
      </c>
      <c r="W14" s="194" t="s">
        <v>129</v>
      </c>
      <c r="X14" s="197">
        <v>0</v>
      </c>
      <c r="Y14" s="197">
        <v>0</v>
      </c>
      <c r="Z14" s="197">
        <v>939</v>
      </c>
      <c r="AA14" s="197">
        <v>0</v>
      </c>
      <c r="AB14" s="197">
        <v>1009</v>
      </c>
      <c r="AC14" s="52" t="s">
        <v>90</v>
      </c>
      <c r="AD14" s="52" t="s">
        <v>90</v>
      </c>
      <c r="AE14" s="52" t="s">
        <v>90</v>
      </c>
      <c r="AF14" s="196" t="s">
        <v>90</v>
      </c>
      <c r="AG14" s="196">
        <v>34039916</v>
      </c>
      <c r="AH14" s="53">
        <f t="shared" ref="AH14:AH34" si="9">IF(ISBLANK(AG14),"-",AG14-AG13)</f>
        <v>590</v>
      </c>
      <c r="AI14" s="54">
        <f t="shared" si="8"/>
        <v>153.20695923136847</v>
      </c>
      <c r="AJ14" s="166">
        <v>0</v>
      </c>
      <c r="AK14" s="166">
        <v>0</v>
      </c>
      <c r="AL14" s="166">
        <v>1</v>
      </c>
      <c r="AM14" s="166">
        <v>0</v>
      </c>
      <c r="AN14" s="166">
        <v>1</v>
      </c>
      <c r="AO14" s="166">
        <v>0.33</v>
      </c>
      <c r="AP14" s="197">
        <v>7537853</v>
      </c>
      <c r="AQ14" s="197">
        <f t="shared" si="1"/>
        <v>1146</v>
      </c>
      <c r="AR14" s="55"/>
      <c r="AS14" s="56" t="s">
        <v>113</v>
      </c>
      <c r="AT14" s="58"/>
      <c r="AV14" s="42" t="s">
        <v>96</v>
      </c>
      <c r="AW14" s="42" t="s">
        <v>97</v>
      </c>
      <c r="AY14" s="87" t="s">
        <v>138</v>
      </c>
    </row>
    <row r="15" spans="2:51" x14ac:dyDescent="0.25">
      <c r="B15" s="43">
        <v>2.1666666666666701</v>
      </c>
      <c r="C15" s="43">
        <v>0.20833333333333301</v>
      </c>
      <c r="D15" s="191">
        <v>31</v>
      </c>
      <c r="E15" s="44">
        <f t="shared" si="2"/>
        <v>21.83098591549296</v>
      </c>
      <c r="F15" s="168">
        <v>66</v>
      </c>
      <c r="G15" s="44">
        <f t="shared" si="3"/>
        <v>46.478873239436624</v>
      </c>
      <c r="H15" s="45" t="s">
        <v>88</v>
      </c>
      <c r="I15" s="45">
        <f t="shared" si="4"/>
        <v>41.549295774647888</v>
      </c>
      <c r="J15" s="46">
        <f>(F15-5)/1.42</f>
        <v>42.95774647887324</v>
      </c>
      <c r="K15" s="45">
        <f>J15+(6/1.42)</f>
        <v>47.183098591549296</v>
      </c>
      <c r="L15" s="47">
        <v>18</v>
      </c>
      <c r="M15" s="48" t="s">
        <v>89</v>
      </c>
      <c r="N15" s="48">
        <v>13.1</v>
      </c>
      <c r="O15" s="192">
        <v>119</v>
      </c>
      <c r="P15" s="192">
        <v>90</v>
      </c>
      <c r="Q15" s="192">
        <v>22050393</v>
      </c>
      <c r="R15" s="50">
        <f t="shared" si="5"/>
        <v>4585</v>
      </c>
      <c r="S15" s="51">
        <f t="shared" si="6"/>
        <v>110.04</v>
      </c>
      <c r="T15" s="51">
        <f t="shared" si="7"/>
        <v>4.585</v>
      </c>
      <c r="U15" s="193">
        <v>9.5</v>
      </c>
      <c r="V15" s="193">
        <f t="shared" si="0"/>
        <v>9.5</v>
      </c>
      <c r="W15" s="194" t="s">
        <v>129</v>
      </c>
      <c r="X15" s="197">
        <v>0</v>
      </c>
      <c r="Y15" s="197">
        <v>0</v>
      </c>
      <c r="Z15" s="197">
        <v>844</v>
      </c>
      <c r="AA15" s="197">
        <v>0</v>
      </c>
      <c r="AB15" s="197">
        <v>937</v>
      </c>
      <c r="AC15" s="52" t="s">
        <v>90</v>
      </c>
      <c r="AD15" s="52" t="s">
        <v>90</v>
      </c>
      <c r="AE15" s="52" t="s">
        <v>90</v>
      </c>
      <c r="AF15" s="196" t="s">
        <v>90</v>
      </c>
      <c r="AG15" s="196">
        <v>34040488</v>
      </c>
      <c r="AH15" s="53">
        <f t="shared" si="9"/>
        <v>572</v>
      </c>
      <c r="AI15" s="54">
        <f t="shared" si="8"/>
        <v>124.7546346782988</v>
      </c>
      <c r="AJ15" s="166">
        <v>0</v>
      </c>
      <c r="AK15" s="166">
        <v>0</v>
      </c>
      <c r="AL15" s="166">
        <v>1</v>
      </c>
      <c r="AM15" s="166">
        <v>0</v>
      </c>
      <c r="AN15" s="166">
        <v>1</v>
      </c>
      <c r="AO15" s="166">
        <v>0.33</v>
      </c>
      <c r="AP15" s="197">
        <v>7538013</v>
      </c>
      <c r="AQ15" s="197">
        <f t="shared" si="1"/>
        <v>160</v>
      </c>
      <c r="AR15" s="55"/>
      <c r="AS15" s="56" t="s">
        <v>113</v>
      </c>
      <c r="AV15" s="42" t="s">
        <v>98</v>
      </c>
      <c r="AW15" s="42" t="s">
        <v>99</v>
      </c>
      <c r="AY15" s="87" t="s">
        <v>200</v>
      </c>
    </row>
    <row r="16" spans="2:51" x14ac:dyDescent="0.25">
      <c r="B16" s="43">
        <v>2.2083333333333299</v>
      </c>
      <c r="C16" s="43">
        <v>0.25</v>
      </c>
      <c r="D16" s="191">
        <v>26</v>
      </c>
      <c r="E16" s="44">
        <f t="shared" si="2"/>
        <v>18.30985915492958</v>
      </c>
      <c r="F16" s="103">
        <v>68</v>
      </c>
      <c r="G16" s="44">
        <f t="shared" si="3"/>
        <v>47.887323943661976</v>
      </c>
      <c r="H16" s="45" t="s">
        <v>88</v>
      </c>
      <c r="I16" s="45">
        <f t="shared" si="4"/>
        <v>46.478873239436624</v>
      </c>
      <c r="J16" s="46">
        <f t="shared" ref="J16:J25" si="10">F16/1.42</f>
        <v>47.887323943661976</v>
      </c>
      <c r="K16" s="45">
        <f>J16+1.42</f>
        <v>49.307323943661977</v>
      </c>
      <c r="L16" s="47">
        <v>19</v>
      </c>
      <c r="M16" s="48" t="s">
        <v>100</v>
      </c>
      <c r="N16" s="48">
        <v>13.1</v>
      </c>
      <c r="O16" s="192">
        <v>93</v>
      </c>
      <c r="P16" s="192">
        <v>93</v>
      </c>
      <c r="Q16" s="192">
        <v>22053411</v>
      </c>
      <c r="R16" s="50">
        <f t="shared" si="5"/>
        <v>3018</v>
      </c>
      <c r="S16" s="51">
        <f t="shared" si="6"/>
        <v>72.432000000000002</v>
      </c>
      <c r="T16" s="51">
        <f t="shared" si="7"/>
        <v>3.0179999999999998</v>
      </c>
      <c r="U16" s="193">
        <v>9.5</v>
      </c>
      <c r="V16" s="193">
        <f t="shared" si="0"/>
        <v>9.5</v>
      </c>
      <c r="W16" s="194" t="s">
        <v>129</v>
      </c>
      <c r="X16" s="197">
        <v>0</v>
      </c>
      <c r="Y16" s="197">
        <v>0</v>
      </c>
      <c r="Z16" s="197">
        <v>967</v>
      </c>
      <c r="AA16" s="197">
        <v>0</v>
      </c>
      <c r="AB16" s="197">
        <v>958</v>
      </c>
      <c r="AC16" s="52" t="s">
        <v>90</v>
      </c>
      <c r="AD16" s="52" t="s">
        <v>90</v>
      </c>
      <c r="AE16" s="52" t="s">
        <v>90</v>
      </c>
      <c r="AF16" s="196" t="s">
        <v>90</v>
      </c>
      <c r="AG16" s="196">
        <v>34040864</v>
      </c>
      <c r="AH16" s="53">
        <f t="shared" si="9"/>
        <v>376</v>
      </c>
      <c r="AI16" s="54">
        <f t="shared" si="8"/>
        <v>124.58581842279656</v>
      </c>
      <c r="AJ16" s="166">
        <v>0</v>
      </c>
      <c r="AK16" s="166">
        <v>0</v>
      </c>
      <c r="AL16" s="166">
        <v>1</v>
      </c>
      <c r="AM16" s="166">
        <v>0</v>
      </c>
      <c r="AN16" s="166">
        <v>1</v>
      </c>
      <c r="AO16" s="166">
        <v>0</v>
      </c>
      <c r="AP16" s="197">
        <v>7538013</v>
      </c>
      <c r="AQ16" s="197">
        <f t="shared" si="1"/>
        <v>0</v>
      </c>
      <c r="AR16" s="57"/>
      <c r="AS16" s="56" t="s">
        <v>101</v>
      </c>
      <c r="AV16" s="42" t="s">
        <v>102</v>
      </c>
      <c r="AW16" s="42" t="s">
        <v>103</v>
      </c>
      <c r="AY16" s="87"/>
    </row>
    <row r="17" spans="1:51" x14ac:dyDescent="0.25">
      <c r="B17" s="43">
        <v>2.25</v>
      </c>
      <c r="C17" s="43">
        <v>0.29166666666666702</v>
      </c>
      <c r="D17" s="191">
        <v>13</v>
      </c>
      <c r="E17" s="44">
        <f t="shared" si="2"/>
        <v>9.1549295774647899</v>
      </c>
      <c r="F17" s="103">
        <v>83</v>
      </c>
      <c r="G17" s="44">
        <f t="shared" si="3"/>
        <v>58.450704225352112</v>
      </c>
      <c r="H17" s="45" t="s">
        <v>88</v>
      </c>
      <c r="I17" s="45">
        <f t="shared" si="4"/>
        <v>57.04225352112676</v>
      </c>
      <c r="J17" s="46">
        <f t="shared" si="10"/>
        <v>58.450704225352112</v>
      </c>
      <c r="K17" s="45">
        <f t="shared" ref="K17:K22" si="11">J17+1.42</f>
        <v>59.870704225352114</v>
      </c>
      <c r="L17" s="47">
        <v>19</v>
      </c>
      <c r="M17" s="48" t="s">
        <v>100</v>
      </c>
      <c r="N17" s="48">
        <v>16.7</v>
      </c>
      <c r="O17" s="192">
        <v>99</v>
      </c>
      <c r="P17" s="192">
        <v>133</v>
      </c>
      <c r="Q17" s="192">
        <v>22059010</v>
      </c>
      <c r="R17" s="50">
        <f t="shared" si="5"/>
        <v>5599</v>
      </c>
      <c r="S17" s="51">
        <f t="shared" si="6"/>
        <v>134.376</v>
      </c>
      <c r="T17" s="51">
        <f t="shared" si="7"/>
        <v>5.5990000000000002</v>
      </c>
      <c r="U17" s="193">
        <v>9.5</v>
      </c>
      <c r="V17" s="193">
        <f t="shared" si="0"/>
        <v>9.5</v>
      </c>
      <c r="W17" s="194" t="s">
        <v>141</v>
      </c>
      <c r="X17" s="197">
        <v>0</v>
      </c>
      <c r="Y17" s="197">
        <v>0</v>
      </c>
      <c r="Z17" s="197">
        <v>1195</v>
      </c>
      <c r="AA17" s="197">
        <v>1185</v>
      </c>
      <c r="AB17" s="197">
        <v>1109</v>
      </c>
      <c r="AC17" s="52" t="s">
        <v>90</v>
      </c>
      <c r="AD17" s="52" t="s">
        <v>90</v>
      </c>
      <c r="AE17" s="52" t="s">
        <v>90</v>
      </c>
      <c r="AF17" s="196" t="s">
        <v>90</v>
      </c>
      <c r="AG17" s="196">
        <v>34041974</v>
      </c>
      <c r="AH17" s="53">
        <f t="shared" si="9"/>
        <v>1110</v>
      </c>
      <c r="AI17" s="54">
        <f t="shared" si="8"/>
        <v>198.24968744418646</v>
      </c>
      <c r="AJ17" s="166">
        <v>0</v>
      </c>
      <c r="AK17" s="166">
        <v>1</v>
      </c>
      <c r="AL17" s="166">
        <v>1</v>
      </c>
      <c r="AM17" s="166">
        <v>1</v>
      </c>
      <c r="AN17" s="166">
        <v>1</v>
      </c>
      <c r="AO17" s="166">
        <v>0</v>
      </c>
      <c r="AP17" s="197">
        <v>7538013</v>
      </c>
      <c r="AQ17" s="197">
        <f t="shared" si="1"/>
        <v>0</v>
      </c>
      <c r="AR17" s="55"/>
      <c r="AS17" s="56" t="s">
        <v>101</v>
      </c>
      <c r="AT17" s="58"/>
      <c r="AV17" s="42" t="s">
        <v>104</v>
      </c>
      <c r="AW17" s="42" t="s">
        <v>105</v>
      </c>
      <c r="AY17" s="170"/>
    </row>
    <row r="18" spans="1:51" x14ac:dyDescent="0.25">
      <c r="B18" s="43">
        <v>2.2916666666666701</v>
      </c>
      <c r="C18" s="43">
        <v>0.33333333333333298</v>
      </c>
      <c r="D18" s="191">
        <v>9</v>
      </c>
      <c r="E18" s="44">
        <f t="shared" si="2"/>
        <v>6.3380281690140849</v>
      </c>
      <c r="F18" s="103">
        <v>83</v>
      </c>
      <c r="G18" s="44">
        <f t="shared" si="3"/>
        <v>58.450704225352112</v>
      </c>
      <c r="H18" s="45" t="s">
        <v>88</v>
      </c>
      <c r="I18" s="45">
        <f t="shared" si="4"/>
        <v>57.04225352112676</v>
      </c>
      <c r="J18" s="46">
        <f t="shared" si="10"/>
        <v>58.450704225352112</v>
      </c>
      <c r="K18" s="45">
        <f t="shared" si="11"/>
        <v>59.870704225352114</v>
      </c>
      <c r="L18" s="47">
        <v>19</v>
      </c>
      <c r="M18" s="48" t="s">
        <v>100</v>
      </c>
      <c r="N18" s="48">
        <v>17.3</v>
      </c>
      <c r="O18" s="192">
        <v>128</v>
      </c>
      <c r="P18" s="192">
        <v>142</v>
      </c>
      <c r="Q18" s="192">
        <v>22064630</v>
      </c>
      <c r="R18" s="50">
        <f t="shared" si="5"/>
        <v>5620</v>
      </c>
      <c r="S18" s="51">
        <f t="shared" si="6"/>
        <v>134.88</v>
      </c>
      <c r="T18" s="51">
        <f t="shared" si="7"/>
        <v>5.62</v>
      </c>
      <c r="U18" s="193">
        <v>9.5</v>
      </c>
      <c r="V18" s="193">
        <f t="shared" si="0"/>
        <v>9.5</v>
      </c>
      <c r="W18" s="194" t="s">
        <v>141</v>
      </c>
      <c r="X18" s="197">
        <v>0</v>
      </c>
      <c r="Y18" s="197">
        <v>0</v>
      </c>
      <c r="Z18" s="197">
        <v>1195</v>
      </c>
      <c r="AA18" s="197">
        <v>1185</v>
      </c>
      <c r="AB18" s="197">
        <v>1198</v>
      </c>
      <c r="AC18" s="52" t="s">
        <v>90</v>
      </c>
      <c r="AD18" s="52" t="s">
        <v>90</v>
      </c>
      <c r="AE18" s="52" t="s">
        <v>90</v>
      </c>
      <c r="AF18" s="196" t="s">
        <v>90</v>
      </c>
      <c r="AG18" s="196">
        <v>34043133</v>
      </c>
      <c r="AH18" s="53">
        <f t="shared" si="9"/>
        <v>1159</v>
      </c>
      <c r="AI18" s="54">
        <f t="shared" si="8"/>
        <v>206.22775800711744</v>
      </c>
      <c r="AJ18" s="166">
        <v>0</v>
      </c>
      <c r="AK18" s="166">
        <v>1</v>
      </c>
      <c r="AL18" s="166">
        <v>1</v>
      </c>
      <c r="AM18" s="166">
        <v>1</v>
      </c>
      <c r="AN18" s="166">
        <v>1</v>
      </c>
      <c r="AO18" s="166">
        <v>0</v>
      </c>
      <c r="AP18" s="197">
        <v>7538013</v>
      </c>
      <c r="AQ18" s="197">
        <f t="shared" si="1"/>
        <v>0</v>
      </c>
      <c r="AR18" s="55"/>
      <c r="AS18" s="56" t="s">
        <v>101</v>
      </c>
      <c r="AV18" s="42" t="s">
        <v>106</v>
      </c>
      <c r="AW18" s="42" t="s">
        <v>107</v>
      </c>
      <c r="AY18" s="170"/>
    </row>
    <row r="19" spans="1:51" x14ac:dyDescent="0.25">
      <c r="B19" s="43">
        <v>2.3333333333333299</v>
      </c>
      <c r="C19" s="43">
        <v>0.375</v>
      </c>
      <c r="D19" s="191">
        <v>8</v>
      </c>
      <c r="E19" s="44">
        <f t="shared" si="2"/>
        <v>5.6338028169014089</v>
      </c>
      <c r="F19" s="103">
        <v>83</v>
      </c>
      <c r="G19" s="44">
        <f t="shared" si="3"/>
        <v>58.450704225352112</v>
      </c>
      <c r="H19" s="45" t="s">
        <v>88</v>
      </c>
      <c r="I19" s="45">
        <f t="shared" si="4"/>
        <v>57.04225352112676</v>
      </c>
      <c r="J19" s="46">
        <f t="shared" si="10"/>
        <v>58.450704225352112</v>
      </c>
      <c r="K19" s="45">
        <f t="shared" si="11"/>
        <v>59.870704225352114</v>
      </c>
      <c r="L19" s="47">
        <v>19</v>
      </c>
      <c r="M19" s="48" t="s">
        <v>100</v>
      </c>
      <c r="N19" s="48">
        <v>18.399999999999999</v>
      </c>
      <c r="O19" s="192">
        <v>130</v>
      </c>
      <c r="P19" s="192">
        <v>143</v>
      </c>
      <c r="Q19" s="192">
        <v>22070344</v>
      </c>
      <c r="R19" s="50">
        <f t="shared" si="5"/>
        <v>5714</v>
      </c>
      <c r="S19" s="51">
        <f t="shared" si="6"/>
        <v>137.136</v>
      </c>
      <c r="T19" s="51">
        <f t="shared" si="7"/>
        <v>5.7140000000000004</v>
      </c>
      <c r="U19" s="193">
        <v>9.1999999999999993</v>
      </c>
      <c r="V19" s="193">
        <f t="shared" si="0"/>
        <v>9.1999999999999993</v>
      </c>
      <c r="W19" s="194" t="s">
        <v>142</v>
      </c>
      <c r="X19" s="197">
        <v>0</v>
      </c>
      <c r="Y19" s="197">
        <v>1036</v>
      </c>
      <c r="Z19" s="197">
        <v>1195</v>
      </c>
      <c r="AA19" s="197">
        <v>1185</v>
      </c>
      <c r="AB19" s="197">
        <v>1198</v>
      </c>
      <c r="AC19" s="52" t="s">
        <v>90</v>
      </c>
      <c r="AD19" s="52" t="s">
        <v>90</v>
      </c>
      <c r="AE19" s="52" t="s">
        <v>90</v>
      </c>
      <c r="AF19" s="196" t="s">
        <v>90</v>
      </c>
      <c r="AG19" s="196">
        <v>34044412</v>
      </c>
      <c r="AH19" s="53">
        <f t="shared" si="9"/>
        <v>1279</v>
      </c>
      <c r="AI19" s="54">
        <f t="shared" si="8"/>
        <v>223.83619180959047</v>
      </c>
      <c r="AJ19" s="166">
        <v>0</v>
      </c>
      <c r="AK19" s="166">
        <v>1</v>
      </c>
      <c r="AL19" s="166">
        <v>1</v>
      </c>
      <c r="AM19" s="166">
        <v>1</v>
      </c>
      <c r="AN19" s="166">
        <v>1</v>
      </c>
      <c r="AO19" s="166">
        <v>0</v>
      </c>
      <c r="AP19" s="197">
        <v>7538013</v>
      </c>
      <c r="AQ19" s="197">
        <f t="shared" si="1"/>
        <v>0</v>
      </c>
      <c r="AR19" s="55"/>
      <c r="AS19" s="56" t="s">
        <v>101</v>
      </c>
      <c r="AV19" s="42" t="s">
        <v>108</v>
      </c>
      <c r="AW19" s="42" t="s">
        <v>109</v>
      </c>
      <c r="AY19" s="170"/>
    </row>
    <row r="20" spans="1:51" x14ac:dyDescent="0.25">
      <c r="B20" s="43">
        <v>2.375</v>
      </c>
      <c r="C20" s="43">
        <v>0.41666666666666669</v>
      </c>
      <c r="D20" s="191">
        <v>9</v>
      </c>
      <c r="E20" s="44">
        <f t="shared" si="2"/>
        <v>6.3380281690140849</v>
      </c>
      <c r="F20" s="103">
        <v>83</v>
      </c>
      <c r="G20" s="44">
        <f t="shared" si="3"/>
        <v>58.450704225352112</v>
      </c>
      <c r="H20" s="45" t="s">
        <v>88</v>
      </c>
      <c r="I20" s="45">
        <f t="shared" si="4"/>
        <v>57.04225352112676</v>
      </c>
      <c r="J20" s="46">
        <f t="shared" si="10"/>
        <v>58.450704225352112</v>
      </c>
      <c r="K20" s="45">
        <f t="shared" si="11"/>
        <v>59.870704225352114</v>
      </c>
      <c r="L20" s="47">
        <v>19</v>
      </c>
      <c r="M20" s="48" t="s">
        <v>100</v>
      </c>
      <c r="N20" s="48">
        <v>17.7</v>
      </c>
      <c r="O20" s="192">
        <v>136</v>
      </c>
      <c r="P20" s="192">
        <v>147</v>
      </c>
      <c r="Q20" s="192">
        <v>22076549</v>
      </c>
      <c r="R20" s="50">
        <f t="shared" si="5"/>
        <v>6205</v>
      </c>
      <c r="S20" s="51">
        <f t="shared" si="6"/>
        <v>148.91999999999999</v>
      </c>
      <c r="T20" s="51">
        <f t="shared" si="7"/>
        <v>6.2050000000000001</v>
      </c>
      <c r="U20" s="193">
        <v>8.8000000000000007</v>
      </c>
      <c r="V20" s="193">
        <f t="shared" si="0"/>
        <v>8.8000000000000007</v>
      </c>
      <c r="W20" s="194" t="s">
        <v>142</v>
      </c>
      <c r="X20" s="197">
        <v>0</v>
      </c>
      <c r="Y20" s="197">
        <v>1019</v>
      </c>
      <c r="Z20" s="197">
        <v>1195</v>
      </c>
      <c r="AA20" s="197">
        <v>1185</v>
      </c>
      <c r="AB20" s="197">
        <v>1198</v>
      </c>
      <c r="AC20" s="52" t="s">
        <v>90</v>
      </c>
      <c r="AD20" s="52" t="s">
        <v>90</v>
      </c>
      <c r="AE20" s="52" t="s">
        <v>90</v>
      </c>
      <c r="AF20" s="196" t="s">
        <v>90</v>
      </c>
      <c r="AG20" s="196">
        <v>34045792</v>
      </c>
      <c r="AH20" s="53">
        <f t="shared" si="9"/>
        <v>1380</v>
      </c>
      <c r="AI20" s="54">
        <f t="shared" si="8"/>
        <v>222.40128928283642</v>
      </c>
      <c r="AJ20" s="166">
        <v>0</v>
      </c>
      <c r="AK20" s="166">
        <v>1</v>
      </c>
      <c r="AL20" s="166">
        <v>1</v>
      </c>
      <c r="AM20" s="166">
        <v>1</v>
      </c>
      <c r="AN20" s="166">
        <v>1</v>
      </c>
      <c r="AO20" s="166">
        <v>0</v>
      </c>
      <c r="AP20" s="197">
        <v>7538013</v>
      </c>
      <c r="AQ20" s="197">
        <f t="shared" si="1"/>
        <v>0</v>
      </c>
      <c r="AR20" s="57"/>
      <c r="AS20" s="56" t="s">
        <v>101</v>
      </c>
      <c r="AY20" s="170"/>
    </row>
    <row r="21" spans="1:51" x14ac:dyDescent="0.25">
      <c r="B21" s="43">
        <v>2.4166666666666701</v>
      </c>
      <c r="C21" s="43">
        <v>0.45833333333333298</v>
      </c>
      <c r="D21" s="191">
        <v>7</v>
      </c>
      <c r="E21" s="44">
        <f t="shared" si="2"/>
        <v>4.9295774647887329</v>
      </c>
      <c r="F21" s="103">
        <v>83</v>
      </c>
      <c r="G21" s="44">
        <f t="shared" si="3"/>
        <v>58.450704225352112</v>
      </c>
      <c r="H21" s="45" t="s">
        <v>88</v>
      </c>
      <c r="I21" s="45">
        <f t="shared" si="4"/>
        <v>57.04225352112676</v>
      </c>
      <c r="J21" s="46">
        <f t="shared" si="10"/>
        <v>58.450704225352112</v>
      </c>
      <c r="K21" s="45">
        <f t="shared" si="11"/>
        <v>59.870704225352114</v>
      </c>
      <c r="L21" s="47">
        <v>19</v>
      </c>
      <c r="M21" s="48" t="s">
        <v>100</v>
      </c>
      <c r="N21" s="48">
        <v>17.7</v>
      </c>
      <c r="O21" s="192">
        <v>139</v>
      </c>
      <c r="P21" s="192">
        <v>151</v>
      </c>
      <c r="Q21" s="192">
        <v>22082674</v>
      </c>
      <c r="R21" s="50">
        <f>Q21-Q20</f>
        <v>6125</v>
      </c>
      <c r="S21" s="51">
        <f t="shared" si="6"/>
        <v>147</v>
      </c>
      <c r="T21" s="51">
        <f t="shared" si="7"/>
        <v>6.125</v>
      </c>
      <c r="U21" s="193">
        <v>7.9</v>
      </c>
      <c r="V21" s="193">
        <f t="shared" si="0"/>
        <v>7.9</v>
      </c>
      <c r="W21" s="194" t="s">
        <v>142</v>
      </c>
      <c r="X21" s="197">
        <v>0</v>
      </c>
      <c r="Y21" s="197">
        <v>1119</v>
      </c>
      <c r="Z21" s="197">
        <v>1195</v>
      </c>
      <c r="AA21" s="197">
        <v>1185</v>
      </c>
      <c r="AB21" s="197">
        <v>1198</v>
      </c>
      <c r="AC21" s="52" t="s">
        <v>90</v>
      </c>
      <c r="AD21" s="52" t="s">
        <v>90</v>
      </c>
      <c r="AE21" s="52" t="s">
        <v>90</v>
      </c>
      <c r="AF21" s="196" t="s">
        <v>90</v>
      </c>
      <c r="AG21" s="196">
        <v>34047182</v>
      </c>
      <c r="AH21" s="53">
        <f t="shared" si="9"/>
        <v>1390</v>
      </c>
      <c r="AI21" s="54">
        <f t="shared" si="8"/>
        <v>226.9387755102041</v>
      </c>
      <c r="AJ21" s="166">
        <v>0</v>
      </c>
      <c r="AK21" s="166">
        <v>1</v>
      </c>
      <c r="AL21" s="166">
        <v>1</v>
      </c>
      <c r="AM21" s="166">
        <v>1</v>
      </c>
      <c r="AN21" s="166">
        <v>1</v>
      </c>
      <c r="AO21" s="166">
        <v>0</v>
      </c>
      <c r="AP21" s="197">
        <v>7538013</v>
      </c>
      <c r="AQ21" s="197">
        <f t="shared" si="1"/>
        <v>0</v>
      </c>
      <c r="AR21" s="55"/>
      <c r="AS21" s="56" t="s">
        <v>101</v>
      </c>
      <c r="AY21" s="170"/>
    </row>
    <row r="22" spans="1:51" x14ac:dyDescent="0.25">
      <c r="B22" s="43">
        <v>2.4583333333333299</v>
      </c>
      <c r="C22" s="43">
        <v>0.5</v>
      </c>
      <c r="D22" s="191">
        <v>7</v>
      </c>
      <c r="E22" s="44">
        <f t="shared" si="2"/>
        <v>4.9295774647887329</v>
      </c>
      <c r="F22" s="103">
        <v>83</v>
      </c>
      <c r="G22" s="44">
        <f t="shared" si="3"/>
        <v>58.450704225352112</v>
      </c>
      <c r="H22" s="45" t="s">
        <v>88</v>
      </c>
      <c r="I22" s="45">
        <f t="shared" si="4"/>
        <v>57.04225352112676</v>
      </c>
      <c r="J22" s="46">
        <f t="shared" si="10"/>
        <v>58.450704225352112</v>
      </c>
      <c r="K22" s="45">
        <f t="shared" si="11"/>
        <v>59.870704225352114</v>
      </c>
      <c r="L22" s="47">
        <v>19</v>
      </c>
      <c r="M22" s="48" t="s">
        <v>100</v>
      </c>
      <c r="N22" s="48">
        <v>17.3</v>
      </c>
      <c r="O22" s="192">
        <v>135</v>
      </c>
      <c r="P22" s="192">
        <v>147</v>
      </c>
      <c r="Q22" s="192">
        <v>22088799</v>
      </c>
      <c r="R22" s="50">
        <f t="shared" si="5"/>
        <v>6125</v>
      </c>
      <c r="S22" s="51">
        <f t="shared" si="6"/>
        <v>147</v>
      </c>
      <c r="T22" s="51">
        <f t="shared" si="7"/>
        <v>6.125</v>
      </c>
      <c r="U22" s="193">
        <v>7.3</v>
      </c>
      <c r="V22" s="193">
        <f t="shared" si="0"/>
        <v>7.3</v>
      </c>
      <c r="W22" s="194" t="s">
        <v>142</v>
      </c>
      <c r="X22" s="197">
        <v>0</v>
      </c>
      <c r="Y22" s="197">
        <v>1109</v>
      </c>
      <c r="Z22" s="197">
        <v>1195</v>
      </c>
      <c r="AA22" s="197">
        <v>1185</v>
      </c>
      <c r="AB22" s="197">
        <v>1198</v>
      </c>
      <c r="AC22" s="52" t="s">
        <v>90</v>
      </c>
      <c r="AD22" s="52" t="s">
        <v>90</v>
      </c>
      <c r="AE22" s="52" t="s">
        <v>90</v>
      </c>
      <c r="AF22" s="196" t="s">
        <v>90</v>
      </c>
      <c r="AG22" s="196">
        <v>34048572</v>
      </c>
      <c r="AH22" s="53">
        <f t="shared" si="9"/>
        <v>1390</v>
      </c>
      <c r="AI22" s="54">
        <f t="shared" si="8"/>
        <v>226.9387755102041</v>
      </c>
      <c r="AJ22" s="166">
        <v>0</v>
      </c>
      <c r="AK22" s="166">
        <v>1</v>
      </c>
      <c r="AL22" s="166">
        <v>1</v>
      </c>
      <c r="AM22" s="166">
        <v>1</v>
      </c>
      <c r="AN22" s="166">
        <v>1</v>
      </c>
      <c r="AO22" s="166">
        <v>0</v>
      </c>
      <c r="AP22" s="197">
        <v>7538013</v>
      </c>
      <c r="AQ22" s="197">
        <f t="shared" si="1"/>
        <v>0</v>
      </c>
      <c r="AR22" s="55"/>
      <c r="AS22" s="56" t="s">
        <v>101</v>
      </c>
      <c r="AV22" s="59" t="s">
        <v>110</v>
      </c>
      <c r="AY22" s="170"/>
    </row>
    <row r="23" spans="1:51" x14ac:dyDescent="0.25">
      <c r="A23" s="163" t="s">
        <v>183</v>
      </c>
      <c r="B23" s="43">
        <v>2.5</v>
      </c>
      <c r="C23" s="43">
        <v>0.54166666666666696</v>
      </c>
      <c r="D23" s="191">
        <v>5</v>
      </c>
      <c r="E23" s="44">
        <f t="shared" si="2"/>
        <v>3.5211267605633805</v>
      </c>
      <c r="F23" s="168">
        <v>81</v>
      </c>
      <c r="G23" s="44">
        <f t="shared" si="3"/>
        <v>57.04225352112676</v>
      </c>
      <c r="H23" s="45" t="s">
        <v>88</v>
      </c>
      <c r="I23" s="45">
        <f t="shared" si="4"/>
        <v>55.633802816901408</v>
      </c>
      <c r="J23" s="46">
        <f t="shared" si="10"/>
        <v>57.04225352112676</v>
      </c>
      <c r="K23" s="45">
        <f>J23+(6/1.42)</f>
        <v>61.267605633802816</v>
      </c>
      <c r="L23" s="47">
        <v>19</v>
      </c>
      <c r="M23" s="48" t="s">
        <v>100</v>
      </c>
      <c r="N23" s="48">
        <v>17.5</v>
      </c>
      <c r="O23" s="192">
        <v>132</v>
      </c>
      <c r="P23" s="192">
        <v>138</v>
      </c>
      <c r="Q23" s="192">
        <v>22094857</v>
      </c>
      <c r="R23" s="50">
        <f t="shared" si="5"/>
        <v>6058</v>
      </c>
      <c r="S23" s="51">
        <f t="shared" si="6"/>
        <v>145.392</v>
      </c>
      <c r="T23" s="51">
        <f t="shared" si="7"/>
        <v>6.0579999999999998</v>
      </c>
      <c r="U23" s="193">
        <v>6.7</v>
      </c>
      <c r="V23" s="193">
        <f t="shared" si="0"/>
        <v>6.7</v>
      </c>
      <c r="W23" s="194" t="s">
        <v>142</v>
      </c>
      <c r="X23" s="197">
        <v>0</v>
      </c>
      <c r="Y23" s="197">
        <v>1055</v>
      </c>
      <c r="Z23" s="197">
        <v>1195</v>
      </c>
      <c r="AA23" s="197">
        <v>1185</v>
      </c>
      <c r="AB23" s="197">
        <v>1198</v>
      </c>
      <c r="AC23" s="52" t="s">
        <v>90</v>
      </c>
      <c r="AD23" s="52" t="s">
        <v>90</v>
      </c>
      <c r="AE23" s="52" t="s">
        <v>90</v>
      </c>
      <c r="AF23" s="196" t="s">
        <v>90</v>
      </c>
      <c r="AG23" s="196">
        <v>34049968</v>
      </c>
      <c r="AH23" s="53">
        <f t="shared" si="9"/>
        <v>1396</v>
      </c>
      <c r="AI23" s="54">
        <f t="shared" si="8"/>
        <v>230.43908880818753</v>
      </c>
      <c r="AJ23" s="166">
        <v>0</v>
      </c>
      <c r="AK23" s="166">
        <v>1</v>
      </c>
      <c r="AL23" s="166">
        <v>1</v>
      </c>
      <c r="AM23" s="166">
        <v>1</v>
      </c>
      <c r="AN23" s="166">
        <v>1</v>
      </c>
      <c r="AO23" s="166">
        <v>0</v>
      </c>
      <c r="AP23" s="197">
        <v>7538013</v>
      </c>
      <c r="AQ23" s="197">
        <f t="shared" si="1"/>
        <v>0</v>
      </c>
      <c r="AR23" s="55"/>
      <c r="AS23" s="56" t="s">
        <v>113</v>
      </c>
      <c r="AT23" s="58"/>
      <c r="AV23" s="60" t="s">
        <v>111</v>
      </c>
      <c r="AW23" s="61" t="s">
        <v>112</v>
      </c>
      <c r="AY23" s="170"/>
    </row>
    <row r="24" spans="1:51" x14ac:dyDescent="0.25">
      <c r="B24" s="43">
        <v>2.5416666666666701</v>
      </c>
      <c r="C24" s="43">
        <v>0.58333333333333404</v>
      </c>
      <c r="D24" s="191">
        <v>5</v>
      </c>
      <c r="E24" s="44">
        <f t="shared" si="2"/>
        <v>3.5211267605633805</v>
      </c>
      <c r="F24" s="168">
        <v>81</v>
      </c>
      <c r="G24" s="44">
        <f t="shared" si="3"/>
        <v>57.04225352112676</v>
      </c>
      <c r="H24" s="45" t="s">
        <v>88</v>
      </c>
      <c r="I24" s="45">
        <f t="shared" si="4"/>
        <v>55.633802816901408</v>
      </c>
      <c r="J24" s="46">
        <f t="shared" si="10"/>
        <v>57.04225352112676</v>
      </c>
      <c r="K24" s="45">
        <f t="shared" ref="K24:K34" si="12">J24+(6/1.42)</f>
        <v>61.267605633802816</v>
      </c>
      <c r="L24" s="47">
        <v>18</v>
      </c>
      <c r="M24" s="48" t="s">
        <v>100</v>
      </c>
      <c r="N24" s="48">
        <v>17.3</v>
      </c>
      <c r="O24" s="192">
        <v>129</v>
      </c>
      <c r="P24" s="192">
        <v>145</v>
      </c>
      <c r="Q24" s="192">
        <v>22100872</v>
      </c>
      <c r="R24" s="50">
        <f t="shared" si="5"/>
        <v>6015</v>
      </c>
      <c r="S24" s="51">
        <f t="shared" si="6"/>
        <v>144.36000000000001</v>
      </c>
      <c r="T24" s="51">
        <f t="shared" si="7"/>
        <v>6.0149999999999997</v>
      </c>
      <c r="U24" s="193">
        <v>6.1</v>
      </c>
      <c r="V24" s="193">
        <f t="shared" si="0"/>
        <v>6.1</v>
      </c>
      <c r="W24" s="194" t="s">
        <v>142</v>
      </c>
      <c r="X24" s="197">
        <v>0</v>
      </c>
      <c r="Y24" s="197">
        <v>1057</v>
      </c>
      <c r="Z24" s="197">
        <v>1195</v>
      </c>
      <c r="AA24" s="197">
        <v>1185</v>
      </c>
      <c r="AB24" s="197">
        <v>1198</v>
      </c>
      <c r="AC24" s="52" t="s">
        <v>90</v>
      </c>
      <c r="AD24" s="52" t="s">
        <v>90</v>
      </c>
      <c r="AE24" s="52" t="s">
        <v>90</v>
      </c>
      <c r="AF24" s="196" t="s">
        <v>90</v>
      </c>
      <c r="AG24" s="196">
        <v>34051318</v>
      </c>
      <c r="AH24" s="53">
        <f t="shared" si="9"/>
        <v>1350</v>
      </c>
      <c r="AI24" s="54">
        <f t="shared" si="8"/>
        <v>224.43890274314217</v>
      </c>
      <c r="AJ24" s="166">
        <v>0</v>
      </c>
      <c r="AK24" s="166">
        <v>1</v>
      </c>
      <c r="AL24" s="166">
        <v>1</v>
      </c>
      <c r="AM24" s="166">
        <v>1</v>
      </c>
      <c r="AN24" s="166">
        <v>1</v>
      </c>
      <c r="AO24" s="166">
        <v>0</v>
      </c>
      <c r="AP24" s="197">
        <v>7538013</v>
      </c>
      <c r="AQ24" s="197">
        <f t="shared" si="1"/>
        <v>0</v>
      </c>
      <c r="AR24" s="57"/>
      <c r="AS24" s="56" t="s">
        <v>113</v>
      </c>
      <c r="AV24" s="62" t="s">
        <v>29</v>
      </c>
      <c r="AW24" s="62">
        <v>14.7</v>
      </c>
      <c r="AY24" s="170"/>
    </row>
    <row r="25" spans="1:51" x14ac:dyDescent="0.25">
      <c r="B25" s="43">
        <v>2.5833333333333299</v>
      </c>
      <c r="C25" s="43">
        <v>0.625</v>
      </c>
      <c r="D25" s="191">
        <v>6</v>
      </c>
      <c r="E25" s="44">
        <f t="shared" si="2"/>
        <v>4.2253521126760569</v>
      </c>
      <c r="F25" s="168">
        <v>81</v>
      </c>
      <c r="G25" s="44">
        <f t="shared" si="3"/>
        <v>57.04225352112676</v>
      </c>
      <c r="H25" s="45" t="s">
        <v>88</v>
      </c>
      <c r="I25" s="45">
        <f t="shared" si="4"/>
        <v>55.633802816901408</v>
      </c>
      <c r="J25" s="46">
        <f t="shared" si="10"/>
        <v>57.04225352112676</v>
      </c>
      <c r="K25" s="45">
        <f t="shared" si="12"/>
        <v>61.267605633802816</v>
      </c>
      <c r="L25" s="47">
        <v>18</v>
      </c>
      <c r="M25" s="48" t="s">
        <v>100</v>
      </c>
      <c r="N25" s="48">
        <v>16.899999999999999</v>
      </c>
      <c r="O25" s="192">
        <v>133</v>
      </c>
      <c r="P25" s="192">
        <v>140</v>
      </c>
      <c r="Q25" s="192">
        <v>22106659</v>
      </c>
      <c r="R25" s="50">
        <f t="shared" si="5"/>
        <v>5787</v>
      </c>
      <c r="S25" s="51">
        <f t="shared" si="6"/>
        <v>138.88800000000001</v>
      </c>
      <c r="T25" s="51">
        <f t="shared" si="7"/>
        <v>5.7869999999999999</v>
      </c>
      <c r="U25" s="193">
        <v>5.6</v>
      </c>
      <c r="V25" s="193">
        <f t="shared" si="0"/>
        <v>5.6</v>
      </c>
      <c r="W25" s="194" t="s">
        <v>142</v>
      </c>
      <c r="X25" s="197">
        <v>0</v>
      </c>
      <c r="Y25" s="197">
        <v>1042</v>
      </c>
      <c r="Z25" s="197">
        <v>1195</v>
      </c>
      <c r="AA25" s="197">
        <v>1185</v>
      </c>
      <c r="AB25" s="197">
        <v>1198</v>
      </c>
      <c r="AC25" s="52" t="s">
        <v>90</v>
      </c>
      <c r="AD25" s="52" t="s">
        <v>90</v>
      </c>
      <c r="AE25" s="52" t="s">
        <v>90</v>
      </c>
      <c r="AF25" s="196" t="s">
        <v>90</v>
      </c>
      <c r="AG25" s="196">
        <v>34052668</v>
      </c>
      <c r="AH25" s="53">
        <f t="shared" si="9"/>
        <v>1350</v>
      </c>
      <c r="AI25" s="54">
        <f t="shared" si="8"/>
        <v>233.28149300155522</v>
      </c>
      <c r="AJ25" s="166">
        <v>0</v>
      </c>
      <c r="AK25" s="166">
        <v>1</v>
      </c>
      <c r="AL25" s="166">
        <v>1</v>
      </c>
      <c r="AM25" s="166">
        <v>1</v>
      </c>
      <c r="AN25" s="166">
        <v>1</v>
      </c>
      <c r="AO25" s="166">
        <v>0</v>
      </c>
      <c r="AP25" s="197">
        <v>7538013</v>
      </c>
      <c r="AQ25" s="197">
        <f t="shared" si="1"/>
        <v>0</v>
      </c>
      <c r="AR25" s="55"/>
      <c r="AS25" s="56" t="s">
        <v>113</v>
      </c>
      <c r="AV25" s="62" t="s">
        <v>74</v>
      </c>
      <c r="AW25" s="62">
        <v>10.36</v>
      </c>
      <c r="AY25" s="170"/>
    </row>
    <row r="26" spans="1:51" x14ac:dyDescent="0.25">
      <c r="B26" s="43">
        <v>2.625</v>
      </c>
      <c r="C26" s="43">
        <v>0.66666666666666696</v>
      </c>
      <c r="D26" s="191">
        <v>5</v>
      </c>
      <c r="E26" s="44">
        <f t="shared" si="2"/>
        <v>3.5211267605633805</v>
      </c>
      <c r="F26" s="168">
        <v>81</v>
      </c>
      <c r="G26" s="44">
        <f t="shared" si="3"/>
        <v>57.04225352112676</v>
      </c>
      <c r="H26" s="45" t="s">
        <v>88</v>
      </c>
      <c r="I26" s="45">
        <f t="shared" si="4"/>
        <v>53.521126760563384</v>
      </c>
      <c r="J26" s="46">
        <f>(F26-3)/1.42</f>
        <v>54.929577464788736</v>
      </c>
      <c r="K26" s="45">
        <f t="shared" si="12"/>
        <v>59.154929577464792</v>
      </c>
      <c r="L26" s="47">
        <v>18</v>
      </c>
      <c r="M26" s="48" t="s">
        <v>100</v>
      </c>
      <c r="N26" s="48">
        <v>16.7</v>
      </c>
      <c r="O26" s="192">
        <v>134</v>
      </c>
      <c r="P26" s="192">
        <v>141</v>
      </c>
      <c r="Q26" s="192">
        <v>22112430</v>
      </c>
      <c r="R26" s="50">
        <f t="shared" si="5"/>
        <v>5771</v>
      </c>
      <c r="S26" s="51">
        <f t="shared" si="6"/>
        <v>138.50399999999999</v>
      </c>
      <c r="T26" s="51">
        <f t="shared" si="7"/>
        <v>5.7709999999999999</v>
      </c>
      <c r="U26" s="193">
        <v>5.0999999999999996</v>
      </c>
      <c r="V26" s="193">
        <f t="shared" si="0"/>
        <v>5.0999999999999996</v>
      </c>
      <c r="W26" s="194" t="s">
        <v>142</v>
      </c>
      <c r="X26" s="197">
        <v>0</v>
      </c>
      <c r="Y26" s="197">
        <v>1069</v>
      </c>
      <c r="Z26" s="197">
        <v>1195</v>
      </c>
      <c r="AA26" s="197">
        <v>1185</v>
      </c>
      <c r="AB26" s="197">
        <v>1198</v>
      </c>
      <c r="AC26" s="52" t="s">
        <v>90</v>
      </c>
      <c r="AD26" s="52" t="s">
        <v>90</v>
      </c>
      <c r="AE26" s="52" t="s">
        <v>90</v>
      </c>
      <c r="AF26" s="196" t="s">
        <v>90</v>
      </c>
      <c r="AG26" s="196">
        <v>34054012</v>
      </c>
      <c r="AH26" s="53">
        <f t="shared" si="9"/>
        <v>1344</v>
      </c>
      <c r="AI26" s="54">
        <f t="shared" si="8"/>
        <v>232.88858083521055</v>
      </c>
      <c r="AJ26" s="166">
        <v>0</v>
      </c>
      <c r="AK26" s="166">
        <v>1</v>
      </c>
      <c r="AL26" s="166">
        <v>1</v>
      </c>
      <c r="AM26" s="166">
        <v>1</v>
      </c>
      <c r="AN26" s="166">
        <v>1</v>
      </c>
      <c r="AO26" s="166">
        <v>0</v>
      </c>
      <c r="AP26" s="197">
        <v>7538013</v>
      </c>
      <c r="AQ26" s="197">
        <f t="shared" si="1"/>
        <v>0</v>
      </c>
      <c r="AR26" s="55"/>
      <c r="AS26" s="56" t="s">
        <v>113</v>
      </c>
      <c r="AV26" s="62" t="s">
        <v>114</v>
      </c>
      <c r="AW26" s="62">
        <v>1.01325</v>
      </c>
      <c r="AY26" s="170"/>
    </row>
    <row r="27" spans="1:51" x14ac:dyDescent="0.25">
      <c r="B27" s="43">
        <v>2.6666666666666701</v>
      </c>
      <c r="C27" s="43">
        <v>0.70833333333333404</v>
      </c>
      <c r="D27" s="191">
        <v>3</v>
      </c>
      <c r="E27" s="44">
        <f t="shared" si="2"/>
        <v>2.1126760563380285</v>
      </c>
      <c r="F27" s="168">
        <v>81</v>
      </c>
      <c r="G27" s="44">
        <f t="shared" si="3"/>
        <v>57.04225352112676</v>
      </c>
      <c r="H27" s="45" t="s">
        <v>88</v>
      </c>
      <c r="I27" s="45">
        <f t="shared" si="4"/>
        <v>53.521126760563384</v>
      </c>
      <c r="J27" s="46">
        <f t="shared" ref="J27:J32" si="13">(F27-3)/1.42</f>
        <v>54.929577464788736</v>
      </c>
      <c r="K27" s="45">
        <f t="shared" si="12"/>
        <v>59.154929577464792</v>
      </c>
      <c r="L27" s="47">
        <v>18</v>
      </c>
      <c r="M27" s="48" t="s">
        <v>100</v>
      </c>
      <c r="N27" s="48">
        <v>16.7</v>
      </c>
      <c r="O27" s="192">
        <v>134</v>
      </c>
      <c r="P27" s="192">
        <v>138</v>
      </c>
      <c r="Q27" s="192">
        <v>22118301</v>
      </c>
      <c r="R27" s="50">
        <f t="shared" si="5"/>
        <v>5871</v>
      </c>
      <c r="S27" s="51">
        <f t="shared" si="6"/>
        <v>140.904</v>
      </c>
      <c r="T27" s="51">
        <f t="shared" si="7"/>
        <v>5.8710000000000004</v>
      </c>
      <c r="U27" s="193">
        <v>4.5</v>
      </c>
      <c r="V27" s="193">
        <f t="shared" si="0"/>
        <v>4.5</v>
      </c>
      <c r="W27" s="194" t="s">
        <v>142</v>
      </c>
      <c r="X27" s="197">
        <v>0</v>
      </c>
      <c r="Y27" s="197">
        <v>1107</v>
      </c>
      <c r="Z27" s="197">
        <v>1195</v>
      </c>
      <c r="AA27" s="197">
        <v>1185</v>
      </c>
      <c r="AB27" s="197">
        <v>1198</v>
      </c>
      <c r="AC27" s="52" t="s">
        <v>90</v>
      </c>
      <c r="AD27" s="52" t="s">
        <v>90</v>
      </c>
      <c r="AE27" s="52" t="s">
        <v>90</v>
      </c>
      <c r="AF27" s="196" t="s">
        <v>90</v>
      </c>
      <c r="AG27" s="196">
        <v>34055388</v>
      </c>
      <c r="AH27" s="53">
        <f t="shared" si="9"/>
        <v>1376</v>
      </c>
      <c r="AI27" s="54">
        <f t="shared" si="8"/>
        <v>234.37233861352408</v>
      </c>
      <c r="AJ27" s="166">
        <v>0</v>
      </c>
      <c r="AK27" s="166">
        <v>1</v>
      </c>
      <c r="AL27" s="166">
        <v>1</v>
      </c>
      <c r="AM27" s="166">
        <v>1</v>
      </c>
      <c r="AN27" s="166">
        <v>1</v>
      </c>
      <c r="AO27" s="166">
        <v>0</v>
      </c>
      <c r="AP27" s="197">
        <v>7538013</v>
      </c>
      <c r="AQ27" s="197">
        <f t="shared" si="1"/>
        <v>0</v>
      </c>
      <c r="AR27" s="55"/>
      <c r="AS27" s="56" t="s">
        <v>113</v>
      </c>
      <c r="AV27" s="62" t="s">
        <v>115</v>
      </c>
      <c r="AW27" s="62">
        <v>1</v>
      </c>
      <c r="AY27" s="170"/>
    </row>
    <row r="28" spans="1:51" x14ac:dyDescent="0.25">
      <c r="B28" s="43">
        <v>2.7083333333333299</v>
      </c>
      <c r="C28" s="43">
        <v>0.750000000000002</v>
      </c>
      <c r="D28" s="191">
        <v>3</v>
      </c>
      <c r="E28" s="44">
        <f t="shared" si="2"/>
        <v>2.1126760563380285</v>
      </c>
      <c r="F28" s="168">
        <v>78</v>
      </c>
      <c r="G28" s="44">
        <f t="shared" si="3"/>
        <v>54.929577464788736</v>
      </c>
      <c r="H28" s="45" t="s">
        <v>88</v>
      </c>
      <c r="I28" s="45">
        <f t="shared" si="4"/>
        <v>51.408450704225352</v>
      </c>
      <c r="J28" s="46">
        <f t="shared" si="13"/>
        <v>52.816901408450704</v>
      </c>
      <c r="K28" s="45">
        <f t="shared" si="12"/>
        <v>57.04225352112676</v>
      </c>
      <c r="L28" s="47">
        <v>18</v>
      </c>
      <c r="M28" s="48" t="s">
        <v>100</v>
      </c>
      <c r="N28" s="48">
        <v>16.7</v>
      </c>
      <c r="O28" s="192">
        <v>128</v>
      </c>
      <c r="P28" s="192">
        <v>141</v>
      </c>
      <c r="Q28" s="192">
        <v>22124076</v>
      </c>
      <c r="R28" s="50">
        <f t="shared" si="5"/>
        <v>5775</v>
      </c>
      <c r="S28" s="51">
        <f t="shared" si="6"/>
        <v>138.6</v>
      </c>
      <c r="T28" s="51">
        <f t="shared" si="7"/>
        <v>5.7750000000000004</v>
      </c>
      <c r="U28" s="193">
        <v>3.8</v>
      </c>
      <c r="V28" s="193">
        <f t="shared" si="0"/>
        <v>3.8</v>
      </c>
      <c r="W28" s="194" t="s">
        <v>142</v>
      </c>
      <c r="X28" s="197">
        <v>0</v>
      </c>
      <c r="Y28" s="197">
        <v>1050</v>
      </c>
      <c r="Z28" s="197">
        <v>1195</v>
      </c>
      <c r="AA28" s="197">
        <v>1185</v>
      </c>
      <c r="AB28" s="197">
        <v>1198</v>
      </c>
      <c r="AC28" s="52" t="s">
        <v>90</v>
      </c>
      <c r="AD28" s="52" t="s">
        <v>90</v>
      </c>
      <c r="AE28" s="52" t="s">
        <v>90</v>
      </c>
      <c r="AF28" s="196" t="s">
        <v>90</v>
      </c>
      <c r="AG28" s="196">
        <v>34056744</v>
      </c>
      <c r="AH28" s="53">
        <f t="shared" si="9"/>
        <v>1356</v>
      </c>
      <c r="AI28" s="54">
        <f t="shared" si="8"/>
        <v>234.80519480519479</v>
      </c>
      <c r="AJ28" s="166">
        <v>0</v>
      </c>
      <c r="AK28" s="166">
        <v>1</v>
      </c>
      <c r="AL28" s="166">
        <v>1</v>
      </c>
      <c r="AM28" s="166">
        <v>1</v>
      </c>
      <c r="AN28" s="166">
        <v>1</v>
      </c>
      <c r="AO28" s="166">
        <v>0</v>
      </c>
      <c r="AP28" s="197">
        <v>7538013</v>
      </c>
      <c r="AQ28" s="197">
        <f t="shared" si="1"/>
        <v>0</v>
      </c>
      <c r="AR28" s="57"/>
      <c r="AS28" s="56" t="s">
        <v>113</v>
      </c>
      <c r="AV28" s="62" t="s">
        <v>116</v>
      </c>
      <c r="AW28" s="62">
        <v>101.325</v>
      </c>
      <c r="AY28" s="170"/>
    </row>
    <row r="29" spans="1:51" x14ac:dyDescent="0.25">
      <c r="B29" s="43">
        <v>2.75</v>
      </c>
      <c r="C29" s="43">
        <v>0.79166666666666896</v>
      </c>
      <c r="D29" s="191">
        <v>3</v>
      </c>
      <c r="E29" s="44">
        <f t="shared" si="2"/>
        <v>2.1126760563380285</v>
      </c>
      <c r="F29" s="168">
        <v>78</v>
      </c>
      <c r="G29" s="44">
        <f t="shared" si="3"/>
        <v>54.929577464788736</v>
      </c>
      <c r="H29" s="45" t="s">
        <v>88</v>
      </c>
      <c r="I29" s="45">
        <f t="shared" si="4"/>
        <v>51.408450704225352</v>
      </c>
      <c r="J29" s="46">
        <f t="shared" si="13"/>
        <v>52.816901408450704</v>
      </c>
      <c r="K29" s="45">
        <f t="shared" si="12"/>
        <v>57.04225352112676</v>
      </c>
      <c r="L29" s="47">
        <v>18</v>
      </c>
      <c r="M29" s="48" t="s">
        <v>100</v>
      </c>
      <c r="N29" s="48">
        <v>16.600000000000001</v>
      </c>
      <c r="O29" s="192">
        <v>132</v>
      </c>
      <c r="P29" s="192">
        <v>137</v>
      </c>
      <c r="Q29" s="192">
        <v>22129707</v>
      </c>
      <c r="R29" s="50">
        <f t="shared" si="5"/>
        <v>5631</v>
      </c>
      <c r="S29" s="51">
        <f t="shared" si="6"/>
        <v>135.14400000000001</v>
      </c>
      <c r="T29" s="51">
        <f t="shared" si="7"/>
        <v>5.6310000000000002</v>
      </c>
      <c r="U29" s="193">
        <v>3.3</v>
      </c>
      <c r="V29" s="193">
        <f t="shared" si="0"/>
        <v>3.3</v>
      </c>
      <c r="W29" s="194" t="s">
        <v>142</v>
      </c>
      <c r="X29" s="197">
        <v>0</v>
      </c>
      <c r="Y29" s="197">
        <v>1030</v>
      </c>
      <c r="Z29" s="197">
        <v>1195</v>
      </c>
      <c r="AA29" s="197">
        <v>1185</v>
      </c>
      <c r="AB29" s="197">
        <v>1198</v>
      </c>
      <c r="AC29" s="52" t="s">
        <v>90</v>
      </c>
      <c r="AD29" s="52" t="s">
        <v>90</v>
      </c>
      <c r="AE29" s="52" t="s">
        <v>90</v>
      </c>
      <c r="AF29" s="196" t="s">
        <v>90</v>
      </c>
      <c r="AG29" s="196">
        <v>34058076</v>
      </c>
      <c r="AH29" s="53">
        <f t="shared" si="9"/>
        <v>1332</v>
      </c>
      <c r="AI29" s="54">
        <f t="shared" si="8"/>
        <v>236.54768247202983</v>
      </c>
      <c r="AJ29" s="166">
        <v>0</v>
      </c>
      <c r="AK29" s="166">
        <v>1</v>
      </c>
      <c r="AL29" s="166">
        <v>1</v>
      </c>
      <c r="AM29" s="166">
        <v>1</v>
      </c>
      <c r="AN29" s="166">
        <v>1</v>
      </c>
      <c r="AO29" s="166">
        <v>0</v>
      </c>
      <c r="AP29" s="197">
        <v>7538013</v>
      </c>
      <c r="AQ29" s="197">
        <f t="shared" si="1"/>
        <v>0</v>
      </c>
      <c r="AR29" s="55"/>
      <c r="AS29" s="56" t="s">
        <v>113</v>
      </c>
      <c r="AY29" s="170"/>
    </row>
    <row r="30" spans="1:51" x14ac:dyDescent="0.25">
      <c r="B30" s="43">
        <v>2.7916666666666701</v>
      </c>
      <c r="C30" s="43">
        <v>0.83333333333333703</v>
      </c>
      <c r="D30" s="191">
        <v>3</v>
      </c>
      <c r="E30" s="44">
        <f t="shared" si="2"/>
        <v>2.1126760563380285</v>
      </c>
      <c r="F30" s="168">
        <v>78</v>
      </c>
      <c r="G30" s="44">
        <f t="shared" si="3"/>
        <v>54.929577464788736</v>
      </c>
      <c r="H30" s="45" t="s">
        <v>88</v>
      </c>
      <c r="I30" s="45">
        <f t="shared" si="4"/>
        <v>51.408450704225352</v>
      </c>
      <c r="J30" s="46">
        <f t="shared" si="13"/>
        <v>52.816901408450704</v>
      </c>
      <c r="K30" s="45">
        <f t="shared" si="12"/>
        <v>57.04225352112676</v>
      </c>
      <c r="L30" s="47">
        <v>18</v>
      </c>
      <c r="M30" s="48" t="s">
        <v>100</v>
      </c>
      <c r="N30" s="48">
        <v>16.600000000000001</v>
      </c>
      <c r="O30" s="192">
        <v>136</v>
      </c>
      <c r="P30" s="192">
        <v>130</v>
      </c>
      <c r="Q30" s="192">
        <v>22135251</v>
      </c>
      <c r="R30" s="50">
        <f t="shared" si="5"/>
        <v>5544</v>
      </c>
      <c r="S30" s="51">
        <f t="shared" si="6"/>
        <v>133.05600000000001</v>
      </c>
      <c r="T30" s="51">
        <f t="shared" si="7"/>
        <v>5.5439999999999996</v>
      </c>
      <c r="U30" s="193">
        <v>2.8</v>
      </c>
      <c r="V30" s="193">
        <f t="shared" si="0"/>
        <v>2.8</v>
      </c>
      <c r="W30" s="194" t="s">
        <v>142</v>
      </c>
      <c r="X30" s="197">
        <v>0</v>
      </c>
      <c r="Y30" s="197">
        <v>1012</v>
      </c>
      <c r="Z30" s="197">
        <v>1155</v>
      </c>
      <c r="AA30" s="197">
        <v>1185</v>
      </c>
      <c r="AB30" s="197">
        <v>1159</v>
      </c>
      <c r="AC30" s="52" t="s">
        <v>90</v>
      </c>
      <c r="AD30" s="52" t="s">
        <v>90</v>
      </c>
      <c r="AE30" s="52" t="s">
        <v>90</v>
      </c>
      <c r="AF30" s="196" t="s">
        <v>90</v>
      </c>
      <c r="AG30" s="196">
        <v>34059322</v>
      </c>
      <c r="AH30" s="53">
        <f t="shared" si="9"/>
        <v>1246</v>
      </c>
      <c r="AI30" s="54">
        <f t="shared" si="8"/>
        <v>224.74747474747477</v>
      </c>
      <c r="AJ30" s="166">
        <v>0</v>
      </c>
      <c r="AK30" s="166">
        <v>1</v>
      </c>
      <c r="AL30" s="166">
        <v>1</v>
      </c>
      <c r="AM30" s="166">
        <v>1</v>
      </c>
      <c r="AN30" s="166">
        <v>1</v>
      </c>
      <c r="AO30" s="166">
        <v>0</v>
      </c>
      <c r="AP30" s="197">
        <v>7538013</v>
      </c>
      <c r="AQ30" s="197">
        <f t="shared" si="1"/>
        <v>0</v>
      </c>
      <c r="AR30" s="55"/>
      <c r="AS30" s="56" t="s">
        <v>113</v>
      </c>
      <c r="AV30" s="225" t="s">
        <v>117</v>
      </c>
      <c r="AW30" s="225"/>
      <c r="AY30" s="170"/>
    </row>
    <row r="31" spans="1:51" x14ac:dyDescent="0.25">
      <c r="B31" s="43">
        <v>2.8333333333333299</v>
      </c>
      <c r="C31" s="43">
        <v>0.875000000000004</v>
      </c>
      <c r="D31" s="191">
        <v>5</v>
      </c>
      <c r="E31" s="44">
        <f t="shared" si="2"/>
        <v>3.5211267605633805</v>
      </c>
      <c r="F31" s="168">
        <v>76</v>
      </c>
      <c r="G31" s="44">
        <f t="shared" si="3"/>
        <v>53.521126760563384</v>
      </c>
      <c r="H31" s="45" t="s">
        <v>88</v>
      </c>
      <c r="I31" s="45">
        <f t="shared" si="4"/>
        <v>50</v>
      </c>
      <c r="J31" s="46">
        <f t="shared" si="13"/>
        <v>51.408450704225352</v>
      </c>
      <c r="K31" s="45">
        <f t="shared" si="12"/>
        <v>55.633802816901408</v>
      </c>
      <c r="L31" s="47">
        <v>18</v>
      </c>
      <c r="M31" s="48" t="s">
        <v>100</v>
      </c>
      <c r="N31" s="48">
        <v>16.100000000000001</v>
      </c>
      <c r="O31" s="192">
        <v>131</v>
      </c>
      <c r="P31" s="192">
        <v>129</v>
      </c>
      <c r="Q31" s="192">
        <v>22140811</v>
      </c>
      <c r="R31" s="50">
        <f t="shared" si="5"/>
        <v>5560</v>
      </c>
      <c r="S31" s="51">
        <f t="shared" si="6"/>
        <v>133.44</v>
      </c>
      <c r="T31" s="51">
        <f t="shared" si="7"/>
        <v>5.56</v>
      </c>
      <c r="U31" s="193">
        <v>2.6</v>
      </c>
      <c r="V31" s="193">
        <f t="shared" si="0"/>
        <v>2.6</v>
      </c>
      <c r="W31" s="194" t="s">
        <v>142</v>
      </c>
      <c r="X31" s="197">
        <v>0</v>
      </c>
      <c r="Y31" s="197">
        <v>975</v>
      </c>
      <c r="Z31" s="197">
        <v>1155</v>
      </c>
      <c r="AA31" s="197">
        <v>0</v>
      </c>
      <c r="AB31" s="197">
        <v>1159</v>
      </c>
      <c r="AC31" s="52" t="s">
        <v>90</v>
      </c>
      <c r="AD31" s="52" t="s">
        <v>90</v>
      </c>
      <c r="AE31" s="52" t="s">
        <v>90</v>
      </c>
      <c r="AF31" s="196" t="s">
        <v>90</v>
      </c>
      <c r="AG31" s="196">
        <v>34060568</v>
      </c>
      <c r="AH31" s="53">
        <f t="shared" si="9"/>
        <v>1246</v>
      </c>
      <c r="AI31" s="54">
        <f t="shared" si="8"/>
        <v>224.10071942446044</v>
      </c>
      <c r="AJ31" s="166">
        <v>0</v>
      </c>
      <c r="AK31" s="166">
        <v>1</v>
      </c>
      <c r="AL31" s="166">
        <v>1</v>
      </c>
      <c r="AM31" s="166">
        <v>0</v>
      </c>
      <c r="AN31" s="166">
        <v>1</v>
      </c>
      <c r="AO31" s="166">
        <v>0</v>
      </c>
      <c r="AP31" s="197">
        <v>7538013</v>
      </c>
      <c r="AQ31" s="197">
        <f t="shared" si="1"/>
        <v>0</v>
      </c>
      <c r="AR31" s="55"/>
      <c r="AS31" s="56" t="s">
        <v>113</v>
      </c>
      <c r="AV31" s="63" t="s">
        <v>29</v>
      </c>
      <c r="AW31" s="63" t="s">
        <v>74</v>
      </c>
      <c r="AY31" s="170"/>
    </row>
    <row r="32" spans="1:51" x14ac:dyDescent="0.25">
      <c r="B32" s="43">
        <v>2.875</v>
      </c>
      <c r="C32" s="43">
        <v>0.91666666666667096</v>
      </c>
      <c r="D32" s="191">
        <v>11</v>
      </c>
      <c r="E32" s="44">
        <f t="shared" si="2"/>
        <v>7.746478873239437</v>
      </c>
      <c r="F32" s="168">
        <v>76</v>
      </c>
      <c r="G32" s="44">
        <f t="shared" si="3"/>
        <v>53.521126760563384</v>
      </c>
      <c r="H32" s="45" t="s">
        <v>88</v>
      </c>
      <c r="I32" s="45">
        <f t="shared" si="4"/>
        <v>50</v>
      </c>
      <c r="J32" s="46">
        <f t="shared" si="13"/>
        <v>51.408450704225352</v>
      </c>
      <c r="K32" s="45">
        <f t="shared" si="12"/>
        <v>55.633802816901408</v>
      </c>
      <c r="L32" s="47">
        <v>14</v>
      </c>
      <c r="M32" s="48" t="s">
        <v>118</v>
      </c>
      <c r="N32" s="48">
        <v>12.6</v>
      </c>
      <c r="O32" s="192">
        <v>132</v>
      </c>
      <c r="P32" s="192">
        <v>120</v>
      </c>
      <c r="Q32" s="192">
        <v>22145917</v>
      </c>
      <c r="R32" s="50">
        <f>Q32-Q31</f>
        <v>5106</v>
      </c>
      <c r="S32" s="51">
        <f t="shared" si="6"/>
        <v>122.544</v>
      </c>
      <c r="T32" s="51">
        <f t="shared" si="7"/>
        <v>5.1059999999999999</v>
      </c>
      <c r="U32" s="193">
        <v>2.2000000000000002</v>
      </c>
      <c r="V32" s="193">
        <f t="shared" si="0"/>
        <v>2.2000000000000002</v>
      </c>
      <c r="W32" s="194" t="s">
        <v>142</v>
      </c>
      <c r="X32" s="197">
        <v>0</v>
      </c>
      <c r="Y32" s="197">
        <v>1012</v>
      </c>
      <c r="Z32" s="197">
        <v>1196</v>
      </c>
      <c r="AA32" s="197">
        <v>0</v>
      </c>
      <c r="AB32" s="197">
        <v>1199</v>
      </c>
      <c r="AC32" s="52" t="s">
        <v>90</v>
      </c>
      <c r="AD32" s="52" t="s">
        <v>90</v>
      </c>
      <c r="AE32" s="52" t="s">
        <v>90</v>
      </c>
      <c r="AF32" s="196" t="s">
        <v>90</v>
      </c>
      <c r="AG32" s="196">
        <v>34061602</v>
      </c>
      <c r="AH32" s="53">
        <f t="shared" si="9"/>
        <v>1034</v>
      </c>
      <c r="AI32" s="54">
        <f t="shared" si="8"/>
        <v>202.50685468076773</v>
      </c>
      <c r="AJ32" s="166">
        <v>0</v>
      </c>
      <c r="AK32" s="166">
        <v>1</v>
      </c>
      <c r="AL32" s="166">
        <v>1</v>
      </c>
      <c r="AM32" s="166">
        <v>0</v>
      </c>
      <c r="AN32" s="166">
        <v>1</v>
      </c>
      <c r="AO32" s="166">
        <v>0</v>
      </c>
      <c r="AP32" s="197">
        <v>7538013</v>
      </c>
      <c r="AQ32" s="197">
        <f t="shared" si="1"/>
        <v>0</v>
      </c>
      <c r="AR32" s="57"/>
      <c r="AS32" s="56" t="s">
        <v>113</v>
      </c>
      <c r="AV32" s="64">
        <v>1</v>
      </c>
      <c r="AW32" s="64">
        <f>IFERROR(AV32*VLOOKUP(AV31,AV24:AW28,2,FALSE)/VLOOKUP(AW31,AV24:AW28,2,FALSE),"Enter Unit and Value")</f>
        <v>1.4189189189189189</v>
      </c>
      <c r="AY32" s="170"/>
    </row>
    <row r="33" spans="2:51" x14ac:dyDescent="0.25">
      <c r="B33" s="43">
        <v>2.9166666666666701</v>
      </c>
      <c r="C33" s="43">
        <v>0.95833333333333803</v>
      </c>
      <c r="D33" s="191">
        <v>8</v>
      </c>
      <c r="E33" s="44">
        <f t="shared" si="2"/>
        <v>5.6338028169014089</v>
      </c>
      <c r="F33" s="168">
        <v>66</v>
      </c>
      <c r="G33" s="44">
        <f t="shared" si="3"/>
        <v>46.478873239436624</v>
      </c>
      <c r="H33" s="45" t="s">
        <v>88</v>
      </c>
      <c r="I33" s="45">
        <f>J33-(2/1.42)</f>
        <v>41.549295774647888</v>
      </c>
      <c r="J33" s="46">
        <f t="shared" ref="J33:J34" si="14">(F33-5)/1.42</f>
        <v>42.95774647887324</v>
      </c>
      <c r="K33" s="45">
        <f t="shared" si="12"/>
        <v>47.183098591549296</v>
      </c>
      <c r="L33" s="47">
        <v>14</v>
      </c>
      <c r="M33" s="48" t="s">
        <v>118</v>
      </c>
      <c r="N33" s="48">
        <v>11.9</v>
      </c>
      <c r="O33" s="192">
        <v>121</v>
      </c>
      <c r="P33" s="192">
        <v>98</v>
      </c>
      <c r="Q33" s="192">
        <v>22150273</v>
      </c>
      <c r="R33" s="50">
        <f t="shared" si="5"/>
        <v>4356</v>
      </c>
      <c r="S33" s="51">
        <f t="shared" si="6"/>
        <v>104.544</v>
      </c>
      <c r="T33" s="51">
        <f t="shared" si="7"/>
        <v>4.3559999999999999</v>
      </c>
      <c r="U33" s="193">
        <v>2.8</v>
      </c>
      <c r="V33" s="193">
        <f t="shared" si="0"/>
        <v>2.8</v>
      </c>
      <c r="W33" s="194" t="s">
        <v>129</v>
      </c>
      <c r="X33" s="197">
        <v>0</v>
      </c>
      <c r="Y33" s="197">
        <v>0</v>
      </c>
      <c r="Z33" s="197">
        <v>1098</v>
      </c>
      <c r="AA33" s="197">
        <v>0</v>
      </c>
      <c r="AB33" s="197">
        <v>1109</v>
      </c>
      <c r="AC33" s="52" t="s">
        <v>90</v>
      </c>
      <c r="AD33" s="52" t="s">
        <v>90</v>
      </c>
      <c r="AE33" s="52" t="s">
        <v>90</v>
      </c>
      <c r="AF33" s="196" t="s">
        <v>90</v>
      </c>
      <c r="AG33" s="196">
        <v>34062372</v>
      </c>
      <c r="AH33" s="53">
        <f t="shared" si="9"/>
        <v>770</v>
      </c>
      <c r="AI33" s="54">
        <f t="shared" si="8"/>
        <v>176.76767676767676</v>
      </c>
      <c r="AJ33" s="166">
        <v>0</v>
      </c>
      <c r="AK33" s="166">
        <v>0</v>
      </c>
      <c r="AL33" s="166">
        <v>1</v>
      </c>
      <c r="AM33" s="166">
        <v>0</v>
      </c>
      <c r="AN33" s="166">
        <v>1</v>
      </c>
      <c r="AO33" s="166">
        <v>0.25</v>
      </c>
      <c r="AP33" s="197">
        <v>7538691</v>
      </c>
      <c r="AQ33" s="197">
        <f t="shared" si="1"/>
        <v>678</v>
      </c>
      <c r="AR33" s="55"/>
      <c r="AS33" s="56" t="s">
        <v>113</v>
      </c>
      <c r="AY33" s="170"/>
    </row>
    <row r="34" spans="2:51" x14ac:dyDescent="0.25">
      <c r="B34" s="43">
        <v>2.9583333333333299</v>
      </c>
      <c r="C34" s="43">
        <v>1</v>
      </c>
      <c r="D34" s="191">
        <v>11</v>
      </c>
      <c r="E34" s="44">
        <f t="shared" si="2"/>
        <v>7.746478873239437</v>
      </c>
      <c r="F34" s="168">
        <v>66</v>
      </c>
      <c r="G34" s="44">
        <f t="shared" si="3"/>
        <v>46.478873239436624</v>
      </c>
      <c r="H34" s="45" t="s">
        <v>88</v>
      </c>
      <c r="I34" s="45">
        <f t="shared" si="4"/>
        <v>41.549295774647888</v>
      </c>
      <c r="J34" s="46">
        <f t="shared" si="14"/>
        <v>42.95774647887324</v>
      </c>
      <c r="K34" s="45">
        <f t="shared" si="12"/>
        <v>47.183098591549296</v>
      </c>
      <c r="L34" s="47">
        <v>14</v>
      </c>
      <c r="M34" s="48" t="s">
        <v>118</v>
      </c>
      <c r="N34" s="65">
        <v>11.5</v>
      </c>
      <c r="O34" s="192">
        <v>117</v>
      </c>
      <c r="P34" s="192">
        <v>97</v>
      </c>
      <c r="Q34" s="192">
        <v>22155058</v>
      </c>
      <c r="R34" s="50">
        <f t="shared" si="5"/>
        <v>4785</v>
      </c>
      <c r="S34" s="51">
        <f t="shared" si="6"/>
        <v>114.84</v>
      </c>
      <c r="T34" s="51">
        <f t="shared" si="7"/>
        <v>4.7850000000000001</v>
      </c>
      <c r="U34" s="193">
        <v>3.8</v>
      </c>
      <c r="V34" s="193">
        <f t="shared" si="0"/>
        <v>3.8</v>
      </c>
      <c r="W34" s="194" t="s">
        <v>129</v>
      </c>
      <c r="X34" s="197">
        <v>0</v>
      </c>
      <c r="Y34" s="197">
        <v>0</v>
      </c>
      <c r="Z34" s="197">
        <v>1053</v>
      </c>
      <c r="AA34" s="197">
        <v>0</v>
      </c>
      <c r="AB34" s="197">
        <v>1099</v>
      </c>
      <c r="AC34" s="52" t="s">
        <v>90</v>
      </c>
      <c r="AD34" s="52" t="s">
        <v>90</v>
      </c>
      <c r="AE34" s="52" t="s">
        <v>90</v>
      </c>
      <c r="AF34" s="196" t="s">
        <v>90</v>
      </c>
      <c r="AG34" s="196">
        <v>34063160</v>
      </c>
      <c r="AH34" s="53">
        <f t="shared" si="9"/>
        <v>788</v>
      </c>
      <c r="AI34" s="54">
        <f t="shared" si="8"/>
        <v>164.68129571577848</v>
      </c>
      <c r="AJ34" s="166">
        <v>0</v>
      </c>
      <c r="AK34" s="166">
        <v>0</v>
      </c>
      <c r="AL34" s="166">
        <v>1</v>
      </c>
      <c r="AM34" s="166">
        <v>0</v>
      </c>
      <c r="AN34" s="166">
        <v>1</v>
      </c>
      <c r="AO34" s="166">
        <v>0.25</v>
      </c>
      <c r="AP34" s="197">
        <v>7539604</v>
      </c>
      <c r="AQ34" s="197">
        <f t="shared" si="1"/>
        <v>913</v>
      </c>
      <c r="AR34" s="55"/>
      <c r="AS34" s="56" t="s">
        <v>113</v>
      </c>
      <c r="AV34" s="60" t="s">
        <v>119</v>
      </c>
      <c r="AW34" s="66" t="s">
        <v>30</v>
      </c>
      <c r="AY34" s="170"/>
    </row>
    <row r="35" spans="2:51" x14ac:dyDescent="0.25">
      <c r="B35" s="152"/>
      <c r="C35" s="153"/>
      <c r="D35" s="152"/>
      <c r="E35" s="155"/>
      <c r="F35" s="155"/>
      <c r="G35" s="156"/>
      <c r="H35" s="154"/>
      <c r="I35" s="155"/>
      <c r="J35" s="155"/>
      <c r="K35" s="156"/>
      <c r="L35" s="226" t="s">
        <v>120</v>
      </c>
      <c r="M35" s="227"/>
      <c r="N35" s="228"/>
      <c r="O35" s="67">
        <v>121</v>
      </c>
      <c r="P35" s="67">
        <f>AVERAGE(P11:P34)</f>
        <v>123.25</v>
      </c>
      <c r="Q35" s="68">
        <f>Q34-Q10</f>
        <v>124729</v>
      </c>
      <c r="R35" s="69">
        <f>SUM(R11:R34)</f>
        <v>124729</v>
      </c>
      <c r="S35" s="70">
        <f>AVERAGE(S11:S34)</f>
        <v>124.729</v>
      </c>
      <c r="T35" s="70">
        <f>SUM(T11:T34)</f>
        <v>124.72899999999998</v>
      </c>
      <c r="U35" s="154"/>
      <c r="V35" s="154"/>
      <c r="W35" s="61"/>
      <c r="X35" s="146"/>
      <c r="Y35" s="147"/>
      <c r="Z35" s="147"/>
      <c r="AA35" s="147"/>
      <c r="AB35" s="148"/>
      <c r="AC35" s="146"/>
      <c r="AD35" s="147"/>
      <c r="AE35" s="148"/>
      <c r="AF35" s="149"/>
      <c r="AG35" s="71">
        <f>AG34-AG10</f>
        <v>25615</v>
      </c>
      <c r="AH35" s="72">
        <f>SUM(AH11:AH34)</f>
        <v>25615</v>
      </c>
      <c r="AI35" s="73">
        <f>$AH$35/$T35</f>
        <v>205.3652318225914</v>
      </c>
      <c r="AJ35" s="149"/>
      <c r="AK35" s="150"/>
      <c r="AL35" s="150"/>
      <c r="AM35" s="150"/>
      <c r="AN35" s="151"/>
      <c r="AO35" s="74"/>
      <c r="AP35" s="75">
        <f>AP34-AP10</f>
        <v>6399</v>
      </c>
      <c r="AQ35" s="76">
        <f>SUM(AQ11:AQ34)</f>
        <v>6399</v>
      </c>
      <c r="AR35" s="77" t="e">
        <f>AVERAGE(AR11:AR34)</f>
        <v>#DIV/0!</v>
      </c>
      <c r="AS35" s="74"/>
      <c r="AV35" s="78" t="s">
        <v>30</v>
      </c>
      <c r="AW35" s="78">
        <v>1</v>
      </c>
      <c r="AY35" s="170"/>
    </row>
    <row r="36" spans="2:51" x14ac:dyDescent="0.25">
      <c r="B36" s="79"/>
      <c r="C36" s="79"/>
      <c r="D36" s="79"/>
      <c r="E36" s="80"/>
      <c r="F36" s="80"/>
      <c r="G36" s="80"/>
      <c r="H36" s="80"/>
      <c r="I36" s="81"/>
      <c r="J36" s="81"/>
      <c r="K36" s="81"/>
      <c r="L36" s="167"/>
      <c r="M36" s="167"/>
      <c r="N36" s="167"/>
      <c r="O36" s="167"/>
      <c r="P36" s="167"/>
      <c r="Q36" s="167"/>
      <c r="R36" s="167"/>
      <c r="S36" s="167"/>
      <c r="T36" s="167"/>
      <c r="U36" s="82"/>
      <c r="V36" s="82"/>
      <c r="W36" s="167"/>
      <c r="X36" s="167"/>
      <c r="Y36" s="167"/>
      <c r="Z36" s="171"/>
      <c r="AA36" s="167"/>
      <c r="AB36" s="167"/>
      <c r="AC36" s="167"/>
      <c r="AD36" s="167"/>
      <c r="AE36" s="167"/>
      <c r="AH36" s="83"/>
      <c r="AM36" s="167"/>
      <c r="AN36" s="167"/>
      <c r="AO36" s="167"/>
      <c r="AP36" s="167"/>
      <c r="AQ36" s="167"/>
      <c r="AR36" s="167"/>
      <c r="AV36" s="78" t="s">
        <v>121</v>
      </c>
      <c r="AW36" s="78">
        <v>41.67</v>
      </c>
      <c r="AY36" s="170"/>
    </row>
    <row r="37" spans="2:51" x14ac:dyDescent="0.25">
      <c r="B37" s="93" t="s">
        <v>122</v>
      </c>
      <c r="C37" s="93"/>
      <c r="D37" s="93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71"/>
      <c r="X37" s="171"/>
      <c r="Y37" s="171"/>
      <c r="Z37" s="171"/>
      <c r="AA37" s="171"/>
      <c r="AB37" s="171"/>
      <c r="AC37" s="171"/>
      <c r="AD37" s="171"/>
      <c r="AE37" s="171"/>
      <c r="AM37" s="23"/>
      <c r="AN37" s="167"/>
      <c r="AO37" s="167"/>
      <c r="AP37" s="167"/>
      <c r="AQ37" s="167"/>
      <c r="AR37" s="171"/>
      <c r="AV37" s="78" t="s">
        <v>123</v>
      </c>
      <c r="AW37" s="78">
        <v>11.574999999999999</v>
      </c>
      <c r="AY37" s="170"/>
    </row>
    <row r="38" spans="2:51" x14ac:dyDescent="0.25">
      <c r="B38" s="94" t="s">
        <v>139</v>
      </c>
      <c r="C38" s="93"/>
      <c r="D38" s="9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171"/>
      <c r="X38" s="171"/>
      <c r="Y38" s="171"/>
      <c r="Z38" s="171"/>
      <c r="AA38" s="171"/>
      <c r="AB38" s="171"/>
      <c r="AC38" s="171"/>
      <c r="AD38" s="171"/>
      <c r="AE38" s="171"/>
      <c r="AM38" s="23"/>
      <c r="AN38" s="167"/>
      <c r="AO38" s="167"/>
      <c r="AP38" s="167"/>
      <c r="AQ38" s="167"/>
      <c r="AR38" s="171"/>
      <c r="AV38" s="78"/>
      <c r="AW38" s="78"/>
      <c r="AY38" s="170"/>
    </row>
    <row r="39" spans="2:51" x14ac:dyDescent="0.25">
      <c r="B39" s="90" t="s">
        <v>128</v>
      </c>
      <c r="C39" s="176"/>
      <c r="D39" s="176"/>
      <c r="E39" s="176"/>
      <c r="F39" s="176"/>
      <c r="G39" s="176"/>
      <c r="H39" s="176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92"/>
      <c r="T39" s="92"/>
      <c r="U39" s="92"/>
      <c r="V39" s="92"/>
      <c r="W39" s="171"/>
      <c r="X39" s="171"/>
      <c r="Y39" s="171"/>
      <c r="Z39" s="171"/>
      <c r="AA39" s="171"/>
      <c r="AB39" s="171"/>
      <c r="AC39" s="171"/>
      <c r="AD39" s="171"/>
      <c r="AE39" s="171"/>
      <c r="AM39" s="23"/>
      <c r="AN39" s="167"/>
      <c r="AO39" s="167"/>
      <c r="AP39" s="167"/>
      <c r="AQ39" s="167"/>
      <c r="AR39" s="171"/>
      <c r="AV39" s="78"/>
      <c r="AW39" s="78"/>
      <c r="AY39" s="170"/>
    </row>
    <row r="40" spans="2:51" x14ac:dyDescent="0.25">
      <c r="B40" s="182" t="s">
        <v>134</v>
      </c>
      <c r="C40" s="176"/>
      <c r="D40" s="176"/>
      <c r="E40" s="176"/>
      <c r="F40" s="176"/>
      <c r="G40" s="176"/>
      <c r="H40" s="176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92"/>
      <c r="T40" s="92"/>
      <c r="U40" s="92"/>
      <c r="V40" s="92"/>
      <c r="W40" s="171"/>
      <c r="X40" s="171"/>
      <c r="Y40" s="171"/>
      <c r="Z40" s="171"/>
      <c r="AA40" s="171"/>
      <c r="AB40" s="171"/>
      <c r="AC40" s="171"/>
      <c r="AD40" s="171"/>
      <c r="AE40" s="171"/>
      <c r="AM40" s="23"/>
      <c r="AN40" s="167"/>
      <c r="AO40" s="167"/>
      <c r="AP40" s="167"/>
      <c r="AQ40" s="167"/>
      <c r="AR40" s="171"/>
      <c r="AV40" s="78"/>
      <c r="AW40" s="78"/>
      <c r="AY40" s="170"/>
    </row>
    <row r="41" spans="2:51" x14ac:dyDescent="0.25">
      <c r="B41" s="88" t="s">
        <v>140</v>
      </c>
      <c r="C41" s="176"/>
      <c r="D41" s="176"/>
      <c r="E41" s="176"/>
      <c r="F41" s="176"/>
      <c r="G41" s="176"/>
      <c r="H41" s="176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92"/>
      <c r="T41" s="92"/>
      <c r="U41" s="92"/>
      <c r="V41" s="92"/>
      <c r="W41" s="171"/>
      <c r="X41" s="171"/>
      <c r="Y41" s="171"/>
      <c r="Z41" s="171"/>
      <c r="AA41" s="171"/>
      <c r="AB41" s="171"/>
      <c r="AC41" s="171"/>
      <c r="AD41" s="171"/>
      <c r="AE41" s="171"/>
      <c r="AM41" s="23"/>
      <c r="AN41" s="167"/>
      <c r="AO41" s="167"/>
      <c r="AP41" s="167"/>
      <c r="AQ41" s="167"/>
      <c r="AR41" s="171"/>
      <c r="AV41" s="78"/>
      <c r="AW41" s="78"/>
      <c r="AY41" s="170"/>
    </row>
    <row r="42" spans="2:51" x14ac:dyDescent="0.25">
      <c r="B42" s="89" t="s">
        <v>235</v>
      </c>
      <c r="C42" s="176"/>
      <c r="D42" s="176"/>
      <c r="E42" s="176"/>
      <c r="F42" s="176"/>
      <c r="G42" s="176"/>
      <c r="H42" s="176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9"/>
      <c r="T42" s="179"/>
      <c r="U42" s="179"/>
      <c r="V42" s="179"/>
      <c r="W42" s="171"/>
      <c r="X42" s="171"/>
      <c r="Y42" s="171"/>
      <c r="Z42" s="171"/>
      <c r="AA42" s="171"/>
      <c r="AB42" s="171"/>
      <c r="AC42" s="171"/>
      <c r="AD42" s="171"/>
      <c r="AE42" s="171"/>
      <c r="AM42" s="172"/>
      <c r="AN42" s="172"/>
      <c r="AO42" s="172"/>
      <c r="AP42" s="172"/>
      <c r="AQ42" s="172"/>
      <c r="AR42" s="172"/>
      <c r="AS42" s="173"/>
      <c r="AV42" s="170"/>
      <c r="AW42" s="163"/>
      <c r="AX42" s="163"/>
      <c r="AY42" s="163"/>
    </row>
    <row r="43" spans="2:51" x14ac:dyDescent="0.25">
      <c r="B43" s="182" t="s">
        <v>124</v>
      </c>
      <c r="C43" s="176"/>
      <c r="D43" s="176"/>
      <c r="E43" s="181"/>
      <c r="F43" s="181"/>
      <c r="G43" s="181"/>
      <c r="H43" s="176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9"/>
      <c r="T43" s="179"/>
      <c r="U43" s="179"/>
      <c r="V43" s="179"/>
      <c r="W43" s="171"/>
      <c r="X43" s="171"/>
      <c r="Y43" s="171"/>
      <c r="Z43" s="171"/>
      <c r="AA43" s="171"/>
      <c r="AB43" s="171"/>
      <c r="AC43" s="171"/>
      <c r="AD43" s="171"/>
      <c r="AE43" s="171"/>
      <c r="AM43" s="172"/>
      <c r="AN43" s="172"/>
      <c r="AO43" s="172"/>
      <c r="AP43" s="172"/>
      <c r="AQ43" s="172"/>
      <c r="AR43" s="172"/>
      <c r="AS43" s="173"/>
      <c r="AV43" s="170"/>
      <c r="AW43" s="163"/>
      <c r="AX43" s="163"/>
      <c r="AY43" s="163"/>
    </row>
    <row r="44" spans="2:51" x14ac:dyDescent="0.25">
      <c r="B44" s="182" t="s">
        <v>125</v>
      </c>
      <c r="C44" s="176"/>
      <c r="D44" s="176"/>
      <c r="E44" s="181"/>
      <c r="F44" s="181"/>
      <c r="G44" s="181"/>
      <c r="H44" s="17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80"/>
      <c r="T44" s="179"/>
      <c r="U44" s="179"/>
      <c r="V44" s="179"/>
      <c r="W44" s="171"/>
      <c r="X44" s="171"/>
      <c r="Y44" s="171"/>
      <c r="Z44" s="171"/>
      <c r="AA44" s="171"/>
      <c r="AB44" s="171"/>
      <c r="AC44" s="171"/>
      <c r="AD44" s="171"/>
      <c r="AE44" s="171"/>
      <c r="AM44" s="172"/>
      <c r="AN44" s="172"/>
      <c r="AO44" s="172"/>
      <c r="AP44" s="172"/>
      <c r="AQ44" s="172"/>
      <c r="AR44" s="172"/>
      <c r="AS44" s="173"/>
      <c r="AV44" s="170"/>
      <c r="AW44" s="163"/>
      <c r="AX44" s="163"/>
      <c r="AY44" s="163"/>
    </row>
    <row r="45" spans="2:51" x14ac:dyDescent="0.25">
      <c r="B45" s="178" t="s">
        <v>236</v>
      </c>
      <c r="C45" s="176"/>
      <c r="D45" s="176"/>
      <c r="E45" s="181"/>
      <c r="F45" s="181"/>
      <c r="G45" s="181"/>
      <c r="H45" s="176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80"/>
      <c r="T45" s="179"/>
      <c r="U45" s="179"/>
      <c r="V45" s="179"/>
      <c r="W45" s="171"/>
      <c r="X45" s="171"/>
      <c r="Y45" s="171"/>
      <c r="Z45" s="171"/>
      <c r="AA45" s="171"/>
      <c r="AB45" s="171"/>
      <c r="AC45" s="171"/>
      <c r="AD45" s="171"/>
      <c r="AE45" s="171"/>
      <c r="AM45" s="172"/>
      <c r="AN45" s="172"/>
      <c r="AO45" s="172"/>
      <c r="AP45" s="172"/>
      <c r="AQ45" s="172"/>
      <c r="AR45" s="172"/>
      <c r="AS45" s="173"/>
      <c r="AV45" s="170"/>
      <c r="AW45" s="163"/>
      <c r="AX45" s="163"/>
      <c r="AY45" s="163"/>
    </row>
    <row r="46" spans="2:51" x14ac:dyDescent="0.25">
      <c r="B46" s="178" t="s">
        <v>237</v>
      </c>
      <c r="C46" s="176"/>
      <c r="D46" s="176"/>
      <c r="E46" s="176"/>
      <c r="F46" s="176"/>
      <c r="G46" s="176"/>
      <c r="H46" s="176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9"/>
      <c r="U46" s="179"/>
      <c r="V46" s="179"/>
      <c r="W46" s="171"/>
      <c r="X46" s="171"/>
      <c r="Y46" s="171"/>
      <c r="Z46" s="171"/>
      <c r="AA46" s="171"/>
      <c r="AB46" s="171"/>
      <c r="AC46" s="171"/>
      <c r="AD46" s="171"/>
      <c r="AE46" s="171"/>
      <c r="AM46" s="172"/>
      <c r="AN46" s="172"/>
      <c r="AO46" s="172"/>
      <c r="AP46" s="172"/>
      <c r="AQ46" s="172"/>
      <c r="AR46" s="172"/>
      <c r="AS46" s="173"/>
      <c r="AV46" s="170"/>
      <c r="AW46" s="163"/>
      <c r="AX46" s="163"/>
      <c r="AY46" s="163"/>
    </row>
    <row r="47" spans="2:51" x14ac:dyDescent="0.25">
      <c r="B47" s="174" t="s">
        <v>173</v>
      </c>
      <c r="C47" s="176"/>
      <c r="D47" s="176"/>
      <c r="E47" s="176"/>
      <c r="F47" s="176"/>
      <c r="G47" s="176"/>
      <c r="H47" s="176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80"/>
      <c r="T47" s="179"/>
      <c r="U47" s="179"/>
      <c r="V47" s="179"/>
      <c r="W47" s="171"/>
      <c r="X47" s="171"/>
      <c r="Y47" s="171"/>
      <c r="Z47" s="171"/>
      <c r="AA47" s="171"/>
      <c r="AB47" s="171"/>
      <c r="AC47" s="171"/>
      <c r="AD47" s="171"/>
      <c r="AE47" s="171"/>
      <c r="AM47" s="172"/>
      <c r="AN47" s="172"/>
      <c r="AO47" s="172"/>
      <c r="AP47" s="172"/>
      <c r="AQ47" s="172"/>
      <c r="AR47" s="172"/>
      <c r="AS47" s="173"/>
      <c r="AV47" s="170"/>
      <c r="AW47" s="163"/>
      <c r="AX47" s="163"/>
      <c r="AY47" s="163"/>
    </row>
    <row r="48" spans="2:51" x14ac:dyDescent="0.25">
      <c r="B48" s="182" t="s">
        <v>199</v>
      </c>
      <c r="C48" s="176"/>
      <c r="D48" s="176"/>
      <c r="E48" s="176"/>
      <c r="F48" s="176"/>
      <c r="G48" s="176"/>
      <c r="H48" s="176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80"/>
      <c r="T48" s="179"/>
      <c r="U48" s="179"/>
      <c r="V48" s="179"/>
      <c r="W48" s="171"/>
      <c r="X48" s="171"/>
      <c r="Y48" s="171"/>
      <c r="Z48" s="171"/>
      <c r="AA48" s="171"/>
      <c r="AB48" s="171"/>
      <c r="AC48" s="171"/>
      <c r="AD48" s="171"/>
      <c r="AE48" s="171"/>
      <c r="AM48" s="172"/>
      <c r="AN48" s="172"/>
      <c r="AO48" s="172"/>
      <c r="AP48" s="172"/>
      <c r="AQ48" s="172"/>
      <c r="AR48" s="172"/>
      <c r="AS48" s="173"/>
      <c r="AV48" s="170"/>
      <c r="AW48" s="163"/>
      <c r="AX48" s="163"/>
      <c r="AY48" s="163"/>
    </row>
    <row r="49" spans="2:51" x14ac:dyDescent="0.25">
      <c r="B49" s="182" t="s">
        <v>131</v>
      </c>
      <c r="C49" s="176"/>
      <c r="D49" s="176"/>
      <c r="E49" s="176"/>
      <c r="F49" s="176"/>
      <c r="G49" s="176"/>
      <c r="H49" s="176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80"/>
      <c r="T49" s="179"/>
      <c r="U49" s="179"/>
      <c r="V49" s="179"/>
      <c r="W49" s="171"/>
      <c r="X49" s="171"/>
      <c r="Y49" s="171"/>
      <c r="Z49" s="171"/>
      <c r="AA49" s="171"/>
      <c r="AB49" s="171"/>
      <c r="AC49" s="171"/>
      <c r="AD49" s="171"/>
      <c r="AE49" s="171"/>
      <c r="AM49" s="172"/>
      <c r="AN49" s="172"/>
      <c r="AO49" s="172"/>
      <c r="AP49" s="172"/>
      <c r="AQ49" s="172"/>
      <c r="AR49" s="172"/>
      <c r="AS49" s="173"/>
      <c r="AV49" s="170"/>
      <c r="AW49" s="163"/>
      <c r="AX49" s="163"/>
      <c r="AY49" s="163"/>
    </row>
    <row r="50" spans="2:51" x14ac:dyDescent="0.25">
      <c r="B50" s="174" t="s">
        <v>160</v>
      </c>
      <c r="C50" s="104"/>
      <c r="D50" s="104"/>
      <c r="E50" s="104"/>
      <c r="F50" s="104"/>
      <c r="G50" s="104"/>
      <c r="H50" s="104"/>
      <c r="I50" s="184"/>
      <c r="J50" s="177"/>
      <c r="K50" s="177"/>
      <c r="L50" s="177"/>
      <c r="M50" s="177"/>
      <c r="N50" s="177"/>
      <c r="O50" s="177"/>
      <c r="P50" s="177"/>
      <c r="Q50" s="177"/>
      <c r="R50" s="177"/>
      <c r="S50" s="180"/>
      <c r="T50" s="179"/>
      <c r="U50" s="179"/>
      <c r="V50" s="179"/>
      <c r="W50" s="171"/>
      <c r="X50" s="171"/>
      <c r="Y50" s="171"/>
      <c r="Z50" s="171"/>
      <c r="AA50" s="171"/>
      <c r="AB50" s="171"/>
      <c r="AC50" s="171"/>
      <c r="AD50" s="171"/>
      <c r="AE50" s="171"/>
      <c r="AM50" s="172"/>
      <c r="AN50" s="172"/>
      <c r="AO50" s="172"/>
      <c r="AP50" s="172"/>
      <c r="AQ50" s="172"/>
      <c r="AR50" s="172"/>
      <c r="AS50" s="173"/>
      <c r="AV50" s="170"/>
      <c r="AW50" s="163"/>
      <c r="AX50" s="163"/>
      <c r="AY50" s="163"/>
    </row>
    <row r="51" spans="2:51" x14ac:dyDescent="0.25">
      <c r="B51" s="174" t="s">
        <v>201</v>
      </c>
      <c r="C51" s="104"/>
      <c r="D51" s="104"/>
      <c r="E51" s="104"/>
      <c r="F51" s="104"/>
      <c r="G51" s="104"/>
      <c r="H51" s="104"/>
      <c r="I51" s="184"/>
      <c r="J51" s="177"/>
      <c r="K51" s="177"/>
      <c r="L51" s="177"/>
      <c r="M51" s="177"/>
      <c r="N51" s="177"/>
      <c r="O51" s="177"/>
      <c r="P51" s="177"/>
      <c r="Q51" s="177"/>
      <c r="R51" s="177"/>
      <c r="S51" s="180"/>
      <c r="T51" s="179"/>
      <c r="U51" s="179"/>
      <c r="V51" s="179"/>
      <c r="W51" s="171"/>
      <c r="X51" s="171"/>
      <c r="Y51" s="171"/>
      <c r="Z51" s="171"/>
      <c r="AA51" s="171"/>
      <c r="AB51" s="171"/>
      <c r="AC51" s="171"/>
      <c r="AD51" s="171"/>
      <c r="AE51" s="171"/>
      <c r="AM51" s="172"/>
      <c r="AN51" s="172"/>
      <c r="AO51" s="172"/>
      <c r="AP51" s="172"/>
      <c r="AQ51" s="172"/>
      <c r="AR51" s="172"/>
      <c r="AS51" s="173"/>
      <c r="AV51" s="170"/>
      <c r="AW51" s="163"/>
      <c r="AX51" s="163"/>
      <c r="AY51" s="163"/>
    </row>
    <row r="52" spans="2:51" x14ac:dyDescent="0.25">
      <c r="B52" s="182" t="s">
        <v>132</v>
      </c>
      <c r="C52" s="176"/>
      <c r="D52" s="176"/>
      <c r="E52" s="176"/>
      <c r="F52" s="176"/>
      <c r="G52" s="176"/>
      <c r="H52" s="176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80"/>
      <c r="T52" s="179"/>
      <c r="U52" s="179"/>
      <c r="V52" s="179"/>
      <c r="W52" s="171"/>
      <c r="X52" s="171"/>
      <c r="Y52" s="171"/>
      <c r="Z52" s="171"/>
      <c r="AA52" s="171"/>
      <c r="AB52" s="171"/>
      <c r="AC52" s="171"/>
      <c r="AD52" s="171"/>
      <c r="AE52" s="171"/>
      <c r="AM52" s="172"/>
      <c r="AN52" s="172"/>
      <c r="AO52" s="172"/>
      <c r="AP52" s="172"/>
      <c r="AQ52" s="172"/>
      <c r="AR52" s="172"/>
      <c r="AS52" s="173"/>
      <c r="AV52" s="170"/>
      <c r="AW52" s="163"/>
      <c r="AX52" s="163"/>
      <c r="AY52" s="163"/>
    </row>
    <row r="53" spans="2:51" x14ac:dyDescent="0.25">
      <c r="B53" s="174" t="s">
        <v>188</v>
      </c>
      <c r="C53" s="176"/>
      <c r="D53" s="176"/>
      <c r="E53" s="176"/>
      <c r="F53" s="176"/>
      <c r="G53" s="176"/>
      <c r="H53" s="176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80"/>
      <c r="T53" s="179"/>
      <c r="U53" s="179"/>
      <c r="V53" s="179"/>
      <c r="W53" s="171"/>
      <c r="X53" s="171"/>
      <c r="Y53" s="171"/>
      <c r="Z53" s="171"/>
      <c r="AA53" s="171"/>
      <c r="AB53" s="171"/>
      <c r="AC53" s="171"/>
      <c r="AD53" s="171"/>
      <c r="AE53" s="171"/>
      <c r="AM53" s="172"/>
      <c r="AN53" s="172"/>
      <c r="AO53" s="172"/>
      <c r="AP53" s="172"/>
      <c r="AQ53" s="172"/>
      <c r="AR53" s="172"/>
      <c r="AS53" s="173"/>
      <c r="AV53" s="170"/>
      <c r="AW53" s="163"/>
      <c r="AX53" s="163"/>
      <c r="AY53" s="163"/>
    </row>
    <row r="54" spans="2:51" x14ac:dyDescent="0.25">
      <c r="B54" s="182" t="s">
        <v>133</v>
      </c>
      <c r="C54" s="176"/>
      <c r="D54" s="176"/>
      <c r="E54" s="176"/>
      <c r="F54" s="176"/>
      <c r="G54" s="176"/>
      <c r="H54" s="176"/>
      <c r="I54" s="176"/>
      <c r="J54" s="177"/>
      <c r="K54" s="177"/>
      <c r="L54" s="177"/>
      <c r="M54" s="177"/>
      <c r="N54" s="177"/>
      <c r="O54" s="177"/>
      <c r="P54" s="177"/>
      <c r="Q54" s="177"/>
      <c r="R54" s="177"/>
      <c r="S54" s="180"/>
      <c r="T54" s="179"/>
      <c r="U54" s="179"/>
      <c r="V54" s="179"/>
      <c r="W54" s="171"/>
      <c r="X54" s="171"/>
      <c r="Y54" s="171"/>
      <c r="Z54" s="171"/>
      <c r="AA54" s="171"/>
      <c r="AB54" s="171"/>
      <c r="AC54" s="171"/>
      <c r="AD54" s="171"/>
      <c r="AE54" s="171"/>
      <c r="AM54" s="172"/>
      <c r="AN54" s="172"/>
      <c r="AO54" s="172"/>
      <c r="AP54" s="172"/>
      <c r="AQ54" s="172"/>
      <c r="AR54" s="172"/>
      <c r="AS54" s="173"/>
      <c r="AV54" s="170"/>
      <c r="AW54" s="163"/>
      <c r="AX54" s="163"/>
      <c r="AY54" s="163"/>
    </row>
    <row r="55" spans="2:51" x14ac:dyDescent="0.25">
      <c r="B55" s="178" t="s">
        <v>238</v>
      </c>
      <c r="C55" s="176"/>
      <c r="D55" s="176"/>
      <c r="E55" s="176"/>
      <c r="F55" s="176"/>
      <c r="G55" s="176"/>
      <c r="H55" s="176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80"/>
      <c r="T55" s="179"/>
      <c r="U55" s="179"/>
      <c r="V55" s="179"/>
      <c r="W55" s="171"/>
      <c r="X55" s="171"/>
      <c r="Y55" s="171"/>
      <c r="Z55" s="171"/>
      <c r="AA55" s="171"/>
      <c r="AB55" s="171"/>
      <c r="AC55" s="171"/>
      <c r="AD55" s="171"/>
      <c r="AE55" s="171"/>
      <c r="AM55" s="172"/>
      <c r="AN55" s="172"/>
      <c r="AO55" s="172"/>
      <c r="AP55" s="172"/>
      <c r="AQ55" s="172"/>
      <c r="AR55" s="172"/>
      <c r="AS55" s="173"/>
      <c r="AV55" s="170"/>
      <c r="AW55" s="163"/>
      <c r="AX55" s="163"/>
      <c r="AY55" s="163"/>
    </row>
    <row r="56" spans="2:51" x14ac:dyDescent="0.25">
      <c r="B56" s="174" t="s">
        <v>206</v>
      </c>
      <c r="C56" s="104"/>
      <c r="D56" s="104"/>
      <c r="E56" s="104"/>
      <c r="F56" s="104"/>
      <c r="G56" s="104"/>
      <c r="H56" s="104"/>
      <c r="I56" s="184"/>
      <c r="J56" s="177"/>
      <c r="K56" s="177"/>
      <c r="L56" s="177"/>
      <c r="M56" s="177"/>
      <c r="N56" s="177"/>
      <c r="O56" s="177"/>
      <c r="P56" s="177"/>
      <c r="Q56" s="177"/>
      <c r="R56" s="177"/>
      <c r="S56" s="180"/>
      <c r="T56" s="180"/>
      <c r="U56" s="180"/>
      <c r="V56" s="180"/>
      <c r="W56" s="171"/>
      <c r="X56" s="171"/>
      <c r="Y56" s="171"/>
      <c r="Z56" s="171"/>
      <c r="AA56" s="171"/>
      <c r="AB56" s="171"/>
      <c r="AC56" s="171"/>
      <c r="AD56" s="171"/>
      <c r="AE56" s="171"/>
      <c r="AM56" s="172"/>
      <c r="AN56" s="172"/>
      <c r="AO56" s="172"/>
      <c r="AP56" s="172"/>
      <c r="AQ56" s="172"/>
      <c r="AR56" s="172"/>
      <c r="AS56" s="173"/>
      <c r="AV56" s="170"/>
      <c r="AW56" s="163"/>
      <c r="AX56" s="163"/>
      <c r="AY56" s="163"/>
    </row>
    <row r="57" spans="2:51" x14ac:dyDescent="0.25">
      <c r="B57" s="182" t="s">
        <v>144</v>
      </c>
      <c r="C57" s="176"/>
      <c r="D57" s="176"/>
      <c r="E57" s="176"/>
      <c r="F57" s="176"/>
      <c r="G57" s="176"/>
      <c r="H57" s="176"/>
      <c r="I57" s="176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80"/>
      <c r="U57" s="180"/>
      <c r="V57" s="180"/>
      <c r="W57" s="171"/>
      <c r="X57" s="171"/>
      <c r="Y57" s="171"/>
      <c r="Z57" s="171"/>
      <c r="AA57" s="171"/>
      <c r="AB57" s="171"/>
      <c r="AC57" s="171"/>
      <c r="AD57" s="171"/>
      <c r="AE57" s="171"/>
      <c r="AM57" s="172"/>
      <c r="AN57" s="172"/>
      <c r="AO57" s="172"/>
      <c r="AP57" s="172"/>
      <c r="AQ57" s="172"/>
      <c r="AR57" s="172"/>
      <c r="AS57" s="173"/>
      <c r="AV57" s="170"/>
      <c r="AW57" s="163"/>
      <c r="AX57" s="163"/>
      <c r="AY57" s="163"/>
    </row>
    <row r="58" spans="2:51" x14ac:dyDescent="0.25">
      <c r="B58" s="97" t="s">
        <v>239</v>
      </c>
      <c r="C58" s="176"/>
      <c r="D58" s="176"/>
      <c r="E58" s="176"/>
      <c r="F58" s="176"/>
      <c r="G58" s="176"/>
      <c r="H58" s="176"/>
      <c r="I58" s="176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80"/>
      <c r="U58" s="85"/>
      <c r="V58" s="85"/>
      <c r="W58" s="171"/>
      <c r="X58" s="171"/>
      <c r="Y58" s="171"/>
      <c r="Z58" s="171"/>
      <c r="AA58" s="171"/>
      <c r="AB58" s="171"/>
      <c r="AC58" s="171"/>
      <c r="AD58" s="171"/>
      <c r="AE58" s="171"/>
      <c r="AM58" s="172"/>
      <c r="AN58" s="172"/>
      <c r="AO58" s="172"/>
      <c r="AP58" s="172"/>
      <c r="AQ58" s="172"/>
      <c r="AR58" s="172"/>
      <c r="AS58" s="173"/>
      <c r="AV58" s="170"/>
      <c r="AW58" s="163"/>
      <c r="AX58" s="163"/>
      <c r="AY58" s="163"/>
    </row>
    <row r="59" spans="2:51" x14ac:dyDescent="0.25">
      <c r="B59" s="119" t="s">
        <v>145</v>
      </c>
      <c r="C59" s="182"/>
      <c r="D59" s="176"/>
      <c r="E59" s="104"/>
      <c r="F59" s="176"/>
      <c r="G59" s="176"/>
      <c r="H59" s="176"/>
      <c r="I59" s="176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80"/>
      <c r="U59" s="85"/>
      <c r="V59" s="85"/>
      <c r="W59" s="171"/>
      <c r="X59" s="171"/>
      <c r="Y59" s="171"/>
      <c r="Z59" s="171"/>
      <c r="AA59" s="171"/>
      <c r="AB59" s="171"/>
      <c r="AC59" s="171"/>
      <c r="AD59" s="171"/>
      <c r="AE59" s="171"/>
      <c r="AM59" s="172"/>
      <c r="AN59" s="172"/>
      <c r="AO59" s="172"/>
      <c r="AP59" s="172"/>
      <c r="AQ59" s="172"/>
      <c r="AR59" s="172"/>
      <c r="AS59" s="173"/>
      <c r="AV59" s="170"/>
      <c r="AW59" s="163"/>
      <c r="AX59" s="163"/>
      <c r="AY59" s="163"/>
    </row>
    <row r="60" spans="2:51" x14ac:dyDescent="0.25">
      <c r="B60" s="119" t="s">
        <v>127</v>
      </c>
      <c r="C60" s="178"/>
      <c r="D60" s="176"/>
      <c r="E60" s="104"/>
      <c r="F60" s="176"/>
      <c r="G60" s="176"/>
      <c r="H60" s="176"/>
      <c r="I60" s="176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80"/>
      <c r="U60" s="85"/>
      <c r="V60" s="85"/>
      <c r="W60" s="171"/>
      <c r="X60" s="171"/>
      <c r="Y60" s="171"/>
      <c r="Z60" s="171"/>
      <c r="AA60" s="171"/>
      <c r="AB60" s="171"/>
      <c r="AC60" s="171"/>
      <c r="AD60" s="171"/>
      <c r="AE60" s="171"/>
      <c r="AM60" s="172"/>
      <c r="AN60" s="172"/>
      <c r="AO60" s="172"/>
      <c r="AP60" s="172"/>
      <c r="AQ60" s="172"/>
      <c r="AR60" s="172"/>
      <c r="AS60" s="173"/>
      <c r="AV60" s="170"/>
      <c r="AW60" s="163"/>
      <c r="AX60" s="163"/>
      <c r="AY60" s="163"/>
    </row>
    <row r="61" spans="2:51" x14ac:dyDescent="0.25">
      <c r="B61" s="119"/>
      <c r="C61" s="178"/>
      <c r="D61" s="176"/>
      <c r="E61" s="176"/>
      <c r="F61" s="176"/>
      <c r="G61" s="176"/>
      <c r="H61" s="176"/>
      <c r="I61" s="176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80"/>
      <c r="U61" s="85"/>
      <c r="V61" s="85"/>
      <c r="W61" s="171"/>
      <c r="X61" s="171"/>
      <c r="Y61" s="171"/>
      <c r="Z61" s="171"/>
      <c r="AA61" s="171"/>
      <c r="AB61" s="171"/>
      <c r="AC61" s="171"/>
      <c r="AD61" s="171"/>
      <c r="AE61" s="171"/>
      <c r="AM61" s="172"/>
      <c r="AN61" s="172"/>
      <c r="AO61" s="172"/>
      <c r="AP61" s="172"/>
      <c r="AQ61" s="172"/>
      <c r="AR61" s="172"/>
      <c r="AS61" s="173"/>
      <c r="AV61" s="170"/>
      <c r="AW61" s="163"/>
      <c r="AX61" s="163"/>
      <c r="AY61" s="163"/>
    </row>
    <row r="62" spans="2:51" x14ac:dyDescent="0.25">
      <c r="B62" s="119"/>
      <c r="C62" s="178"/>
      <c r="D62" s="176"/>
      <c r="E62" s="104"/>
      <c r="F62" s="176"/>
      <c r="G62" s="176"/>
      <c r="H62" s="176"/>
      <c r="I62" s="176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80"/>
      <c r="U62" s="85"/>
      <c r="V62" s="85"/>
      <c r="W62" s="171"/>
      <c r="X62" s="171"/>
      <c r="Y62" s="171"/>
      <c r="Z62" s="98"/>
      <c r="AA62" s="171"/>
      <c r="AB62" s="171"/>
      <c r="AC62" s="171"/>
      <c r="AD62" s="171"/>
      <c r="AE62" s="171"/>
      <c r="AM62" s="172"/>
      <c r="AN62" s="172"/>
      <c r="AO62" s="172"/>
      <c r="AP62" s="172"/>
      <c r="AQ62" s="172"/>
      <c r="AR62" s="172"/>
      <c r="AS62" s="173"/>
      <c r="AV62" s="170"/>
      <c r="AW62" s="163"/>
      <c r="AX62" s="163"/>
      <c r="AY62" s="163"/>
    </row>
    <row r="63" spans="2:51" x14ac:dyDescent="0.25">
      <c r="B63" s="119"/>
      <c r="C63" s="178"/>
      <c r="D63" s="176"/>
      <c r="E63" s="176"/>
      <c r="F63" s="176"/>
      <c r="G63" s="176"/>
      <c r="H63" s="176"/>
      <c r="I63" s="104"/>
      <c r="J63" s="177"/>
      <c r="K63" s="177"/>
      <c r="L63" s="177"/>
      <c r="M63" s="177"/>
      <c r="N63" s="177"/>
      <c r="O63" s="177"/>
      <c r="P63" s="177"/>
      <c r="Q63" s="177"/>
      <c r="R63" s="177"/>
      <c r="S63" s="98"/>
      <c r="T63" s="98"/>
      <c r="U63" s="98"/>
      <c r="V63" s="98"/>
      <c r="W63" s="98"/>
      <c r="X63" s="98"/>
      <c r="Y63" s="98"/>
      <c r="Z63" s="86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170"/>
      <c r="AW63" s="163"/>
      <c r="AX63" s="163"/>
      <c r="AY63" s="163"/>
    </row>
    <row r="64" spans="2:51" x14ac:dyDescent="0.25">
      <c r="B64" s="119"/>
      <c r="C64" s="174"/>
      <c r="D64" s="176"/>
      <c r="E64" s="176"/>
      <c r="F64" s="176"/>
      <c r="G64" s="176"/>
      <c r="H64" s="176"/>
      <c r="I64" s="104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86"/>
      <c r="X64" s="86"/>
      <c r="Y64" s="86"/>
      <c r="Z64" s="171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170"/>
      <c r="AW64" s="163"/>
      <c r="AX64" s="163"/>
      <c r="AY64" s="163"/>
    </row>
    <row r="65" spans="1:51" x14ac:dyDescent="0.25">
      <c r="B65" s="119"/>
      <c r="C65" s="174"/>
      <c r="D65" s="104"/>
      <c r="E65" s="176"/>
      <c r="F65" s="176"/>
      <c r="G65" s="176"/>
      <c r="H65" s="176"/>
      <c r="I65" s="176"/>
      <c r="J65" s="98"/>
      <c r="K65" s="98"/>
      <c r="L65" s="98"/>
      <c r="M65" s="98"/>
      <c r="N65" s="98"/>
      <c r="O65" s="98"/>
      <c r="P65" s="98"/>
      <c r="Q65" s="98"/>
      <c r="R65" s="98"/>
      <c r="S65" s="177"/>
      <c r="T65" s="180"/>
      <c r="U65" s="85"/>
      <c r="V65" s="85"/>
      <c r="W65" s="171"/>
      <c r="X65" s="171"/>
      <c r="Y65" s="171"/>
      <c r="Z65" s="171"/>
      <c r="AA65" s="171"/>
      <c r="AB65" s="171"/>
      <c r="AC65" s="171"/>
      <c r="AD65" s="171"/>
      <c r="AE65" s="171"/>
      <c r="AM65" s="172"/>
      <c r="AN65" s="172"/>
      <c r="AO65" s="172"/>
      <c r="AP65" s="172"/>
      <c r="AQ65" s="172"/>
      <c r="AR65" s="172"/>
      <c r="AS65" s="173"/>
      <c r="AV65" s="170"/>
      <c r="AW65" s="163"/>
      <c r="AX65" s="163"/>
      <c r="AY65" s="163"/>
    </row>
    <row r="66" spans="1:51" x14ac:dyDescent="0.25">
      <c r="B66" s="119"/>
      <c r="C66" s="182"/>
      <c r="D66" s="104"/>
      <c r="E66" s="176"/>
      <c r="F66" s="176"/>
      <c r="G66" s="176"/>
      <c r="H66" s="176"/>
      <c r="I66" s="176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80"/>
      <c r="U66" s="85"/>
      <c r="V66" s="85"/>
      <c r="W66" s="171"/>
      <c r="X66" s="171"/>
      <c r="Y66" s="171"/>
      <c r="Z66" s="171"/>
      <c r="AA66" s="171"/>
      <c r="AB66" s="171"/>
      <c r="AC66" s="171"/>
      <c r="AD66" s="171"/>
      <c r="AE66" s="171"/>
      <c r="AM66" s="172"/>
      <c r="AN66" s="172"/>
      <c r="AO66" s="172"/>
      <c r="AP66" s="172"/>
      <c r="AQ66" s="172"/>
      <c r="AR66" s="172"/>
      <c r="AS66" s="173"/>
      <c r="AV66" s="170"/>
      <c r="AW66" s="163"/>
      <c r="AX66" s="163"/>
      <c r="AY66" s="163"/>
    </row>
    <row r="67" spans="1:51" x14ac:dyDescent="0.25">
      <c r="B67" s="119"/>
      <c r="C67" s="182"/>
      <c r="D67" s="176"/>
      <c r="E67" s="104"/>
      <c r="F67" s="176"/>
      <c r="G67" s="104"/>
      <c r="H67" s="104"/>
      <c r="I67" s="176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80"/>
      <c r="U67" s="85"/>
      <c r="V67" s="85"/>
      <c r="W67" s="171"/>
      <c r="X67" s="171"/>
      <c r="Y67" s="171"/>
      <c r="Z67" s="171"/>
      <c r="AA67" s="171"/>
      <c r="AB67" s="171"/>
      <c r="AC67" s="171"/>
      <c r="AD67" s="171"/>
      <c r="AE67" s="171"/>
      <c r="AM67" s="172"/>
      <c r="AN67" s="172"/>
      <c r="AO67" s="172"/>
      <c r="AP67" s="172"/>
      <c r="AQ67" s="172"/>
      <c r="AR67" s="172"/>
      <c r="AS67" s="173"/>
      <c r="AV67" s="170"/>
      <c r="AW67" s="163"/>
      <c r="AX67" s="163"/>
      <c r="AY67" s="163"/>
    </row>
    <row r="68" spans="1:51" x14ac:dyDescent="0.25">
      <c r="B68" s="119"/>
      <c r="C68" s="178"/>
      <c r="D68" s="176"/>
      <c r="E68" s="104"/>
      <c r="F68" s="104"/>
      <c r="G68" s="104"/>
      <c r="H68" s="104"/>
      <c r="I68" s="176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80"/>
      <c r="U68" s="85"/>
      <c r="V68" s="85"/>
      <c r="W68" s="171"/>
      <c r="X68" s="171"/>
      <c r="Y68" s="171"/>
      <c r="Z68" s="171"/>
      <c r="AA68" s="171"/>
      <c r="AB68" s="171"/>
      <c r="AC68" s="171"/>
      <c r="AD68" s="171"/>
      <c r="AE68" s="171"/>
      <c r="AM68" s="172"/>
      <c r="AN68" s="172"/>
      <c r="AO68" s="172"/>
      <c r="AP68" s="172"/>
      <c r="AQ68" s="172"/>
      <c r="AR68" s="172"/>
      <c r="AS68" s="173"/>
      <c r="AV68" s="170"/>
      <c r="AW68" s="163"/>
      <c r="AX68" s="163"/>
      <c r="AY68" s="163"/>
    </row>
    <row r="69" spans="1:51" x14ac:dyDescent="0.25">
      <c r="B69" s="119"/>
      <c r="C69" s="178"/>
      <c r="D69" s="176"/>
      <c r="E69" s="176"/>
      <c r="F69" s="104"/>
      <c r="G69" s="176"/>
      <c r="H69" s="176"/>
      <c r="I69" s="98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80"/>
      <c r="U69" s="85"/>
      <c r="V69" s="85"/>
      <c r="W69" s="171"/>
      <c r="X69" s="171"/>
      <c r="Y69" s="171"/>
      <c r="Z69" s="171"/>
      <c r="AA69" s="171"/>
      <c r="AB69" s="171"/>
      <c r="AC69" s="171"/>
      <c r="AD69" s="171"/>
      <c r="AE69" s="171"/>
      <c r="AM69" s="172"/>
      <c r="AN69" s="172"/>
      <c r="AO69" s="172"/>
      <c r="AP69" s="172"/>
      <c r="AQ69" s="172"/>
      <c r="AR69" s="172"/>
      <c r="AS69" s="173"/>
      <c r="AV69" s="170"/>
      <c r="AW69" s="163"/>
      <c r="AX69" s="163"/>
      <c r="AY69" s="163"/>
    </row>
    <row r="70" spans="1:51" x14ac:dyDescent="0.25">
      <c r="B70" s="1"/>
      <c r="C70" s="98"/>
      <c r="D70" s="176"/>
      <c r="E70" s="176"/>
      <c r="F70" s="176"/>
      <c r="G70" s="176"/>
      <c r="H70" s="176"/>
      <c r="I70" s="98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80"/>
      <c r="U70" s="85"/>
      <c r="V70" s="85"/>
      <c r="W70" s="171"/>
      <c r="X70" s="171"/>
      <c r="Y70" s="171"/>
      <c r="Z70" s="171"/>
      <c r="AA70" s="171"/>
      <c r="AB70" s="171"/>
      <c r="AC70" s="171"/>
      <c r="AD70" s="171"/>
      <c r="AE70" s="171"/>
      <c r="AM70" s="172"/>
      <c r="AN70" s="172"/>
      <c r="AO70" s="172"/>
      <c r="AP70" s="172"/>
      <c r="AQ70" s="172"/>
      <c r="AR70" s="172"/>
      <c r="AS70" s="173"/>
      <c r="AU70" s="163"/>
      <c r="AV70" s="170"/>
      <c r="AW70" s="163"/>
      <c r="AX70" s="163"/>
      <c r="AY70" s="163"/>
    </row>
    <row r="71" spans="1:51" x14ac:dyDescent="0.25">
      <c r="B71" s="1"/>
      <c r="C71" s="182"/>
      <c r="D71" s="98"/>
      <c r="E71" s="176"/>
      <c r="F71" s="176"/>
      <c r="G71" s="176"/>
      <c r="H71" s="176"/>
      <c r="I71" s="176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80"/>
      <c r="U71" s="85"/>
      <c r="V71" s="85"/>
      <c r="W71" s="171"/>
      <c r="X71" s="171"/>
      <c r="Y71" s="171"/>
      <c r="Z71" s="171"/>
      <c r="AA71" s="171"/>
      <c r="AB71" s="171"/>
      <c r="AC71" s="171"/>
      <c r="AD71" s="171"/>
      <c r="AE71" s="171"/>
      <c r="AM71" s="172"/>
      <c r="AN71" s="172"/>
      <c r="AO71" s="172"/>
      <c r="AP71" s="172"/>
      <c r="AQ71" s="172"/>
      <c r="AR71" s="172"/>
      <c r="AS71" s="173"/>
      <c r="AU71" s="163"/>
      <c r="AV71" s="170"/>
      <c r="AW71" s="163"/>
      <c r="AX71" s="163"/>
      <c r="AY71" s="163"/>
    </row>
    <row r="72" spans="1:51" x14ac:dyDescent="0.25">
      <c r="A72" s="171"/>
      <c r="B72" s="84"/>
      <c r="C72" s="178"/>
      <c r="D72" s="98"/>
      <c r="E72" s="176"/>
      <c r="F72" s="176"/>
      <c r="G72" s="176"/>
      <c r="H72" s="176"/>
      <c r="I72" s="172"/>
      <c r="J72" s="172"/>
      <c r="K72" s="172"/>
      <c r="L72" s="172"/>
      <c r="M72" s="172"/>
      <c r="N72" s="172"/>
      <c r="O72" s="173"/>
      <c r="P72" s="167"/>
      <c r="R72" s="170"/>
      <c r="AS72" s="163"/>
      <c r="AT72" s="163"/>
      <c r="AU72" s="163"/>
      <c r="AV72" s="163"/>
      <c r="AW72" s="163"/>
      <c r="AX72" s="163"/>
      <c r="AY72" s="163"/>
    </row>
    <row r="73" spans="1:51" x14ac:dyDescent="0.25">
      <c r="A73" s="171"/>
      <c r="B73" s="84"/>
      <c r="C73" s="182"/>
      <c r="D73" s="176"/>
      <c r="E73" s="98"/>
      <c r="F73" s="176"/>
      <c r="G73" s="98"/>
      <c r="H73" s="98"/>
      <c r="I73" s="172"/>
      <c r="J73" s="172"/>
      <c r="K73" s="172"/>
      <c r="L73" s="172"/>
      <c r="M73" s="172"/>
      <c r="N73" s="172"/>
      <c r="O73" s="173"/>
      <c r="P73" s="167"/>
      <c r="R73" s="167"/>
      <c r="AS73" s="163"/>
      <c r="AT73" s="163"/>
      <c r="AU73" s="163"/>
      <c r="AV73" s="163"/>
      <c r="AW73" s="163"/>
      <c r="AX73" s="163"/>
      <c r="AY73" s="163"/>
    </row>
    <row r="74" spans="1:51" x14ac:dyDescent="0.25">
      <c r="A74" s="171"/>
      <c r="B74" s="84"/>
      <c r="C74" s="96"/>
      <c r="D74" s="176"/>
      <c r="E74" s="98"/>
      <c r="F74" s="98"/>
      <c r="G74" s="98"/>
      <c r="H74" s="98"/>
      <c r="I74" s="172"/>
      <c r="J74" s="172"/>
      <c r="K74" s="172"/>
      <c r="L74" s="172"/>
      <c r="M74" s="172"/>
      <c r="N74" s="172"/>
      <c r="O74" s="173"/>
      <c r="P74" s="167"/>
      <c r="R74" s="167"/>
      <c r="AS74" s="163"/>
      <c r="AT74" s="163"/>
      <c r="AU74" s="163"/>
      <c r="AV74" s="163"/>
      <c r="AW74" s="163"/>
      <c r="AX74" s="163"/>
      <c r="AY74" s="163"/>
    </row>
    <row r="75" spans="1:51" x14ac:dyDescent="0.25">
      <c r="A75" s="171"/>
      <c r="B75" s="84"/>
      <c r="I75" s="172"/>
      <c r="J75" s="172"/>
      <c r="K75" s="172"/>
      <c r="L75" s="172"/>
      <c r="M75" s="172"/>
      <c r="N75" s="172"/>
      <c r="O75" s="173"/>
      <c r="P75" s="167"/>
      <c r="R75" s="167"/>
      <c r="AS75" s="163"/>
      <c r="AT75" s="163"/>
      <c r="AU75" s="163"/>
      <c r="AV75" s="163"/>
      <c r="AW75" s="163"/>
      <c r="AX75" s="163"/>
      <c r="AY75" s="163"/>
    </row>
    <row r="76" spans="1:51" x14ac:dyDescent="0.25">
      <c r="A76" s="171"/>
      <c r="B76" s="98"/>
      <c r="I76" s="172"/>
      <c r="J76" s="172"/>
      <c r="K76" s="172"/>
      <c r="L76" s="172"/>
      <c r="M76" s="172"/>
      <c r="N76" s="172"/>
      <c r="O76" s="173"/>
      <c r="P76" s="167"/>
      <c r="R76" s="167"/>
      <c r="AS76" s="163"/>
      <c r="AT76" s="163"/>
      <c r="AU76" s="163"/>
      <c r="AV76" s="163"/>
      <c r="AW76" s="163"/>
      <c r="AX76" s="163"/>
      <c r="AY76" s="163"/>
    </row>
    <row r="77" spans="1:51" x14ac:dyDescent="0.25">
      <c r="A77" s="171"/>
      <c r="B77" s="98"/>
      <c r="I77" s="172"/>
      <c r="J77" s="172"/>
      <c r="K77" s="172"/>
      <c r="L77" s="172"/>
      <c r="M77" s="172"/>
      <c r="N77" s="172"/>
      <c r="O77" s="173"/>
      <c r="P77" s="167"/>
      <c r="R77" s="167"/>
      <c r="AS77" s="163"/>
      <c r="AT77" s="163"/>
      <c r="AU77" s="163"/>
      <c r="AV77" s="163"/>
      <c r="AW77" s="163"/>
      <c r="AX77" s="163"/>
      <c r="AY77" s="163"/>
    </row>
    <row r="78" spans="1:51" x14ac:dyDescent="0.25">
      <c r="A78" s="171"/>
      <c r="B78" s="84"/>
      <c r="I78" s="172"/>
      <c r="J78" s="172"/>
      <c r="K78" s="172"/>
      <c r="L78" s="172"/>
      <c r="M78" s="172"/>
      <c r="N78" s="172"/>
      <c r="O78" s="173"/>
      <c r="P78" s="167"/>
      <c r="R78" s="86"/>
      <c r="AS78" s="163"/>
      <c r="AT78" s="163"/>
      <c r="AU78" s="163"/>
      <c r="AV78" s="163"/>
      <c r="AW78" s="163"/>
      <c r="AX78" s="163"/>
      <c r="AY78" s="163"/>
    </row>
    <row r="79" spans="1:51" x14ac:dyDescent="0.25">
      <c r="A79" s="171"/>
      <c r="I79" s="172"/>
      <c r="J79" s="172"/>
      <c r="K79" s="172"/>
      <c r="L79" s="172"/>
      <c r="M79" s="172"/>
      <c r="N79" s="172"/>
      <c r="O79" s="173"/>
      <c r="R79" s="167"/>
      <c r="AS79" s="163"/>
      <c r="AT79" s="163"/>
      <c r="AU79" s="163"/>
      <c r="AV79" s="163"/>
      <c r="AW79" s="163"/>
      <c r="AX79" s="163"/>
      <c r="AY79" s="163"/>
    </row>
    <row r="80" spans="1:51" x14ac:dyDescent="0.25">
      <c r="O80" s="173"/>
      <c r="R80" s="167"/>
      <c r="AS80" s="163"/>
      <c r="AT80" s="163"/>
      <c r="AU80" s="163"/>
      <c r="AV80" s="163"/>
      <c r="AW80" s="163"/>
      <c r="AX80" s="163"/>
      <c r="AY80" s="163"/>
    </row>
    <row r="81" spans="15:51" x14ac:dyDescent="0.25">
      <c r="O81" s="173"/>
      <c r="R81" s="167"/>
      <c r="AS81" s="163"/>
      <c r="AT81" s="163"/>
      <c r="AU81" s="163"/>
      <c r="AV81" s="163"/>
      <c r="AW81" s="163"/>
      <c r="AX81" s="163"/>
      <c r="AY81" s="163"/>
    </row>
    <row r="82" spans="15:51" x14ac:dyDescent="0.25">
      <c r="O82" s="173"/>
      <c r="R82" s="167"/>
      <c r="AS82" s="163"/>
      <c r="AT82" s="163"/>
      <c r="AU82" s="163"/>
      <c r="AV82" s="163"/>
      <c r="AW82" s="163"/>
      <c r="AX82" s="163"/>
      <c r="AY82" s="163"/>
    </row>
    <row r="83" spans="15:51" x14ac:dyDescent="0.25">
      <c r="O83" s="173"/>
      <c r="R83" s="167"/>
      <c r="AS83" s="163"/>
      <c r="AT83" s="163"/>
      <c r="AU83" s="163"/>
      <c r="AV83" s="163"/>
      <c r="AW83" s="163"/>
      <c r="AX83" s="163"/>
      <c r="AY83" s="163"/>
    </row>
    <row r="84" spans="15:51" x14ac:dyDescent="0.25">
      <c r="O84" s="173"/>
      <c r="AS84" s="163"/>
      <c r="AT84" s="163"/>
      <c r="AU84" s="163"/>
      <c r="AV84" s="163"/>
      <c r="AW84" s="163"/>
      <c r="AX84" s="163"/>
      <c r="AY84" s="163"/>
    </row>
    <row r="85" spans="15:51" x14ac:dyDescent="0.25">
      <c r="O85" s="173"/>
      <c r="AS85" s="163"/>
      <c r="AT85" s="163"/>
      <c r="AU85" s="163"/>
      <c r="AV85" s="163"/>
      <c r="AW85" s="163"/>
      <c r="AX85" s="163"/>
      <c r="AY85" s="163"/>
    </row>
    <row r="86" spans="15:51" x14ac:dyDescent="0.25">
      <c r="O86" s="173"/>
      <c r="AS86" s="163"/>
      <c r="AT86" s="163"/>
      <c r="AU86" s="163"/>
      <c r="AV86" s="163"/>
      <c r="AW86" s="163"/>
      <c r="AX86" s="163"/>
      <c r="AY86" s="163"/>
    </row>
    <row r="87" spans="15:51" x14ac:dyDescent="0.25">
      <c r="O87" s="173"/>
      <c r="AS87" s="163"/>
      <c r="AT87" s="163"/>
      <c r="AU87" s="163"/>
      <c r="AV87" s="163"/>
      <c r="AW87" s="163"/>
      <c r="AX87" s="163"/>
      <c r="AY87" s="163"/>
    </row>
    <row r="88" spans="15:51" x14ac:dyDescent="0.25">
      <c r="O88" s="173"/>
      <c r="AS88" s="163"/>
      <c r="AT88" s="163"/>
      <c r="AU88" s="163"/>
      <c r="AV88" s="163"/>
      <c r="AW88" s="163"/>
      <c r="AX88" s="163"/>
      <c r="AY88" s="163"/>
    </row>
    <row r="89" spans="15:51" x14ac:dyDescent="0.25">
      <c r="O89" s="173"/>
      <c r="AS89" s="163"/>
      <c r="AT89" s="163"/>
      <c r="AU89" s="163"/>
      <c r="AV89" s="163"/>
      <c r="AW89" s="163"/>
      <c r="AX89" s="163"/>
      <c r="AY89" s="163"/>
    </row>
    <row r="90" spans="15:51" x14ac:dyDescent="0.25">
      <c r="O90" s="173"/>
      <c r="Q90" s="167"/>
      <c r="AS90" s="163"/>
      <c r="AT90" s="163"/>
      <c r="AU90" s="163"/>
      <c r="AV90" s="163"/>
      <c r="AW90" s="163"/>
      <c r="AX90" s="163"/>
      <c r="AY90" s="163"/>
    </row>
    <row r="91" spans="15:51" x14ac:dyDescent="0.25">
      <c r="O91" s="15"/>
      <c r="P91" s="167"/>
      <c r="Q91" s="167"/>
      <c r="AS91" s="163"/>
      <c r="AT91" s="163"/>
      <c r="AU91" s="163"/>
      <c r="AV91" s="163"/>
      <c r="AW91" s="163"/>
      <c r="AX91" s="163"/>
      <c r="AY91" s="163"/>
    </row>
    <row r="92" spans="15:51" x14ac:dyDescent="0.25">
      <c r="O92" s="15"/>
      <c r="P92" s="167"/>
      <c r="Q92" s="167"/>
      <c r="AS92" s="163"/>
      <c r="AT92" s="163"/>
      <c r="AU92" s="163"/>
      <c r="AV92" s="163"/>
      <c r="AW92" s="163"/>
      <c r="AX92" s="163"/>
      <c r="AY92" s="163"/>
    </row>
    <row r="93" spans="15:51" x14ac:dyDescent="0.25">
      <c r="O93" s="15"/>
      <c r="P93" s="167"/>
      <c r="Q93" s="167"/>
      <c r="AS93" s="163"/>
      <c r="AT93" s="163"/>
      <c r="AU93" s="163"/>
      <c r="AV93" s="163"/>
      <c r="AW93" s="163"/>
      <c r="AX93" s="163"/>
      <c r="AY93" s="163"/>
    </row>
    <row r="94" spans="15:51" x14ac:dyDescent="0.25">
      <c r="O94" s="15"/>
      <c r="P94" s="167"/>
      <c r="Q94" s="167"/>
      <c r="AS94" s="163"/>
      <c r="AT94" s="163"/>
      <c r="AU94" s="163"/>
      <c r="AV94" s="163"/>
      <c r="AW94" s="163"/>
      <c r="AX94" s="163"/>
      <c r="AY94" s="163"/>
    </row>
    <row r="95" spans="15:51" x14ac:dyDescent="0.25">
      <c r="O95" s="15"/>
      <c r="P95" s="167"/>
      <c r="Q95" s="167"/>
      <c r="AS95" s="163"/>
      <c r="AT95" s="163"/>
      <c r="AU95" s="163"/>
      <c r="AV95" s="163"/>
      <c r="AW95" s="163"/>
      <c r="AX95" s="163"/>
      <c r="AY95" s="163"/>
    </row>
    <row r="96" spans="15:51" x14ac:dyDescent="0.25">
      <c r="O96" s="15"/>
      <c r="P96" s="167"/>
      <c r="Q96" s="167"/>
      <c r="AS96" s="163"/>
      <c r="AT96" s="163"/>
      <c r="AU96" s="163"/>
      <c r="AV96" s="163"/>
      <c r="AW96" s="163"/>
      <c r="AX96" s="163"/>
      <c r="AY96" s="163"/>
    </row>
    <row r="97" spans="15:51" x14ac:dyDescent="0.25">
      <c r="O97" s="15"/>
      <c r="P97" s="167"/>
      <c r="Q97" s="167"/>
      <c r="AS97" s="163"/>
      <c r="AT97" s="163"/>
      <c r="AU97" s="163"/>
      <c r="AV97" s="163"/>
      <c r="AW97" s="163"/>
      <c r="AX97" s="163"/>
      <c r="AY97" s="163"/>
    </row>
    <row r="98" spans="15:51" x14ac:dyDescent="0.25">
      <c r="O98" s="15"/>
      <c r="P98" s="167"/>
      <c r="Q98" s="167"/>
      <c r="AS98" s="163"/>
      <c r="AT98" s="163"/>
      <c r="AU98" s="163"/>
      <c r="AV98" s="163"/>
      <c r="AW98" s="163"/>
      <c r="AX98" s="163"/>
      <c r="AY98" s="163"/>
    </row>
    <row r="99" spans="15:51" x14ac:dyDescent="0.25">
      <c r="O99" s="15"/>
      <c r="P99" s="167"/>
      <c r="Q99" s="167"/>
      <c r="AS99" s="163"/>
      <c r="AT99" s="163"/>
      <c r="AU99" s="163"/>
      <c r="AV99" s="163"/>
      <c r="AW99" s="163"/>
      <c r="AX99" s="163"/>
      <c r="AY99" s="163"/>
    </row>
    <row r="100" spans="15:51" x14ac:dyDescent="0.25">
      <c r="O100" s="15"/>
      <c r="P100" s="167"/>
      <c r="Q100" s="167"/>
      <c r="R100" s="167"/>
      <c r="S100" s="167"/>
      <c r="AS100" s="163"/>
      <c r="AT100" s="163"/>
      <c r="AU100" s="163"/>
      <c r="AV100" s="163"/>
      <c r="AW100" s="163"/>
      <c r="AX100" s="163"/>
      <c r="AY100" s="163"/>
    </row>
    <row r="101" spans="15:51" x14ac:dyDescent="0.25">
      <c r="O101" s="15"/>
      <c r="P101" s="167"/>
      <c r="Q101" s="167"/>
      <c r="R101" s="167"/>
      <c r="S101" s="167"/>
      <c r="T101" s="167"/>
      <c r="AS101" s="163"/>
      <c r="AT101" s="163"/>
      <c r="AU101" s="163"/>
      <c r="AV101" s="163"/>
      <c r="AW101" s="163"/>
      <c r="AX101" s="163"/>
      <c r="AY101" s="163"/>
    </row>
    <row r="102" spans="15:51" x14ac:dyDescent="0.25">
      <c r="O102" s="15"/>
      <c r="P102" s="167"/>
      <c r="Q102" s="167"/>
      <c r="R102" s="167"/>
      <c r="S102" s="167"/>
      <c r="T102" s="167"/>
      <c r="AS102" s="163"/>
      <c r="AT102" s="163"/>
      <c r="AU102" s="163"/>
      <c r="AV102" s="163"/>
      <c r="AW102" s="163"/>
      <c r="AX102" s="163"/>
      <c r="AY102" s="163"/>
    </row>
    <row r="103" spans="15:51" x14ac:dyDescent="0.25">
      <c r="O103" s="15"/>
      <c r="P103" s="167"/>
      <c r="T103" s="167"/>
      <c r="AS103" s="163"/>
      <c r="AT103" s="163"/>
      <c r="AU103" s="163"/>
      <c r="AV103" s="163"/>
      <c r="AW103" s="163"/>
      <c r="AX103" s="163"/>
      <c r="AY103" s="163"/>
    </row>
    <row r="104" spans="15:51" x14ac:dyDescent="0.25">
      <c r="O104" s="167"/>
      <c r="Q104" s="167"/>
      <c r="R104" s="167"/>
      <c r="S104" s="167"/>
      <c r="AS104" s="163"/>
      <c r="AT104" s="163"/>
      <c r="AU104" s="163"/>
      <c r="AV104" s="163"/>
      <c r="AW104" s="163"/>
      <c r="AX104" s="163"/>
      <c r="AY104" s="163"/>
    </row>
    <row r="105" spans="15:51" x14ac:dyDescent="0.25">
      <c r="O105" s="15"/>
      <c r="P105" s="167"/>
      <c r="Q105" s="167"/>
      <c r="R105" s="167"/>
      <c r="S105" s="167"/>
      <c r="T105" s="167"/>
      <c r="AS105" s="163"/>
      <c r="AT105" s="163"/>
      <c r="AU105" s="163"/>
      <c r="AV105" s="163"/>
      <c r="AW105" s="163"/>
      <c r="AX105" s="163"/>
      <c r="AY105" s="163"/>
    </row>
    <row r="106" spans="15:51" x14ac:dyDescent="0.25">
      <c r="O106" s="15"/>
      <c r="P106" s="167"/>
      <c r="Q106" s="167"/>
      <c r="R106" s="167"/>
      <c r="S106" s="167"/>
      <c r="T106" s="167"/>
      <c r="U106" s="167"/>
      <c r="AS106" s="163"/>
      <c r="AT106" s="163"/>
      <c r="AU106" s="163"/>
      <c r="AV106" s="163"/>
      <c r="AW106" s="163"/>
      <c r="AX106" s="163"/>
      <c r="AY106" s="163"/>
    </row>
    <row r="107" spans="15:51" x14ac:dyDescent="0.25">
      <c r="O107" s="15"/>
      <c r="P107" s="167"/>
      <c r="T107" s="167"/>
      <c r="U107" s="167"/>
      <c r="AS107" s="163"/>
      <c r="AT107" s="163"/>
      <c r="AU107" s="163"/>
      <c r="AV107" s="163"/>
      <c r="AW107" s="163"/>
      <c r="AX107" s="163"/>
      <c r="AY107" s="163"/>
    </row>
    <row r="119" spans="45:51" x14ac:dyDescent="0.25">
      <c r="AS119" s="163"/>
      <c r="AT119" s="163"/>
      <c r="AU119" s="163"/>
      <c r="AV119" s="163"/>
      <c r="AW119" s="163"/>
      <c r="AX119" s="163"/>
      <c r="AY119" s="163"/>
    </row>
  </sheetData>
  <protectedRanges>
    <protectedRange sqref="N63:R63 B78 S65:T71 B70:B75 S61:T62 N66:R71 T43:T45 T55:T60" name="Range2_12_5_1_1"/>
    <protectedRange sqref="N10 L10 L6 D6 D8 AD8 AF8 O8:U8 AJ8:AR8 AF10 AR11:AR34 L24:N31 G23:G34 N12:N23 N32:N34 E23:E34 E11:G22 N11:AG11 O12:AG34" name="Range1_16_3_1_1"/>
    <protectedRange sqref="I68 J66:M71 J63:M63 I71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2:H72 F73 E72" name="Range2_2_2_9_2_1_1"/>
    <protectedRange sqref="D70 D73:D74" name="Range2_1_1_1_1_1_9_2_1_1"/>
    <protectedRange sqref="Q10" name="Range1_17_1_1_1"/>
    <protectedRange sqref="AG10" name="Range1_18_1_1_1"/>
    <protectedRange sqref="C71 C73" name="Range2_4_1_1_1"/>
    <protectedRange sqref="AS16:AS34" name="Range1_1_1_1"/>
    <protectedRange sqref="P3:U5" name="Range1_16_1_1_1_1"/>
    <protectedRange sqref="C74 C72 C69" name="Range2_1_3_1_1"/>
    <protectedRange sqref="H11:H34" name="Range1_1_1_1_1_1_1"/>
    <protectedRange sqref="B76:B77 J64:R65 D71:D72 I69:I70 Z62:Z63 S63:Y64 AA63:AU64 E73:E74 G73:H74 F74" name="Range2_2_1_10_1_1_1_2"/>
    <protectedRange sqref="C70" name="Range2_2_1_10_2_1_1_1"/>
    <protectedRange sqref="N61:R62 G69:H69 D67 F70 E69" name="Range2_12_1_6_1_1"/>
    <protectedRange sqref="D62:D63 I65:I67 I61:M62 G70:H71 G63:H65 E70:E71 F71:F72 F64:F66 E63:E65" name="Range2_2_12_1_7_1_1"/>
    <protectedRange sqref="D68:D69" name="Range2_1_1_1_1_11_1_2_1_1"/>
    <protectedRange sqref="E66 G66:H66 F67" name="Range2_2_2_9_1_1_1_1"/>
    <protectedRange sqref="D64" name="Range2_1_1_1_1_1_9_1_1_1_1"/>
    <protectedRange sqref="C68 C63" name="Range2_1_1_2_1_1"/>
    <protectedRange sqref="C67" name="Range2_1_2_2_1_1"/>
    <protectedRange sqref="C66" name="Range2_3_2_1_1"/>
    <protectedRange sqref="F62:F63 E62 G62:H62" name="Range2_2_12_1_1_1_1_1"/>
    <protectedRange sqref="C62" name="Range2_1_4_2_1_1_1"/>
    <protectedRange sqref="C64:C65" name="Range2_5_1_1_1"/>
    <protectedRange sqref="E67:E68 F68:F69 G67:H68 I63:I64" name="Range2_2_1_1_1_1"/>
    <protectedRange sqref="D65:D66" name="Range2_1_1_1_1_1_1_1_1"/>
    <protectedRange sqref="AS11:AS15" name="Range1_4_1_1_1_1"/>
    <protectedRange sqref="J11:J15 J26:J34" name="Range1_1_2_1_10_1_1_1_1"/>
    <protectedRange sqref="R78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:S45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T50:T54" name="Range2_12_5_1_1_3"/>
    <protectedRange sqref="T48:T49" name="Range2_12_5_1_1_2_2"/>
    <protectedRange sqref="S48:S49" name="Range2_12_4_1_1_1_4_2_2_2"/>
    <protectedRange sqref="T47" name="Range2_12_5_1_1_2_1_1"/>
    <protectedRange sqref="T46" name="Range2_12_5_1_1_6_1_1_1_1_1_1_1"/>
    <protectedRange sqref="S46" name="Range2_12_5_1_1_5_3_1_1_1_1_1_1_1"/>
    <protectedRange sqref="S47" name="Range2_12_4_1_1_1_4_2_2_1_1"/>
    <protectedRange sqref="B67:B69" name="Range2_12_5_1_1_2"/>
    <protectedRange sqref="B66" name="Range2_12_5_1_1_2_1_4_1_1_1_2_1_1_1_1_1_1_1"/>
    <protectedRange sqref="F61:H61" name="Range2_2_12_1_1_1_1_1_1"/>
    <protectedRange sqref="D61:E61" name="Range2_2_12_1_7_1_1_2_1"/>
    <protectedRange sqref="C61" name="Range2_1_1_2_1_1_1"/>
    <protectedRange sqref="B64:B65" name="Range2_12_5_1_1_2_1"/>
    <protectedRange sqref="B63" name="Range2_12_5_1_1_2_1_2_1"/>
    <protectedRange sqref="B62" name="Range2_12_5_1_1_2_1_2_2"/>
    <protectedRange sqref="B61" name="Range2_12_5_1_1_2_1_4_1_1_1_2_1_1_1_1_1_1_1_1_1_2"/>
    <protectedRange sqref="G44:H45" name="Range2_2_12_1_3_1_1_1_1_1_4_1_1_1"/>
    <protectedRange sqref="E44:F45" name="Range2_2_12_1_7_1_1_3_1_1_1"/>
    <protectedRange sqref="Q44:R45" name="Range2_12_1_6_1_1_1_1_2_1_1"/>
    <protectedRange sqref="N44:P45" name="Range2_12_1_2_3_1_1_1_1_2_1_1"/>
    <protectedRange sqref="I44:M45" name="Range2_2_12_1_4_3_1_1_1_1_2_1_1"/>
    <protectedRange sqref="D44:D45" name="Range2_2_12_1_3_1_2_1_1_1_2_1_2_1_1"/>
    <protectedRange sqref="Q48:R49" name="Range2_12_1_6_1_1_1_2_3_2_1_1_3_1"/>
    <protectedRange sqref="N48:P49" name="Range2_12_1_2_3_1_1_1_2_3_2_1_1_3_1"/>
    <protectedRange sqref="K48:M49" name="Range2_2_12_1_4_3_1_1_1_3_3_2_1_1_3_1"/>
    <protectedRange sqref="J48:J49" name="Range2_2_12_1_4_3_1_1_1_3_2_1_2_2_1"/>
    <protectedRange sqref="E47:H48" name="Range2_2_12_1_3_1_2_1_1_1_1_2_1_1_1_1_1_1_1"/>
    <protectedRange sqref="D47:D48" name="Range2_2_12_1_3_1_2_1_1_1_2_1_2_3_1_1_1_1_2"/>
    <protectedRange sqref="Q46:R46" name="Range2_12_1_6_1_1_1_2_3_2_1_1_2_1_1_1_1_1_1"/>
    <protectedRange sqref="N46:P46" name="Range2_12_1_2_3_1_1_1_2_3_2_1_1_2_1_1_1_1_1_1"/>
    <protectedRange sqref="J46:M46" name="Range2_2_12_1_4_3_1_1_1_3_3_2_1_1_2_1_1_1_1_1_1"/>
    <protectedRange sqref="I46" name="Range2_2_12_1_4_3_1_1_1_2_1_2_2_1_2_1_1_1_1_1_1"/>
    <protectedRange sqref="G49:H49 D49:E49" name="Range2_2_12_1_3_1_2_1_1_1_2_1_3_2_1_2_1_1_1_1_1_1"/>
    <protectedRange sqref="F49" name="Range2_2_12_1_3_1_2_1_1_1_1_1_2_2_1_2_1_1_1_1_1_1"/>
    <protectedRange sqref="Q47:R47" name="Range2_12_1_6_1_1_1_2_3_2_1_1_1_1_1"/>
    <protectedRange sqref="N47:P47" name="Range2_12_1_2_3_1_1_1_2_3_2_1_1_1_1_1"/>
    <protectedRange sqref="K47:M47" name="Range2_2_12_1_4_3_1_1_1_3_3_2_1_1_1_1_1"/>
    <protectedRange sqref="J47" name="Range2_2_12_1_4_3_1_1_1_3_2_1_2_1_1_1"/>
    <protectedRange sqref="D46:E46" name="Range2_2_12_1_3_1_2_1_1_1_2_1_2_3_2_1_1_1"/>
    <protectedRange sqref="I47" name="Range2_2_12_1_4_2_1_1_1_4_1_2_1_1_1_2_1_1_1"/>
    <protectedRange sqref="F46:H46" name="Range2_2_12_1_3_1_1_1_1_1_4_1_2_1_2_1_2_1_1_1"/>
    <protectedRange sqref="I48:I49" name="Range2_2_12_1_4_2_1_1_1_4_1_2_1_1_1_2_2_1_1"/>
    <protectedRange sqref="B44:B45" name="Range2_12_5_1_1_1_2_2_1_1_1_1_1_1_1_1_1_1"/>
    <protectedRange sqref="B46" name="Range2_12_5_1_1_1_3_1_1_1_1_1_1_1_1_1_1_1"/>
    <protectedRange sqref="S59:S60" name="Range2_12_5_1_1_5"/>
    <protectedRange sqref="N59:R60" name="Range2_12_1_6_1_1_1"/>
    <protectedRange sqref="J59:M60" name="Range2_2_12_1_7_1_1_2"/>
    <protectedRange sqref="S57:S58" name="Range2_12_2_1_1_1_2_1_1_1"/>
    <protectedRange sqref="Q58:R58" name="Range2_12_1_4_1_1_1_1_1_1_1_1_1_1_1_1_1_1_1"/>
    <protectedRange sqref="N58:P58" name="Range2_12_1_2_1_1_1_1_1_1_1_1_1_1_1_1_1_1_1_1"/>
    <protectedRange sqref="J58:M58" name="Range2_2_12_1_4_1_1_1_1_1_1_1_1_1_1_1_1_1_1_1_1"/>
    <protectedRange sqref="Q57:R57" name="Range2_12_1_6_1_1_1_2_3_1_1_3_1_1_1_1_1_1_1"/>
    <protectedRange sqref="N57:P57" name="Range2_12_1_2_3_1_1_1_2_3_1_1_3_1_1_1_1_1_1_1"/>
    <protectedRange sqref="J57:M57" name="Range2_2_12_1_4_3_1_1_1_3_3_1_1_3_1_1_1_1_1_1_1"/>
    <protectedRange sqref="S50:S56" name="Range2_12_4_1_1_1_4_2_2_2_1"/>
    <protectedRange sqref="Q50:R56" name="Range2_12_1_6_1_1_1_2_3_2_1_1_3_2"/>
    <protectedRange sqref="N50:P56" name="Range2_12_1_2_3_1_1_1_2_3_2_1_1_3_2"/>
    <protectedRange sqref="K50:M56" name="Range2_2_12_1_4_3_1_1_1_3_3_2_1_1_3_2"/>
    <protectedRange sqref="J50:J56" name="Range2_2_12_1_4_3_1_1_1_3_2_1_2_2_2"/>
    <protectedRange sqref="G50:H51" name="Range2_2_12_1_3_1_2_1_1_1_2_1_1_1_1_1_1_2_1_1_1"/>
    <protectedRange sqref="D50:E51" name="Range2_2_12_1_3_1_2_1_1_1_2_1_1_1_1_3_1_1_1_1_1"/>
    <protectedRange sqref="F50:F51" name="Range2_2_12_1_3_1_2_1_1_1_3_1_1_1_1_1_3_1_1_1_1_1"/>
    <protectedRange sqref="I50:I51" name="Range2_2_12_1_4_3_1_1_1_2_1_2_1_1_3_1_1_1_1_1_1_1"/>
    <protectedRange sqref="I54" name="Range2_2_12_1_7_1_1_2_2_2"/>
    <protectedRange sqref="I52:I53" name="Range2_2_12_1_4_3_1_1_1_3_3_1_1_3_1_1_1_1_1_1_2_2"/>
    <protectedRange sqref="E52:H53" name="Range2_2_12_1_3_1_2_1_1_1_1_2_1_1_1_1_1_1_2_2"/>
    <protectedRange sqref="D52:D53" name="Range2_2_12_1_3_1_2_1_1_1_2_1_2_3_1_1_1_1_1_2"/>
    <protectedRange sqref="G54:H54" name="Range2_2_12_1_3_1_2_1_1_1_2_1_1_1_1_1_1_2_1_1_1_1_1_1"/>
    <protectedRange sqref="D54:E54" name="Range2_2_12_1_3_1_2_1_1_1_2_1_1_1_1_3_1_1_1_1_1_2_1_2"/>
    <protectedRange sqref="F54" name="Range2_2_12_1_3_1_2_1_1_1_3_1_1_1_1_1_3_1_1_1_1_1_1_1_2"/>
    <protectedRange sqref="I57:I60" name="Range2_2_12_1_7_1_1_2_2_1_1"/>
    <protectedRange sqref="I55:I56" name="Range2_2_12_1_4_3_1_1_1_3_3_1_1_3_1_1_1_1_1_1_2_1_1"/>
    <protectedRange sqref="E55:H56" name="Range2_2_12_1_3_1_2_1_1_1_1_2_1_1_1_1_1_1_2_1_1"/>
    <protectedRange sqref="D55:D56" name="Range2_2_12_1_3_1_2_1_1_1_2_1_2_3_1_1_1_1_1_1_1"/>
    <protectedRange sqref="G60:H60" name="Range2_2_12_1_3_1_2_1_1_1_2_1_1_1_1_1_1_2_1_1_1_1_1_1_1_1_1"/>
    <protectedRange sqref="F60 G59:H59" name="Range2_2_12_1_3_3_1_1_1_2_1_1_1_1_1_1_1_1_1_1_1_1_1_1_1_1"/>
    <protectedRange sqref="G57:H57" name="Range2_2_12_1_3_1_2_1_1_1_2_1_1_1_1_1_1_2_1_1_1_1_1_2_1"/>
    <protectedRange sqref="D57:E57" name="Range2_2_12_1_3_1_2_1_1_1_2_1_1_1_1_3_1_1_1_1_1_2_1_1_1"/>
    <protectedRange sqref="F57 F59" name="Range2_2_12_1_3_1_2_1_1_1_3_1_1_1_1_1_3_1_1_1_1_1_1_1_1_1"/>
    <protectedRange sqref="F58:H58" name="Range2_2_12_1_3_1_2_1_1_1_1_2_1_1_1_1_1_1_1_1_1_1_1"/>
    <protectedRange sqref="D60" name="Range2_2_12_1_7_1_1_2_1_1_1_1_1"/>
    <protectedRange sqref="E60" name="Range2_2_12_1_1_1_1_1_1_1_1_1_1_1"/>
    <protectedRange sqref="C60" name="Range2_1_4_2_1_1_1_1_1_1_1_1"/>
    <protectedRange sqref="D59:E59" name="Range2_2_12_1_3_1_2_1_1_1_3_1_1_1_1_1_1_1_2_1_1_1_1_1_1_1"/>
    <protectedRange sqref="D58:E58" name="Range2_2_12_1_3_1_2_1_1_1_2_1_1_1_1_3_1_1_1_1_1_1_1_1_1_1"/>
    <protectedRange sqref="B59" name="Range2_12_5_1_1_2_1_4_1_1_1_2_1_1_1_1_1_1_1_1_1_2_1_1_1_1"/>
    <protectedRange sqref="B60" name="Range2_12_5_1_1_2_1_2_2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321" priority="5" operator="containsText" text="N/A">
      <formula>NOT(ISERROR(SEARCH("N/A",X11)))</formula>
    </cfRule>
    <cfRule type="cellIs" dxfId="320" priority="23" operator="equal">
      <formula>0</formula>
    </cfRule>
  </conditionalFormatting>
  <conditionalFormatting sqref="X11:AE34">
    <cfRule type="cellIs" dxfId="319" priority="22" operator="greaterThanOrEqual">
      <formula>1185</formula>
    </cfRule>
  </conditionalFormatting>
  <conditionalFormatting sqref="X11:AE34">
    <cfRule type="cellIs" dxfId="318" priority="21" operator="between">
      <formula>0.1</formula>
      <formula>1184</formula>
    </cfRule>
  </conditionalFormatting>
  <conditionalFormatting sqref="X8 AJ11:AO11 AJ15:AL15 AJ12:AN14 AK33:AK34 AJ16:AJ34 AO12:AO32 AM15:AN34 AL16:AL34">
    <cfRule type="cellIs" dxfId="317" priority="20" operator="equal">
      <formula>0</formula>
    </cfRule>
  </conditionalFormatting>
  <conditionalFormatting sqref="X8 AJ11:AO11 AJ15:AL15 AJ12:AN14 AK33:AK34 AJ16:AJ34 AO12:AO32 AM15:AN34 AL16:AL34">
    <cfRule type="cellIs" dxfId="316" priority="19" operator="greaterThan">
      <formula>1179</formula>
    </cfRule>
  </conditionalFormatting>
  <conditionalFormatting sqref="X8 AJ11:AO11 AJ15:AL15 AJ12:AN14 AK33:AK34 AJ16:AJ34 AO12:AO32 AM15:AN34 AL16:AL34">
    <cfRule type="cellIs" dxfId="315" priority="18" operator="greaterThan">
      <formula>99</formula>
    </cfRule>
  </conditionalFormatting>
  <conditionalFormatting sqref="X8 AJ11:AO11 AJ15:AL15 AJ12:AN14 AK33:AK34 AJ16:AJ34 AO12:AO32 AM15:AN34 AL16:AL34">
    <cfRule type="cellIs" dxfId="314" priority="17" operator="greaterThan">
      <formula>0.99</formula>
    </cfRule>
  </conditionalFormatting>
  <conditionalFormatting sqref="AB8">
    <cfRule type="cellIs" dxfId="313" priority="16" operator="equal">
      <formula>0</formula>
    </cfRule>
  </conditionalFormatting>
  <conditionalFormatting sqref="AB8">
    <cfRule type="cellIs" dxfId="312" priority="15" operator="greaterThan">
      <formula>1179</formula>
    </cfRule>
  </conditionalFormatting>
  <conditionalFormatting sqref="AB8">
    <cfRule type="cellIs" dxfId="311" priority="14" operator="greaterThan">
      <formula>99</formula>
    </cfRule>
  </conditionalFormatting>
  <conditionalFormatting sqref="AB8">
    <cfRule type="cellIs" dxfId="310" priority="13" operator="greaterThan">
      <formula>0.99</formula>
    </cfRule>
  </conditionalFormatting>
  <conditionalFormatting sqref="AQ11:AQ34 AO33:AO34 AK16:AK32">
    <cfRule type="cellIs" dxfId="309" priority="12" operator="equal">
      <formula>0</formula>
    </cfRule>
  </conditionalFormatting>
  <conditionalFormatting sqref="AQ11:AQ34 AO33:AO34 AK16:AK32">
    <cfRule type="cellIs" dxfId="308" priority="11" operator="greaterThan">
      <formula>1179</formula>
    </cfRule>
  </conditionalFormatting>
  <conditionalFormatting sqref="AQ11:AQ34 AO33:AO34 AK16:AK32">
    <cfRule type="cellIs" dxfId="307" priority="10" operator="greaterThan">
      <formula>99</formula>
    </cfRule>
  </conditionalFormatting>
  <conditionalFormatting sqref="AQ11:AQ34 AO33:AO34 AK16:AK32">
    <cfRule type="cellIs" dxfId="306" priority="9" operator="greaterThan">
      <formula>0.99</formula>
    </cfRule>
  </conditionalFormatting>
  <conditionalFormatting sqref="AI11:AI34">
    <cfRule type="cellIs" dxfId="305" priority="8" operator="greaterThan">
      <formula>$AI$8</formula>
    </cfRule>
  </conditionalFormatting>
  <conditionalFormatting sqref="AH11:AH34">
    <cfRule type="cellIs" dxfId="304" priority="6" operator="greaterThan">
      <formula>$AH$8</formula>
    </cfRule>
    <cfRule type="cellIs" dxfId="303" priority="7" operator="greaterThan">
      <formula>$AH$8</formula>
    </cfRule>
  </conditionalFormatting>
  <conditionalFormatting sqref="AP11:AP34">
    <cfRule type="cellIs" dxfId="302" priority="4" operator="equal">
      <formula>0</formula>
    </cfRule>
  </conditionalFormatting>
  <conditionalFormatting sqref="AP11:AP34">
    <cfRule type="cellIs" dxfId="301" priority="3" operator="greaterThan">
      <formula>1179</formula>
    </cfRule>
  </conditionalFormatting>
  <conditionalFormatting sqref="AP11:AP34">
    <cfRule type="cellIs" dxfId="300" priority="2" operator="greaterThan">
      <formula>99</formula>
    </cfRule>
  </conditionalFormatting>
  <conditionalFormatting sqref="AP11:AP34">
    <cfRule type="cellIs" dxfId="299" priority="1" operator="greaterThan">
      <formula>0.99</formula>
    </cfRule>
  </conditionalFormatting>
  <dataValidations count="4"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8"/>
  <sheetViews>
    <sheetView topLeftCell="A13" workbookViewId="0">
      <selection activeCell="B48" sqref="B48"/>
    </sheetView>
  </sheetViews>
  <sheetFormatPr defaultRowHeight="15" x14ac:dyDescent="0.25"/>
  <cols>
    <col min="1" max="1" width="5.7109375" style="145" customWidth="1"/>
    <col min="2" max="2" width="10.28515625" style="145" customWidth="1"/>
    <col min="3" max="3" width="14" style="145" customWidth="1"/>
    <col min="4" max="7" width="9.140625" style="145"/>
    <col min="8" max="8" width="20.42578125" style="145" customWidth="1"/>
    <col min="9" max="10" width="9.140625" style="145"/>
    <col min="11" max="11" width="9" style="145" customWidth="1"/>
    <col min="12" max="14" width="9.140625" style="145" hidden="1" customWidth="1"/>
    <col min="15" max="16" width="9.28515625" style="145" bestFit="1" customWidth="1"/>
    <col min="17" max="17" width="9" style="145" customWidth="1"/>
    <col min="18" max="18" width="9.140625" style="145" customWidth="1"/>
    <col min="19" max="19" width="11.5703125" style="145" bestFit="1" customWidth="1"/>
    <col min="20" max="20" width="10.5703125" style="145" bestFit="1" customWidth="1"/>
    <col min="21" max="22" width="9.28515625" style="145" bestFit="1" customWidth="1"/>
    <col min="23" max="23" width="9.140625" style="145"/>
    <col min="24" max="28" width="9.28515625" style="145" bestFit="1" customWidth="1"/>
    <col min="29" max="32" width="9.140625" style="145"/>
    <col min="33" max="33" width="10.5703125" style="145" bestFit="1" customWidth="1"/>
    <col min="34" max="35" width="9.28515625" style="145" bestFit="1" customWidth="1"/>
    <col min="36" max="44" width="9.140625" style="145"/>
    <col min="45" max="45" width="83.85546875" style="15" customWidth="1"/>
    <col min="46" max="47" width="9.140625" style="105"/>
    <col min="48" max="48" width="29.7109375" style="105" customWidth="1"/>
    <col min="49" max="49" width="22" style="105" customWidth="1"/>
    <col min="50" max="50" width="9.140625" style="105"/>
    <col min="51" max="51" width="38.5703125" style="105" bestFit="1" customWidth="1"/>
    <col min="52" max="16384" width="9.140625" style="145"/>
  </cols>
  <sheetData>
    <row r="2" spans="2:51" ht="21" x14ac:dyDescent="0.25">
      <c r="B2" s="5"/>
      <c r="C2" s="105"/>
      <c r="D2" s="105"/>
      <c r="E2" s="6"/>
      <c r="F2" s="6"/>
      <c r="G2" s="105"/>
      <c r="H2" s="7"/>
      <c r="I2" s="7"/>
      <c r="J2" s="105"/>
      <c r="K2" s="7"/>
      <c r="L2" s="7"/>
      <c r="M2" s="105"/>
      <c r="N2" s="105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05"/>
      <c r="AN2" s="105"/>
      <c r="AO2" s="105"/>
      <c r="AP2" s="105"/>
      <c r="AQ2" s="105"/>
      <c r="AR2" s="105"/>
    </row>
    <row r="3" spans="2:51" ht="21" x14ac:dyDescent="0.25">
      <c r="B3" s="16" t="s">
        <v>1</v>
      </c>
      <c r="C3" s="16"/>
      <c r="D3" s="16"/>
      <c r="E3" s="105"/>
      <c r="F3" s="7"/>
      <c r="G3" s="7"/>
      <c r="H3" s="105"/>
      <c r="I3" s="105"/>
      <c r="J3" s="105"/>
      <c r="K3" s="17"/>
      <c r="L3" s="18"/>
      <c r="M3" s="105"/>
      <c r="N3" s="105"/>
      <c r="O3" s="19" t="s">
        <v>2</v>
      </c>
      <c r="P3" s="263" t="s">
        <v>130</v>
      </c>
      <c r="Q3" s="264"/>
      <c r="R3" s="264"/>
      <c r="S3" s="264"/>
      <c r="T3" s="264"/>
      <c r="U3" s="265"/>
      <c r="V3" s="20"/>
      <c r="W3" s="20"/>
      <c r="X3" s="20"/>
      <c r="Y3" s="20"/>
      <c r="Z3" s="20"/>
      <c r="AH3" s="105"/>
      <c r="AI3" s="105"/>
      <c r="AJ3" s="105"/>
      <c r="AK3" s="105"/>
      <c r="AL3" s="15"/>
      <c r="AM3" s="105"/>
      <c r="AN3" s="105"/>
      <c r="AO3" s="105"/>
      <c r="AP3" s="105"/>
      <c r="AQ3" s="105"/>
      <c r="AR3" s="105"/>
      <c r="AS3" s="105"/>
    </row>
    <row r="4" spans="2:51" x14ac:dyDescent="0.25">
      <c r="B4" s="21" t="s">
        <v>3</v>
      </c>
      <c r="C4" s="21"/>
      <c r="D4" s="21"/>
      <c r="E4" s="105"/>
      <c r="F4" s="22"/>
      <c r="G4" s="105"/>
      <c r="H4" s="105"/>
      <c r="I4" s="105"/>
      <c r="J4" s="105"/>
      <c r="K4" s="105"/>
      <c r="L4" s="105"/>
      <c r="M4" s="105"/>
      <c r="N4" s="105"/>
      <c r="O4" s="19" t="s">
        <v>4</v>
      </c>
      <c r="P4" s="263" t="s">
        <v>137</v>
      </c>
      <c r="Q4" s="264"/>
      <c r="R4" s="264"/>
      <c r="S4" s="264"/>
      <c r="T4" s="264"/>
      <c r="U4" s="265"/>
      <c r="V4" s="20"/>
      <c r="W4" s="20"/>
      <c r="X4" s="20"/>
      <c r="Y4" s="20"/>
      <c r="Z4" s="20"/>
      <c r="AH4" s="105"/>
      <c r="AI4" s="105"/>
      <c r="AJ4" s="105"/>
      <c r="AK4" s="105"/>
      <c r="AL4" s="15"/>
      <c r="AM4" s="105"/>
      <c r="AN4" s="105"/>
      <c r="AO4" s="105"/>
      <c r="AP4" s="105"/>
      <c r="AQ4" s="105"/>
      <c r="AR4" s="105"/>
      <c r="AS4" s="105"/>
    </row>
    <row r="5" spans="2:51" x14ac:dyDescent="0.25">
      <c r="B5" s="105"/>
      <c r="C5" s="105"/>
      <c r="D5" s="105"/>
      <c r="E5" s="23"/>
      <c r="F5" s="23"/>
      <c r="G5" s="105"/>
      <c r="H5" s="105"/>
      <c r="I5" s="105"/>
      <c r="J5" s="105"/>
      <c r="K5" s="105"/>
      <c r="L5" s="105"/>
      <c r="M5" s="105"/>
      <c r="N5" s="105"/>
      <c r="O5" s="19" t="s">
        <v>5</v>
      </c>
      <c r="P5" s="263" t="s">
        <v>137</v>
      </c>
      <c r="Q5" s="264"/>
      <c r="R5" s="264"/>
      <c r="S5" s="264"/>
      <c r="T5" s="264"/>
      <c r="U5" s="265"/>
      <c r="V5" s="20"/>
      <c r="W5" s="20"/>
      <c r="X5" s="20"/>
      <c r="Y5" s="20"/>
      <c r="Z5" s="20"/>
      <c r="AH5" s="105"/>
      <c r="AI5" s="105"/>
      <c r="AJ5" s="105"/>
      <c r="AK5" s="105"/>
      <c r="AL5" s="15"/>
      <c r="AM5" s="105"/>
      <c r="AN5" s="105"/>
      <c r="AO5" s="105"/>
      <c r="AP5" s="105"/>
      <c r="AQ5" s="105"/>
      <c r="AR5" s="105"/>
      <c r="AS5" s="105"/>
    </row>
    <row r="6" spans="2:51" x14ac:dyDescent="0.25">
      <c r="B6" s="263" t="s">
        <v>6</v>
      </c>
      <c r="C6" s="265"/>
      <c r="D6" s="266" t="s">
        <v>7</v>
      </c>
      <c r="E6" s="267"/>
      <c r="F6" s="267"/>
      <c r="G6" s="267"/>
      <c r="H6" s="268"/>
      <c r="I6" s="105"/>
      <c r="J6" s="105"/>
      <c r="K6" s="140"/>
      <c r="L6" s="269">
        <v>41686</v>
      </c>
      <c r="M6" s="270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36" x14ac:dyDescent="0.25">
      <c r="B7" s="252" t="s">
        <v>8</v>
      </c>
      <c r="C7" s="253"/>
      <c r="D7" s="252" t="s">
        <v>9</v>
      </c>
      <c r="E7" s="254"/>
      <c r="F7" s="254"/>
      <c r="G7" s="253"/>
      <c r="H7" s="144" t="s">
        <v>10</v>
      </c>
      <c r="I7" s="143" t="s">
        <v>11</v>
      </c>
      <c r="J7" s="143" t="s">
        <v>12</v>
      </c>
      <c r="K7" s="143" t="s">
        <v>13</v>
      </c>
      <c r="L7" s="15"/>
      <c r="M7" s="15"/>
      <c r="N7" s="15"/>
      <c r="O7" s="144" t="s">
        <v>14</v>
      </c>
      <c r="P7" s="252" t="s">
        <v>15</v>
      </c>
      <c r="Q7" s="254"/>
      <c r="R7" s="254"/>
      <c r="S7" s="254"/>
      <c r="T7" s="253"/>
      <c r="U7" s="251" t="s">
        <v>16</v>
      </c>
      <c r="V7" s="251"/>
      <c r="W7" s="143" t="s">
        <v>17</v>
      </c>
      <c r="X7" s="252" t="s">
        <v>18</v>
      </c>
      <c r="Y7" s="253"/>
      <c r="Z7" s="252" t="s">
        <v>19</v>
      </c>
      <c r="AA7" s="253"/>
      <c r="AB7" s="252" t="s">
        <v>20</v>
      </c>
      <c r="AC7" s="253"/>
      <c r="AD7" s="252" t="s">
        <v>21</v>
      </c>
      <c r="AE7" s="253"/>
      <c r="AF7" s="143" t="s">
        <v>22</v>
      </c>
      <c r="AG7" s="143" t="s">
        <v>23</v>
      </c>
      <c r="AH7" s="143" t="s">
        <v>24</v>
      </c>
      <c r="AI7" s="143" t="s">
        <v>25</v>
      </c>
      <c r="AJ7" s="252" t="s">
        <v>26</v>
      </c>
      <c r="AK7" s="254"/>
      <c r="AL7" s="254"/>
      <c r="AM7" s="254"/>
      <c r="AN7" s="253"/>
      <c r="AO7" s="252" t="s">
        <v>27</v>
      </c>
      <c r="AP7" s="254"/>
      <c r="AQ7" s="253"/>
      <c r="AR7" s="143" t="s">
        <v>28</v>
      </c>
      <c r="AS7" s="30"/>
      <c r="AT7" s="15"/>
      <c r="AU7" s="15"/>
      <c r="AV7" s="15"/>
      <c r="AW7" s="15"/>
      <c r="AX7" s="15"/>
      <c r="AY7" s="15"/>
    </row>
    <row r="8" spans="2:51" x14ac:dyDescent="0.25">
      <c r="B8" s="255">
        <v>42006</v>
      </c>
      <c r="C8" s="256"/>
      <c r="D8" s="257" t="s">
        <v>29</v>
      </c>
      <c r="E8" s="258"/>
      <c r="F8" s="258"/>
      <c r="G8" s="259"/>
      <c r="H8" s="31"/>
      <c r="I8" s="257" t="s">
        <v>29</v>
      </c>
      <c r="J8" s="258"/>
      <c r="K8" s="259"/>
      <c r="L8" s="32"/>
      <c r="M8" s="32"/>
      <c r="N8" s="32"/>
      <c r="O8" s="31" t="s">
        <v>30</v>
      </c>
      <c r="P8" s="31" t="s">
        <v>30</v>
      </c>
      <c r="Q8" s="31" t="s">
        <v>31</v>
      </c>
      <c r="R8" s="31" t="s">
        <v>31</v>
      </c>
      <c r="S8" s="31" t="s">
        <v>30</v>
      </c>
      <c r="T8" s="31" t="s">
        <v>32</v>
      </c>
      <c r="U8" s="260" t="s">
        <v>33</v>
      </c>
      <c r="V8" s="260"/>
      <c r="W8" s="33" t="s">
        <v>34</v>
      </c>
      <c r="X8" s="243">
        <v>0</v>
      </c>
      <c r="Y8" s="244"/>
      <c r="Z8" s="261" t="s">
        <v>35</v>
      </c>
      <c r="AA8" s="262"/>
      <c r="AB8" s="243">
        <v>1185</v>
      </c>
      <c r="AC8" s="244"/>
      <c r="AD8" s="245">
        <v>800</v>
      </c>
      <c r="AE8" s="246"/>
      <c r="AF8" s="31"/>
      <c r="AG8" s="33">
        <f>AG34-AG10</f>
        <v>24004</v>
      </c>
      <c r="AH8" s="34"/>
      <c r="AI8" s="34"/>
      <c r="AJ8" s="31" t="s">
        <v>36</v>
      </c>
      <c r="AK8" s="31" t="s">
        <v>36</v>
      </c>
      <c r="AL8" s="31" t="s">
        <v>36</v>
      </c>
      <c r="AM8" s="31" t="s">
        <v>36</v>
      </c>
      <c r="AN8" s="31" t="s">
        <v>36</v>
      </c>
      <c r="AO8" s="31" t="s">
        <v>36</v>
      </c>
      <c r="AP8" s="31" t="s">
        <v>31</v>
      </c>
      <c r="AQ8" s="31" t="s">
        <v>31</v>
      </c>
      <c r="AR8" s="31" t="s">
        <v>37</v>
      </c>
      <c r="AS8" s="30"/>
      <c r="AV8" s="35" t="s">
        <v>38</v>
      </c>
    </row>
    <row r="9" spans="2:51" ht="60" x14ac:dyDescent="0.25">
      <c r="B9" s="235" t="s">
        <v>39</v>
      </c>
      <c r="C9" s="235"/>
      <c r="D9" s="247" t="s">
        <v>40</v>
      </c>
      <c r="E9" s="248"/>
      <c r="F9" s="249" t="s">
        <v>41</v>
      </c>
      <c r="G9" s="248"/>
      <c r="H9" s="250" t="s">
        <v>42</v>
      </c>
      <c r="I9" s="235" t="s">
        <v>43</v>
      </c>
      <c r="J9" s="235"/>
      <c r="K9" s="235"/>
      <c r="L9" s="143" t="s">
        <v>44</v>
      </c>
      <c r="M9" s="251" t="s">
        <v>45</v>
      </c>
      <c r="N9" s="36" t="s">
        <v>46</v>
      </c>
      <c r="O9" s="241" t="s">
        <v>47</v>
      </c>
      <c r="P9" s="241" t="s">
        <v>48</v>
      </c>
      <c r="Q9" s="37" t="s">
        <v>49</v>
      </c>
      <c r="R9" s="229" t="s">
        <v>50</v>
      </c>
      <c r="S9" s="230"/>
      <c r="T9" s="231"/>
      <c r="U9" s="141" t="s">
        <v>51</v>
      </c>
      <c r="V9" s="141" t="s">
        <v>52</v>
      </c>
      <c r="W9" s="235" t="s">
        <v>53</v>
      </c>
      <c r="X9" s="236" t="s">
        <v>54</v>
      </c>
      <c r="Y9" s="237"/>
      <c r="Z9" s="237"/>
      <c r="AA9" s="237"/>
      <c r="AB9" s="237"/>
      <c r="AC9" s="237"/>
      <c r="AD9" s="237"/>
      <c r="AE9" s="238"/>
      <c r="AF9" s="139" t="s">
        <v>55</v>
      </c>
      <c r="AG9" s="139" t="s">
        <v>56</v>
      </c>
      <c r="AH9" s="224" t="s">
        <v>57</v>
      </c>
      <c r="AI9" s="239" t="s">
        <v>58</v>
      </c>
      <c r="AJ9" s="141" t="s">
        <v>59</v>
      </c>
      <c r="AK9" s="141" t="s">
        <v>60</v>
      </c>
      <c r="AL9" s="141" t="s">
        <v>61</v>
      </c>
      <c r="AM9" s="141" t="s">
        <v>62</v>
      </c>
      <c r="AN9" s="141" t="s">
        <v>63</v>
      </c>
      <c r="AO9" s="141" t="s">
        <v>64</v>
      </c>
      <c r="AP9" s="141" t="s">
        <v>65</v>
      </c>
      <c r="AQ9" s="241" t="s">
        <v>66</v>
      </c>
      <c r="AR9" s="141" t="s">
        <v>67</v>
      </c>
      <c r="AS9" s="224" t="s">
        <v>68</v>
      </c>
      <c r="AV9" s="38" t="s">
        <v>69</v>
      </c>
      <c r="AW9" s="38" t="s">
        <v>70</v>
      </c>
      <c r="AY9" s="39" t="s">
        <v>71</v>
      </c>
    </row>
    <row r="10" spans="2:51" x14ac:dyDescent="0.25">
      <c r="B10" s="141" t="s">
        <v>72</v>
      </c>
      <c r="C10" s="141" t="s">
        <v>73</v>
      </c>
      <c r="D10" s="141" t="s">
        <v>74</v>
      </c>
      <c r="E10" s="141" t="s">
        <v>75</v>
      </c>
      <c r="F10" s="141" t="s">
        <v>74</v>
      </c>
      <c r="G10" s="141" t="s">
        <v>75</v>
      </c>
      <c r="H10" s="250"/>
      <c r="I10" s="141" t="s">
        <v>75</v>
      </c>
      <c r="J10" s="141" t="s">
        <v>75</v>
      </c>
      <c r="K10" s="141" t="s">
        <v>75</v>
      </c>
      <c r="L10" s="31" t="s">
        <v>29</v>
      </c>
      <c r="M10" s="251"/>
      <c r="N10" s="31" t="s">
        <v>29</v>
      </c>
      <c r="O10" s="242"/>
      <c r="P10" s="242"/>
      <c r="Q10" s="4">
        <f>'JAN 1'!Q34</f>
        <v>19950086</v>
      </c>
      <c r="R10" s="232"/>
      <c r="S10" s="233"/>
      <c r="T10" s="234"/>
      <c r="U10" s="141" t="s">
        <v>75</v>
      </c>
      <c r="V10" s="141" t="s">
        <v>75</v>
      </c>
      <c r="W10" s="235"/>
      <c r="X10" s="40" t="s">
        <v>76</v>
      </c>
      <c r="Y10" s="40" t="s">
        <v>77</v>
      </c>
      <c r="Z10" s="40" t="s">
        <v>78</v>
      </c>
      <c r="AA10" s="40" t="s">
        <v>79</v>
      </c>
      <c r="AB10" s="40" t="s">
        <v>80</v>
      </c>
      <c r="AC10" s="40" t="s">
        <v>81</v>
      </c>
      <c r="AD10" s="40" t="s">
        <v>82</v>
      </c>
      <c r="AE10" s="40" t="s">
        <v>83</v>
      </c>
      <c r="AF10" s="41"/>
      <c r="AG10" s="49">
        <f>'JAN 1'!AG34</f>
        <v>33615120</v>
      </c>
      <c r="AH10" s="224"/>
      <c r="AI10" s="240"/>
      <c r="AJ10" s="141" t="s">
        <v>84</v>
      </c>
      <c r="AK10" s="141" t="s">
        <v>84</v>
      </c>
      <c r="AL10" s="141" t="s">
        <v>84</v>
      </c>
      <c r="AM10" s="141" t="s">
        <v>84</v>
      </c>
      <c r="AN10" s="141" t="s">
        <v>84</v>
      </c>
      <c r="AO10" s="141" t="s">
        <v>84</v>
      </c>
      <c r="AP10" s="3">
        <f>'JAN 1'!AP34</f>
        <v>7431330</v>
      </c>
      <c r="AQ10" s="242"/>
      <c r="AR10" s="142" t="s">
        <v>85</v>
      </c>
      <c r="AS10" s="224"/>
      <c r="AV10" s="42" t="s">
        <v>86</v>
      </c>
      <c r="AW10" s="42" t="s">
        <v>87</v>
      </c>
      <c r="AY10" s="87" t="s">
        <v>130</v>
      </c>
    </row>
    <row r="11" spans="2:51" x14ac:dyDescent="0.25">
      <c r="B11" s="43">
        <v>2</v>
      </c>
      <c r="C11" s="43">
        <v>4.1666666666666664E-2</v>
      </c>
      <c r="D11" s="99">
        <v>16</v>
      </c>
      <c r="E11" s="44">
        <f>D11/1.42</f>
        <v>11.267605633802818</v>
      </c>
      <c r="F11" s="106">
        <v>66</v>
      </c>
      <c r="G11" s="44">
        <f>F11/1.42</f>
        <v>46.478873239436624</v>
      </c>
      <c r="H11" s="45" t="s">
        <v>88</v>
      </c>
      <c r="I11" s="45">
        <f>J11-(2/1.42)</f>
        <v>41.549295774647888</v>
      </c>
      <c r="J11" s="46">
        <f>(F11-5)/1.42</f>
        <v>42.95774647887324</v>
      </c>
      <c r="K11" s="45">
        <f>J11+(6/1.42)</f>
        <v>47.183098591549296</v>
      </c>
      <c r="L11" s="47">
        <v>14</v>
      </c>
      <c r="M11" s="48" t="s">
        <v>89</v>
      </c>
      <c r="N11" s="48">
        <v>11.4</v>
      </c>
      <c r="O11" s="49">
        <v>90</v>
      </c>
      <c r="P11" s="49">
        <v>89</v>
      </c>
      <c r="Q11" s="49">
        <v>19953836</v>
      </c>
      <c r="R11" s="50">
        <f>Q11-Q10</f>
        <v>3750</v>
      </c>
      <c r="S11" s="51">
        <f>R11*24/1000</f>
        <v>90</v>
      </c>
      <c r="T11" s="51">
        <f>R11/1000</f>
        <v>3.75</v>
      </c>
      <c r="U11" s="100">
        <v>7.1</v>
      </c>
      <c r="V11" s="100">
        <f t="shared" ref="V11:V34" si="0">U11</f>
        <v>7.1</v>
      </c>
      <c r="W11" s="112" t="s">
        <v>129</v>
      </c>
      <c r="X11" s="107">
        <v>0</v>
      </c>
      <c r="Y11" s="107">
        <v>0</v>
      </c>
      <c r="Z11" s="107">
        <v>1010</v>
      </c>
      <c r="AA11" s="107">
        <v>0</v>
      </c>
      <c r="AB11" s="107">
        <v>1008</v>
      </c>
      <c r="AC11" s="52" t="s">
        <v>90</v>
      </c>
      <c r="AD11" s="52" t="s">
        <v>90</v>
      </c>
      <c r="AE11" s="52" t="s">
        <v>90</v>
      </c>
      <c r="AF11" s="101" t="s">
        <v>90</v>
      </c>
      <c r="AG11" s="101">
        <v>33615648</v>
      </c>
      <c r="AH11" s="53">
        <f>IF(ISBLANK(AG11),"-",AG11-AG10)</f>
        <v>528</v>
      </c>
      <c r="AI11" s="54">
        <f>AH11/T11</f>
        <v>140.80000000000001</v>
      </c>
      <c r="AJ11" s="102">
        <v>0</v>
      </c>
      <c r="AK11" s="102">
        <v>0</v>
      </c>
      <c r="AL11" s="102">
        <v>1</v>
      </c>
      <c r="AM11" s="102">
        <v>0</v>
      </c>
      <c r="AN11" s="102">
        <v>1</v>
      </c>
      <c r="AO11" s="102">
        <v>0.35</v>
      </c>
      <c r="AP11" s="107">
        <v>7432338</v>
      </c>
      <c r="AQ11" s="107">
        <f t="shared" ref="AQ11:AQ34" si="1">AP11-AP10</f>
        <v>1008</v>
      </c>
      <c r="AR11" s="55"/>
      <c r="AS11" s="56" t="s">
        <v>113</v>
      </c>
      <c r="AV11" s="42" t="s">
        <v>88</v>
      </c>
      <c r="AW11" s="42" t="s">
        <v>91</v>
      </c>
      <c r="AY11" s="87" t="s">
        <v>136</v>
      </c>
    </row>
    <row r="12" spans="2:51" x14ac:dyDescent="0.25">
      <c r="B12" s="43">
        <v>2.0416666666666701</v>
      </c>
      <c r="C12" s="43">
        <v>8.3333333333333329E-2</v>
      </c>
      <c r="D12" s="99">
        <v>22</v>
      </c>
      <c r="E12" s="44">
        <f t="shared" ref="E12:E34" si="2">D12/1.42</f>
        <v>15.492957746478874</v>
      </c>
      <c r="F12" s="106">
        <v>66</v>
      </c>
      <c r="G12" s="44">
        <f t="shared" ref="G12:G34" si="3">F12/1.42</f>
        <v>46.478873239436624</v>
      </c>
      <c r="H12" s="45" t="s">
        <v>88</v>
      </c>
      <c r="I12" s="45">
        <f t="shared" ref="I12:I34" si="4">J12-(2/1.42)</f>
        <v>41.549295774647888</v>
      </c>
      <c r="J12" s="46">
        <f>(F12-5)/1.42</f>
        <v>42.95774647887324</v>
      </c>
      <c r="K12" s="45">
        <f>J12+(6/1.42)</f>
        <v>47.183098591549296</v>
      </c>
      <c r="L12" s="47">
        <v>14</v>
      </c>
      <c r="M12" s="48" t="s">
        <v>89</v>
      </c>
      <c r="N12" s="48">
        <v>11.2</v>
      </c>
      <c r="O12" s="49">
        <v>87</v>
      </c>
      <c r="P12" s="49">
        <v>86</v>
      </c>
      <c r="Q12" s="164">
        <v>19957398</v>
      </c>
      <c r="R12" s="50">
        <f t="shared" ref="R12:R34" si="5">Q12-Q11</f>
        <v>3562</v>
      </c>
      <c r="S12" s="51">
        <f t="shared" ref="S12:S34" si="6">R12*24/1000</f>
        <v>85.488</v>
      </c>
      <c r="T12" s="51">
        <f t="shared" ref="T12:T34" si="7">R12/1000</f>
        <v>3.5619999999999998</v>
      </c>
      <c r="U12" s="100">
        <v>8.1999999999999993</v>
      </c>
      <c r="V12" s="100">
        <f t="shared" si="0"/>
        <v>8.1999999999999993</v>
      </c>
      <c r="W12" s="112" t="s">
        <v>129</v>
      </c>
      <c r="X12" s="107">
        <v>0</v>
      </c>
      <c r="Y12" s="107">
        <v>0</v>
      </c>
      <c r="Z12" s="107">
        <v>950</v>
      </c>
      <c r="AA12" s="107">
        <v>0</v>
      </c>
      <c r="AB12" s="107">
        <v>1008</v>
      </c>
      <c r="AC12" s="52" t="s">
        <v>90</v>
      </c>
      <c r="AD12" s="52" t="s">
        <v>90</v>
      </c>
      <c r="AE12" s="52" t="s">
        <v>90</v>
      </c>
      <c r="AF12" s="101" t="s">
        <v>90</v>
      </c>
      <c r="AG12" s="165">
        <v>33616153</v>
      </c>
      <c r="AH12" s="53">
        <f>IF(ISBLANK(AG12),"-",AG12-AG11)</f>
        <v>505</v>
      </c>
      <c r="AI12" s="54">
        <f t="shared" ref="AI12:AI34" si="8">AH12/T12</f>
        <v>141.77428411005053</v>
      </c>
      <c r="AJ12" s="102">
        <v>0</v>
      </c>
      <c r="AK12" s="102">
        <v>0</v>
      </c>
      <c r="AL12" s="102">
        <v>1</v>
      </c>
      <c r="AM12" s="102">
        <v>0</v>
      </c>
      <c r="AN12" s="102">
        <v>1</v>
      </c>
      <c r="AO12" s="166">
        <v>0.35</v>
      </c>
      <c r="AP12" s="169">
        <v>7433480</v>
      </c>
      <c r="AQ12" s="107">
        <f t="shared" si="1"/>
        <v>1142</v>
      </c>
      <c r="AR12" s="57"/>
      <c r="AS12" s="56" t="s">
        <v>113</v>
      </c>
      <c r="AV12" s="42" t="s">
        <v>92</v>
      </c>
      <c r="AW12" s="42" t="s">
        <v>93</v>
      </c>
      <c r="AY12" s="87" t="s">
        <v>137</v>
      </c>
    </row>
    <row r="13" spans="2:51" x14ac:dyDescent="0.25">
      <c r="B13" s="43">
        <v>2.0833333333333299</v>
      </c>
      <c r="C13" s="43">
        <v>0.125</v>
      </c>
      <c r="D13" s="99">
        <v>29</v>
      </c>
      <c r="E13" s="44">
        <f t="shared" si="2"/>
        <v>20.422535211267608</v>
      </c>
      <c r="F13" s="106">
        <v>66</v>
      </c>
      <c r="G13" s="44">
        <f t="shared" si="3"/>
        <v>46.478873239436624</v>
      </c>
      <c r="H13" s="45" t="s">
        <v>88</v>
      </c>
      <c r="I13" s="45">
        <f t="shared" si="4"/>
        <v>41.549295774647888</v>
      </c>
      <c r="J13" s="46">
        <f>(F13-5)/1.42</f>
        <v>42.95774647887324</v>
      </c>
      <c r="K13" s="45">
        <f>J13+(6/1.42)</f>
        <v>47.183098591549296</v>
      </c>
      <c r="L13" s="47">
        <v>14</v>
      </c>
      <c r="M13" s="48" t="s">
        <v>89</v>
      </c>
      <c r="N13" s="48">
        <v>11.2</v>
      </c>
      <c r="O13" s="49">
        <v>83</v>
      </c>
      <c r="P13" s="49">
        <v>82</v>
      </c>
      <c r="Q13" s="164">
        <v>19960858</v>
      </c>
      <c r="R13" s="50">
        <f t="shared" si="5"/>
        <v>3460</v>
      </c>
      <c r="S13" s="51">
        <f t="shared" si="6"/>
        <v>83.04</v>
      </c>
      <c r="T13" s="51">
        <f t="shared" si="7"/>
        <v>3.46</v>
      </c>
      <c r="U13" s="100">
        <v>9.5</v>
      </c>
      <c r="V13" s="100">
        <f t="shared" si="0"/>
        <v>9.5</v>
      </c>
      <c r="W13" s="112" t="s">
        <v>129</v>
      </c>
      <c r="X13" s="107">
        <v>0</v>
      </c>
      <c r="Y13" s="107">
        <v>0</v>
      </c>
      <c r="Z13" s="107">
        <v>886</v>
      </c>
      <c r="AA13" s="107">
        <v>0</v>
      </c>
      <c r="AB13" s="107">
        <v>886</v>
      </c>
      <c r="AC13" s="52" t="s">
        <v>90</v>
      </c>
      <c r="AD13" s="52" t="s">
        <v>90</v>
      </c>
      <c r="AE13" s="52" t="s">
        <v>90</v>
      </c>
      <c r="AF13" s="101" t="s">
        <v>90</v>
      </c>
      <c r="AG13" s="165">
        <v>33616644</v>
      </c>
      <c r="AH13" s="53">
        <f>IF(ISBLANK(AG13),"-",AG13-AG12)</f>
        <v>491</v>
      </c>
      <c r="AI13" s="54">
        <f t="shared" si="8"/>
        <v>141.90751445086704</v>
      </c>
      <c r="AJ13" s="102">
        <v>0</v>
      </c>
      <c r="AK13" s="102">
        <v>0</v>
      </c>
      <c r="AL13" s="102">
        <v>1</v>
      </c>
      <c r="AM13" s="102">
        <v>0</v>
      </c>
      <c r="AN13" s="102">
        <v>1</v>
      </c>
      <c r="AO13" s="166">
        <v>0.35</v>
      </c>
      <c r="AP13" s="169">
        <v>7434529</v>
      </c>
      <c r="AQ13" s="107">
        <f t="shared" si="1"/>
        <v>1049</v>
      </c>
      <c r="AR13" s="55"/>
      <c r="AS13" s="56" t="s">
        <v>113</v>
      </c>
      <c r="AV13" s="42" t="s">
        <v>94</v>
      </c>
      <c r="AW13" s="42" t="s">
        <v>95</v>
      </c>
      <c r="AY13" s="87" t="s">
        <v>147</v>
      </c>
    </row>
    <row r="14" spans="2:51" x14ac:dyDescent="0.25">
      <c r="B14" s="43">
        <v>2.125</v>
      </c>
      <c r="C14" s="43">
        <v>0.16666666666666699</v>
      </c>
      <c r="D14" s="99">
        <v>33</v>
      </c>
      <c r="E14" s="44">
        <f t="shared" si="2"/>
        <v>23.239436619718312</v>
      </c>
      <c r="F14" s="106">
        <v>66</v>
      </c>
      <c r="G14" s="44">
        <f t="shared" si="3"/>
        <v>46.478873239436624</v>
      </c>
      <c r="H14" s="45" t="s">
        <v>88</v>
      </c>
      <c r="I14" s="45">
        <f t="shared" si="4"/>
        <v>41.549295774647888</v>
      </c>
      <c r="J14" s="46">
        <f>(F14-5)/1.42</f>
        <v>42.95774647887324</v>
      </c>
      <c r="K14" s="45">
        <f>J14+(6/1.42)</f>
        <v>47.183098591549296</v>
      </c>
      <c r="L14" s="47">
        <v>14</v>
      </c>
      <c r="M14" s="48" t="s">
        <v>89</v>
      </c>
      <c r="N14" s="48">
        <v>12.8</v>
      </c>
      <c r="O14" s="49">
        <v>84</v>
      </c>
      <c r="P14" s="164">
        <v>82</v>
      </c>
      <c r="Q14" s="49">
        <v>19964088</v>
      </c>
      <c r="R14" s="50">
        <f t="shared" si="5"/>
        <v>3230</v>
      </c>
      <c r="S14" s="51">
        <f t="shared" si="6"/>
        <v>77.52</v>
      </c>
      <c r="T14" s="51">
        <f t="shared" si="7"/>
        <v>3.23</v>
      </c>
      <c r="U14" s="100">
        <v>9.5</v>
      </c>
      <c r="V14" s="100">
        <f t="shared" si="0"/>
        <v>9.5</v>
      </c>
      <c r="W14" s="112" t="s">
        <v>129</v>
      </c>
      <c r="X14" s="107">
        <v>0</v>
      </c>
      <c r="Y14" s="107">
        <v>0</v>
      </c>
      <c r="Z14" s="107">
        <v>839</v>
      </c>
      <c r="AA14" s="107">
        <v>0</v>
      </c>
      <c r="AB14" s="107">
        <v>867</v>
      </c>
      <c r="AC14" s="52" t="s">
        <v>90</v>
      </c>
      <c r="AD14" s="52" t="s">
        <v>90</v>
      </c>
      <c r="AE14" s="52" t="s">
        <v>90</v>
      </c>
      <c r="AF14" s="101" t="s">
        <v>90</v>
      </c>
      <c r="AG14" s="101">
        <v>33617020</v>
      </c>
      <c r="AH14" s="53">
        <f t="shared" ref="AH14:AH34" si="9">IF(ISBLANK(AG14),"-",AG14-AG13)</f>
        <v>376</v>
      </c>
      <c r="AI14" s="54">
        <f t="shared" si="8"/>
        <v>116.40866873065015</v>
      </c>
      <c r="AJ14" s="102">
        <v>0</v>
      </c>
      <c r="AK14" s="102">
        <v>0</v>
      </c>
      <c r="AL14" s="102">
        <v>1</v>
      </c>
      <c r="AM14" s="102">
        <v>0</v>
      </c>
      <c r="AN14" s="102">
        <v>1</v>
      </c>
      <c r="AO14" s="166">
        <v>0</v>
      </c>
      <c r="AP14" s="169">
        <v>7434529</v>
      </c>
      <c r="AQ14" s="107">
        <f t="shared" si="1"/>
        <v>0</v>
      </c>
      <c r="AR14" s="55"/>
      <c r="AS14" s="56" t="s">
        <v>113</v>
      </c>
      <c r="AT14" s="58"/>
      <c r="AV14" s="42" t="s">
        <v>96</v>
      </c>
      <c r="AW14" s="42" t="s">
        <v>97</v>
      </c>
      <c r="AY14" s="87" t="s">
        <v>138</v>
      </c>
    </row>
    <row r="15" spans="2:51" x14ac:dyDescent="0.25">
      <c r="B15" s="43">
        <v>2.1666666666666701</v>
      </c>
      <c r="C15" s="43">
        <v>0.20833333333333301</v>
      </c>
      <c r="D15" s="99">
        <v>34</v>
      </c>
      <c r="E15" s="44">
        <f t="shared" si="2"/>
        <v>23.943661971830988</v>
      </c>
      <c r="F15" s="106">
        <v>66</v>
      </c>
      <c r="G15" s="44">
        <f t="shared" si="3"/>
        <v>46.478873239436624</v>
      </c>
      <c r="H15" s="45" t="s">
        <v>88</v>
      </c>
      <c r="I15" s="45">
        <f t="shared" si="4"/>
        <v>41.549295774647888</v>
      </c>
      <c r="J15" s="46">
        <f>(F15-5)/1.42</f>
        <v>42.95774647887324</v>
      </c>
      <c r="K15" s="45">
        <f>J15+(6/1.42)</f>
        <v>47.183098591549296</v>
      </c>
      <c r="L15" s="47">
        <v>18</v>
      </c>
      <c r="M15" s="48" t="s">
        <v>89</v>
      </c>
      <c r="N15" s="48">
        <v>13.1</v>
      </c>
      <c r="O15" s="49">
        <v>89</v>
      </c>
      <c r="P15" s="164">
        <v>86</v>
      </c>
      <c r="Q15" s="49">
        <v>19967631</v>
      </c>
      <c r="R15" s="50">
        <f t="shared" si="5"/>
        <v>3543</v>
      </c>
      <c r="S15" s="51">
        <f t="shared" si="6"/>
        <v>85.031999999999996</v>
      </c>
      <c r="T15" s="51">
        <f t="shared" si="7"/>
        <v>3.5430000000000001</v>
      </c>
      <c r="U15" s="100">
        <v>9.5</v>
      </c>
      <c r="V15" s="100">
        <f t="shared" si="0"/>
        <v>9.5</v>
      </c>
      <c r="W15" s="112" t="s">
        <v>129</v>
      </c>
      <c r="X15" s="107">
        <v>0</v>
      </c>
      <c r="Y15" s="107">
        <v>0</v>
      </c>
      <c r="Z15" s="107">
        <v>847</v>
      </c>
      <c r="AA15" s="107">
        <v>0</v>
      </c>
      <c r="AB15" s="107">
        <v>867</v>
      </c>
      <c r="AC15" s="52" t="s">
        <v>90</v>
      </c>
      <c r="AD15" s="52" t="s">
        <v>90</v>
      </c>
      <c r="AE15" s="52" t="s">
        <v>90</v>
      </c>
      <c r="AF15" s="101" t="s">
        <v>90</v>
      </c>
      <c r="AG15" s="165">
        <v>33617631</v>
      </c>
      <c r="AH15" s="53">
        <f t="shared" si="9"/>
        <v>611</v>
      </c>
      <c r="AI15" s="54">
        <f t="shared" si="8"/>
        <v>172.45272368049675</v>
      </c>
      <c r="AJ15" s="102">
        <v>0</v>
      </c>
      <c r="AK15" s="102">
        <v>0</v>
      </c>
      <c r="AL15" s="102">
        <v>1</v>
      </c>
      <c r="AM15" s="102">
        <v>0</v>
      </c>
      <c r="AN15" s="102">
        <v>1</v>
      </c>
      <c r="AO15" s="102">
        <v>0</v>
      </c>
      <c r="AP15" s="169">
        <v>7434529</v>
      </c>
      <c r="AQ15" s="107">
        <f t="shared" si="1"/>
        <v>0</v>
      </c>
      <c r="AR15" s="55"/>
      <c r="AS15" s="56" t="s">
        <v>113</v>
      </c>
      <c r="AV15" s="42" t="s">
        <v>98</v>
      </c>
      <c r="AW15" s="42" t="s">
        <v>99</v>
      </c>
      <c r="AY15" s="87"/>
    </row>
    <row r="16" spans="2:51" x14ac:dyDescent="0.25">
      <c r="B16" s="43">
        <v>2.2083333333333299</v>
      </c>
      <c r="C16" s="43">
        <v>0.25</v>
      </c>
      <c r="D16" s="99">
        <v>32</v>
      </c>
      <c r="E16" s="44">
        <f t="shared" si="2"/>
        <v>22.535211267605636</v>
      </c>
      <c r="F16" s="103">
        <v>68</v>
      </c>
      <c r="G16" s="44">
        <f t="shared" si="3"/>
        <v>47.887323943661976</v>
      </c>
      <c r="H16" s="45" t="s">
        <v>88</v>
      </c>
      <c r="I16" s="45">
        <f t="shared" si="4"/>
        <v>46.478873239436624</v>
      </c>
      <c r="J16" s="46">
        <f t="shared" ref="J16:J25" si="10">F16/1.42</f>
        <v>47.887323943661976</v>
      </c>
      <c r="K16" s="45">
        <f>J16+1.42</f>
        <v>49.307323943661977</v>
      </c>
      <c r="L16" s="47">
        <v>19</v>
      </c>
      <c r="M16" s="48" t="s">
        <v>100</v>
      </c>
      <c r="N16" s="48">
        <v>13.1</v>
      </c>
      <c r="O16" s="49">
        <v>97</v>
      </c>
      <c r="P16" s="49">
        <v>94</v>
      </c>
      <c r="Q16" s="49">
        <v>19971417</v>
      </c>
      <c r="R16" s="50">
        <f t="shared" si="5"/>
        <v>3786</v>
      </c>
      <c r="S16" s="51">
        <f t="shared" si="6"/>
        <v>90.864000000000004</v>
      </c>
      <c r="T16" s="51">
        <f t="shared" si="7"/>
        <v>3.786</v>
      </c>
      <c r="U16" s="100">
        <v>9.5</v>
      </c>
      <c r="V16" s="100">
        <f t="shared" si="0"/>
        <v>9.5</v>
      </c>
      <c r="W16" s="175" t="s">
        <v>129</v>
      </c>
      <c r="X16" s="107">
        <v>0</v>
      </c>
      <c r="Y16" s="107">
        <v>0</v>
      </c>
      <c r="Z16" s="107">
        <v>941</v>
      </c>
      <c r="AA16" s="107">
        <v>0</v>
      </c>
      <c r="AB16" s="107">
        <v>907</v>
      </c>
      <c r="AC16" s="52" t="s">
        <v>90</v>
      </c>
      <c r="AD16" s="52" t="s">
        <v>90</v>
      </c>
      <c r="AE16" s="52" t="s">
        <v>90</v>
      </c>
      <c r="AF16" s="101" t="s">
        <v>90</v>
      </c>
      <c r="AG16" s="101">
        <v>33617800</v>
      </c>
      <c r="AH16" s="53">
        <f t="shared" si="9"/>
        <v>169</v>
      </c>
      <c r="AI16" s="54">
        <f t="shared" si="8"/>
        <v>44.638140517696776</v>
      </c>
      <c r="AJ16" s="102">
        <v>0</v>
      </c>
      <c r="AK16" s="102">
        <v>0</v>
      </c>
      <c r="AL16" s="166">
        <v>1</v>
      </c>
      <c r="AM16" s="102">
        <v>0</v>
      </c>
      <c r="AN16" s="166">
        <v>1</v>
      </c>
      <c r="AO16" s="102">
        <v>0</v>
      </c>
      <c r="AP16" s="169">
        <v>7434529</v>
      </c>
      <c r="AQ16" s="107">
        <f t="shared" si="1"/>
        <v>0</v>
      </c>
      <c r="AR16" s="57"/>
      <c r="AS16" s="56" t="s">
        <v>101</v>
      </c>
      <c r="AV16" s="42" t="s">
        <v>102</v>
      </c>
      <c r="AW16" s="42" t="s">
        <v>103</v>
      </c>
      <c r="AY16" s="87"/>
    </row>
    <row r="17" spans="1:51" x14ac:dyDescent="0.25">
      <c r="B17" s="43">
        <v>2.25</v>
      </c>
      <c r="C17" s="43">
        <v>0.29166666666666702</v>
      </c>
      <c r="D17" s="99">
        <v>14</v>
      </c>
      <c r="E17" s="44">
        <f t="shared" si="2"/>
        <v>9.8591549295774659</v>
      </c>
      <c r="F17" s="103">
        <v>83</v>
      </c>
      <c r="G17" s="44">
        <f t="shared" si="3"/>
        <v>58.450704225352112</v>
      </c>
      <c r="H17" s="45" t="s">
        <v>88</v>
      </c>
      <c r="I17" s="45">
        <f t="shared" si="4"/>
        <v>57.04225352112676</v>
      </c>
      <c r="J17" s="46">
        <f t="shared" si="10"/>
        <v>58.450704225352112</v>
      </c>
      <c r="K17" s="45">
        <f t="shared" ref="K17:K22" si="11">J17+1.42</f>
        <v>59.870704225352114</v>
      </c>
      <c r="L17" s="47">
        <v>19</v>
      </c>
      <c r="M17" s="48" t="s">
        <v>100</v>
      </c>
      <c r="N17" s="48">
        <v>16.7</v>
      </c>
      <c r="O17" s="49">
        <v>130</v>
      </c>
      <c r="P17" s="49">
        <v>120</v>
      </c>
      <c r="Q17" s="49">
        <v>19976774</v>
      </c>
      <c r="R17" s="50">
        <f t="shared" si="5"/>
        <v>5357</v>
      </c>
      <c r="S17" s="51">
        <f t="shared" si="6"/>
        <v>128.56800000000001</v>
      </c>
      <c r="T17" s="51">
        <f t="shared" si="7"/>
        <v>5.3570000000000002</v>
      </c>
      <c r="U17" s="100">
        <v>9.5</v>
      </c>
      <c r="V17" s="100">
        <f t="shared" si="0"/>
        <v>9.5</v>
      </c>
      <c r="W17" s="112" t="s">
        <v>141</v>
      </c>
      <c r="X17" s="107">
        <v>0</v>
      </c>
      <c r="Y17" s="107">
        <v>0</v>
      </c>
      <c r="Z17" s="107">
        <v>1110</v>
      </c>
      <c r="AA17" s="107">
        <v>1185</v>
      </c>
      <c r="AB17" s="107">
        <v>1180</v>
      </c>
      <c r="AC17" s="52" t="s">
        <v>90</v>
      </c>
      <c r="AD17" s="52" t="s">
        <v>90</v>
      </c>
      <c r="AE17" s="52" t="s">
        <v>90</v>
      </c>
      <c r="AF17" s="101" t="s">
        <v>90</v>
      </c>
      <c r="AG17" s="101">
        <v>33618838</v>
      </c>
      <c r="AH17" s="53">
        <f t="shared" si="9"/>
        <v>1038</v>
      </c>
      <c r="AI17" s="54">
        <f t="shared" si="8"/>
        <v>193.76516707112188</v>
      </c>
      <c r="AJ17" s="102">
        <v>0</v>
      </c>
      <c r="AK17" s="166">
        <v>0</v>
      </c>
      <c r="AL17" s="166">
        <v>1</v>
      </c>
      <c r="AM17" s="102">
        <v>1</v>
      </c>
      <c r="AN17" s="166">
        <v>1</v>
      </c>
      <c r="AO17" s="102">
        <v>0</v>
      </c>
      <c r="AP17" s="169">
        <v>7434529</v>
      </c>
      <c r="AQ17" s="107">
        <f t="shared" si="1"/>
        <v>0</v>
      </c>
      <c r="AR17" s="55"/>
      <c r="AS17" s="56" t="s">
        <v>101</v>
      </c>
      <c r="AT17" s="58"/>
      <c r="AV17" s="42" t="s">
        <v>104</v>
      </c>
      <c r="AW17" s="42" t="s">
        <v>105</v>
      </c>
      <c r="AY17" s="108"/>
    </row>
    <row r="18" spans="1:51" x14ac:dyDescent="0.25">
      <c r="B18" s="43">
        <v>2.2916666666666701</v>
      </c>
      <c r="C18" s="43">
        <v>0.33333333333333298</v>
      </c>
      <c r="D18" s="99">
        <v>11</v>
      </c>
      <c r="E18" s="44">
        <f t="shared" si="2"/>
        <v>7.746478873239437</v>
      </c>
      <c r="F18" s="103">
        <v>83</v>
      </c>
      <c r="G18" s="44">
        <f t="shared" si="3"/>
        <v>58.450704225352112</v>
      </c>
      <c r="H18" s="45" t="s">
        <v>88</v>
      </c>
      <c r="I18" s="45">
        <f t="shared" si="4"/>
        <v>57.04225352112676</v>
      </c>
      <c r="J18" s="46">
        <f t="shared" si="10"/>
        <v>58.450704225352112</v>
      </c>
      <c r="K18" s="45">
        <f t="shared" si="11"/>
        <v>59.870704225352114</v>
      </c>
      <c r="L18" s="47">
        <v>19</v>
      </c>
      <c r="M18" s="48" t="s">
        <v>100</v>
      </c>
      <c r="N18" s="48">
        <v>17.3</v>
      </c>
      <c r="O18" s="49">
        <v>143</v>
      </c>
      <c r="P18" s="49">
        <v>141</v>
      </c>
      <c r="Q18" s="49">
        <v>19982131</v>
      </c>
      <c r="R18" s="50">
        <f t="shared" si="5"/>
        <v>5357</v>
      </c>
      <c r="S18" s="51">
        <f t="shared" si="6"/>
        <v>128.56800000000001</v>
      </c>
      <c r="T18" s="51">
        <f t="shared" si="7"/>
        <v>5.3570000000000002</v>
      </c>
      <c r="U18" s="100">
        <v>9.5</v>
      </c>
      <c r="V18" s="100">
        <f t="shared" si="0"/>
        <v>9.5</v>
      </c>
      <c r="W18" s="112" t="s">
        <v>141</v>
      </c>
      <c r="X18" s="107">
        <v>0</v>
      </c>
      <c r="Y18" s="107">
        <v>0</v>
      </c>
      <c r="Z18" s="107">
        <v>1195</v>
      </c>
      <c r="AA18" s="107">
        <v>1185</v>
      </c>
      <c r="AB18" s="107">
        <v>1169</v>
      </c>
      <c r="AC18" s="52" t="s">
        <v>90</v>
      </c>
      <c r="AD18" s="52" t="s">
        <v>90</v>
      </c>
      <c r="AE18" s="52" t="s">
        <v>90</v>
      </c>
      <c r="AF18" s="101" t="s">
        <v>90</v>
      </c>
      <c r="AG18" s="101">
        <v>33619876</v>
      </c>
      <c r="AH18" s="53">
        <f t="shared" si="9"/>
        <v>1038</v>
      </c>
      <c r="AI18" s="54">
        <f t="shared" si="8"/>
        <v>193.76516707112188</v>
      </c>
      <c r="AJ18" s="102">
        <v>0</v>
      </c>
      <c r="AK18" s="166">
        <v>0</v>
      </c>
      <c r="AL18" s="166">
        <v>1</v>
      </c>
      <c r="AM18" s="166">
        <v>1</v>
      </c>
      <c r="AN18" s="166">
        <v>1</v>
      </c>
      <c r="AO18" s="102">
        <v>0</v>
      </c>
      <c r="AP18" s="169">
        <v>7434529</v>
      </c>
      <c r="AQ18" s="107">
        <f t="shared" si="1"/>
        <v>0</v>
      </c>
      <c r="AR18" s="55"/>
      <c r="AS18" s="56" t="s">
        <v>101</v>
      </c>
      <c r="AV18" s="42" t="s">
        <v>106</v>
      </c>
      <c r="AW18" s="42" t="s">
        <v>107</v>
      </c>
      <c r="AY18" s="108"/>
    </row>
    <row r="19" spans="1:51" x14ac:dyDescent="0.25">
      <c r="B19" s="43">
        <v>2.3333333333333299</v>
      </c>
      <c r="C19" s="43">
        <v>0.375</v>
      </c>
      <c r="D19" s="99">
        <v>12</v>
      </c>
      <c r="E19" s="44">
        <f t="shared" si="2"/>
        <v>8.4507042253521139</v>
      </c>
      <c r="F19" s="103">
        <v>83</v>
      </c>
      <c r="G19" s="44">
        <f t="shared" si="3"/>
        <v>58.450704225352112</v>
      </c>
      <c r="H19" s="45" t="s">
        <v>88</v>
      </c>
      <c r="I19" s="45">
        <f t="shared" si="4"/>
        <v>57.04225352112676</v>
      </c>
      <c r="J19" s="46">
        <f t="shared" si="10"/>
        <v>58.450704225352112</v>
      </c>
      <c r="K19" s="45">
        <f t="shared" si="11"/>
        <v>59.870704225352114</v>
      </c>
      <c r="L19" s="47">
        <v>19</v>
      </c>
      <c r="M19" s="48" t="s">
        <v>100</v>
      </c>
      <c r="N19" s="48">
        <v>18.399999999999999</v>
      </c>
      <c r="O19" s="49">
        <v>138</v>
      </c>
      <c r="P19" s="49">
        <v>144</v>
      </c>
      <c r="Q19" s="49">
        <v>19988200</v>
      </c>
      <c r="R19" s="50">
        <f t="shared" si="5"/>
        <v>6069</v>
      </c>
      <c r="S19" s="51">
        <f t="shared" si="6"/>
        <v>145.65600000000001</v>
      </c>
      <c r="T19" s="51">
        <f t="shared" si="7"/>
        <v>6.069</v>
      </c>
      <c r="U19" s="100">
        <v>9</v>
      </c>
      <c r="V19" s="100">
        <f t="shared" si="0"/>
        <v>9</v>
      </c>
      <c r="W19" s="112" t="s">
        <v>142</v>
      </c>
      <c r="X19" s="107">
        <v>0</v>
      </c>
      <c r="Y19" s="107">
        <v>1056</v>
      </c>
      <c r="Z19" s="107">
        <v>1176</v>
      </c>
      <c r="AA19" s="107">
        <v>1185</v>
      </c>
      <c r="AB19" s="107">
        <v>1198</v>
      </c>
      <c r="AC19" s="52" t="s">
        <v>90</v>
      </c>
      <c r="AD19" s="52" t="s">
        <v>90</v>
      </c>
      <c r="AE19" s="52" t="s">
        <v>90</v>
      </c>
      <c r="AF19" s="101" t="s">
        <v>90</v>
      </c>
      <c r="AG19" s="101">
        <v>33621156</v>
      </c>
      <c r="AH19" s="53">
        <f t="shared" si="9"/>
        <v>1280</v>
      </c>
      <c r="AI19" s="54">
        <f t="shared" si="8"/>
        <v>210.90789256879222</v>
      </c>
      <c r="AJ19" s="102">
        <v>0</v>
      </c>
      <c r="AK19" s="102">
        <v>1</v>
      </c>
      <c r="AL19" s="166">
        <v>1</v>
      </c>
      <c r="AM19" s="166">
        <v>1</v>
      </c>
      <c r="AN19" s="166">
        <v>1</v>
      </c>
      <c r="AO19" s="102">
        <v>0</v>
      </c>
      <c r="AP19" s="169">
        <v>7434529</v>
      </c>
      <c r="AQ19" s="107">
        <f t="shared" si="1"/>
        <v>0</v>
      </c>
      <c r="AR19" s="55"/>
      <c r="AS19" s="56" t="s">
        <v>101</v>
      </c>
      <c r="AV19" s="42" t="s">
        <v>108</v>
      </c>
      <c r="AW19" s="42" t="s">
        <v>109</v>
      </c>
      <c r="AY19" s="108"/>
    </row>
    <row r="20" spans="1:51" x14ac:dyDescent="0.25">
      <c r="B20" s="43">
        <v>2.375</v>
      </c>
      <c r="C20" s="43">
        <v>0.41666666666666669</v>
      </c>
      <c r="D20" s="99">
        <v>8</v>
      </c>
      <c r="E20" s="44">
        <f t="shared" si="2"/>
        <v>5.6338028169014089</v>
      </c>
      <c r="F20" s="103">
        <v>83</v>
      </c>
      <c r="G20" s="44">
        <f t="shared" si="3"/>
        <v>58.450704225352112</v>
      </c>
      <c r="H20" s="45" t="s">
        <v>88</v>
      </c>
      <c r="I20" s="45">
        <f t="shared" si="4"/>
        <v>57.04225352112676</v>
      </c>
      <c r="J20" s="46">
        <f t="shared" si="10"/>
        <v>58.450704225352112</v>
      </c>
      <c r="K20" s="45">
        <f t="shared" si="11"/>
        <v>59.870704225352114</v>
      </c>
      <c r="L20" s="47">
        <v>19</v>
      </c>
      <c r="M20" s="48" t="s">
        <v>100</v>
      </c>
      <c r="N20" s="48">
        <v>17.7</v>
      </c>
      <c r="O20" s="49">
        <v>139</v>
      </c>
      <c r="P20" s="49">
        <v>153</v>
      </c>
      <c r="Q20" s="49">
        <v>19994397</v>
      </c>
      <c r="R20" s="50">
        <f t="shared" si="5"/>
        <v>6197</v>
      </c>
      <c r="S20" s="51">
        <f t="shared" si="6"/>
        <v>148.72800000000001</v>
      </c>
      <c r="T20" s="51">
        <f t="shared" si="7"/>
        <v>6.1970000000000001</v>
      </c>
      <c r="U20" s="100">
        <v>8.4</v>
      </c>
      <c r="V20" s="100">
        <f>U20</f>
        <v>8.4</v>
      </c>
      <c r="W20" s="175" t="s">
        <v>142</v>
      </c>
      <c r="X20" s="107">
        <v>0</v>
      </c>
      <c r="Y20" s="107">
        <v>1057</v>
      </c>
      <c r="Z20" s="107">
        <v>1195</v>
      </c>
      <c r="AA20" s="107">
        <v>1185</v>
      </c>
      <c r="AB20" s="107">
        <v>1198</v>
      </c>
      <c r="AC20" s="52" t="s">
        <v>90</v>
      </c>
      <c r="AD20" s="52" t="s">
        <v>90</v>
      </c>
      <c r="AE20" s="52" t="s">
        <v>90</v>
      </c>
      <c r="AF20" s="101" t="s">
        <v>90</v>
      </c>
      <c r="AG20" s="101">
        <v>33622524</v>
      </c>
      <c r="AH20" s="53">
        <f t="shared" si="9"/>
        <v>1368</v>
      </c>
      <c r="AI20" s="54">
        <f t="shared" si="8"/>
        <v>220.75197676294982</v>
      </c>
      <c r="AJ20" s="102">
        <v>0</v>
      </c>
      <c r="AK20" s="166">
        <v>1</v>
      </c>
      <c r="AL20" s="166">
        <v>1</v>
      </c>
      <c r="AM20" s="166">
        <v>1</v>
      </c>
      <c r="AN20" s="166">
        <v>1</v>
      </c>
      <c r="AO20" s="102">
        <v>0</v>
      </c>
      <c r="AP20" s="169">
        <v>7434529</v>
      </c>
      <c r="AQ20" s="107">
        <f t="shared" si="1"/>
        <v>0</v>
      </c>
      <c r="AR20" s="57"/>
      <c r="AS20" s="56" t="s">
        <v>101</v>
      </c>
      <c r="AY20" s="108"/>
    </row>
    <row r="21" spans="1:51" x14ac:dyDescent="0.25">
      <c r="B21" s="43">
        <v>2.4166666666666701</v>
      </c>
      <c r="C21" s="43">
        <v>0.45833333333333298</v>
      </c>
      <c r="D21" s="99">
        <v>9</v>
      </c>
      <c r="E21" s="44">
        <f t="shared" si="2"/>
        <v>6.3380281690140849</v>
      </c>
      <c r="F21" s="103">
        <v>83</v>
      </c>
      <c r="G21" s="44">
        <f t="shared" si="3"/>
        <v>58.450704225352112</v>
      </c>
      <c r="H21" s="45" t="s">
        <v>88</v>
      </c>
      <c r="I21" s="45">
        <f t="shared" si="4"/>
        <v>57.04225352112676</v>
      </c>
      <c r="J21" s="46">
        <f t="shared" si="10"/>
        <v>58.450704225352112</v>
      </c>
      <c r="K21" s="45">
        <f t="shared" si="11"/>
        <v>59.870704225352114</v>
      </c>
      <c r="L21" s="47">
        <v>19</v>
      </c>
      <c r="M21" s="48" t="s">
        <v>100</v>
      </c>
      <c r="N21" s="48">
        <v>17.7</v>
      </c>
      <c r="O21" s="49">
        <v>139</v>
      </c>
      <c r="P21" s="49">
        <v>150</v>
      </c>
      <c r="Q21" s="49">
        <v>20000789</v>
      </c>
      <c r="R21" s="50">
        <f>Q21-Q20</f>
        <v>6392</v>
      </c>
      <c r="S21" s="51">
        <f t="shared" si="6"/>
        <v>153.40799999999999</v>
      </c>
      <c r="T21" s="51">
        <f t="shared" si="7"/>
        <v>6.3920000000000003</v>
      </c>
      <c r="U21" s="100">
        <v>7.8</v>
      </c>
      <c r="V21" s="100">
        <v>8.5</v>
      </c>
      <c r="W21" s="175" t="s">
        <v>142</v>
      </c>
      <c r="X21" s="107">
        <v>0</v>
      </c>
      <c r="Y21" s="107">
        <v>1078</v>
      </c>
      <c r="Z21" s="169">
        <v>1195</v>
      </c>
      <c r="AA21" s="169">
        <v>1185</v>
      </c>
      <c r="AB21" s="169">
        <v>1198</v>
      </c>
      <c r="AC21" s="52" t="s">
        <v>90</v>
      </c>
      <c r="AD21" s="52" t="s">
        <v>90</v>
      </c>
      <c r="AE21" s="52" t="s">
        <v>90</v>
      </c>
      <c r="AF21" s="101" t="s">
        <v>90</v>
      </c>
      <c r="AG21" s="101">
        <v>33623932</v>
      </c>
      <c r="AH21" s="53">
        <f t="shared" si="9"/>
        <v>1408</v>
      </c>
      <c r="AI21" s="54">
        <f t="shared" si="8"/>
        <v>220.27534418022526</v>
      </c>
      <c r="AJ21" s="102">
        <v>0</v>
      </c>
      <c r="AK21" s="166">
        <v>1</v>
      </c>
      <c r="AL21" s="166">
        <v>1</v>
      </c>
      <c r="AM21" s="166">
        <v>1</v>
      </c>
      <c r="AN21" s="166">
        <v>1</v>
      </c>
      <c r="AO21" s="102">
        <v>0</v>
      </c>
      <c r="AP21" s="169">
        <v>7434529</v>
      </c>
      <c r="AQ21" s="107">
        <f t="shared" si="1"/>
        <v>0</v>
      </c>
      <c r="AR21" s="55"/>
      <c r="AS21" s="56" t="s">
        <v>101</v>
      </c>
      <c r="AY21" s="108"/>
    </row>
    <row r="22" spans="1:51" x14ac:dyDescent="0.25">
      <c r="B22" s="43">
        <v>2.4583333333333299</v>
      </c>
      <c r="C22" s="43">
        <v>0.5</v>
      </c>
      <c r="D22" s="99">
        <v>9</v>
      </c>
      <c r="E22" s="44">
        <f t="shared" si="2"/>
        <v>6.3380281690140849</v>
      </c>
      <c r="F22" s="103">
        <v>83</v>
      </c>
      <c r="G22" s="44">
        <f t="shared" si="3"/>
        <v>58.450704225352112</v>
      </c>
      <c r="H22" s="45" t="s">
        <v>88</v>
      </c>
      <c r="I22" s="45">
        <f t="shared" si="4"/>
        <v>57.04225352112676</v>
      </c>
      <c r="J22" s="46">
        <f t="shared" si="10"/>
        <v>58.450704225352112</v>
      </c>
      <c r="K22" s="45">
        <f t="shared" si="11"/>
        <v>59.870704225352114</v>
      </c>
      <c r="L22" s="47">
        <v>19</v>
      </c>
      <c r="M22" s="48" t="s">
        <v>100</v>
      </c>
      <c r="N22" s="48">
        <v>17.3</v>
      </c>
      <c r="O22" s="49">
        <v>140</v>
      </c>
      <c r="P22" s="49">
        <v>152</v>
      </c>
      <c r="Q22" s="49">
        <v>20007039</v>
      </c>
      <c r="R22" s="50">
        <f t="shared" si="5"/>
        <v>6250</v>
      </c>
      <c r="S22" s="51">
        <f t="shared" si="6"/>
        <v>150</v>
      </c>
      <c r="T22" s="51">
        <f t="shared" si="7"/>
        <v>6.25</v>
      </c>
      <c r="U22" s="100">
        <v>7.2</v>
      </c>
      <c r="V22" s="100">
        <f t="shared" si="0"/>
        <v>7.2</v>
      </c>
      <c r="W22" s="175" t="s">
        <v>142</v>
      </c>
      <c r="X22" s="107">
        <v>0</v>
      </c>
      <c r="Y22" s="107">
        <v>1061</v>
      </c>
      <c r="Z22" s="169">
        <v>1195</v>
      </c>
      <c r="AA22" s="169">
        <v>1185</v>
      </c>
      <c r="AB22" s="169">
        <v>1198</v>
      </c>
      <c r="AC22" s="52" t="s">
        <v>90</v>
      </c>
      <c r="AD22" s="52" t="s">
        <v>90</v>
      </c>
      <c r="AE22" s="52" t="s">
        <v>90</v>
      </c>
      <c r="AF22" s="101" t="s">
        <v>90</v>
      </c>
      <c r="AG22" s="101">
        <v>33625316</v>
      </c>
      <c r="AH22" s="53">
        <f t="shared" si="9"/>
        <v>1384</v>
      </c>
      <c r="AI22" s="54">
        <f t="shared" si="8"/>
        <v>221.44</v>
      </c>
      <c r="AJ22" s="102">
        <v>0</v>
      </c>
      <c r="AK22" s="166">
        <v>1</v>
      </c>
      <c r="AL22" s="166">
        <v>1</v>
      </c>
      <c r="AM22" s="166">
        <v>1</v>
      </c>
      <c r="AN22" s="166">
        <v>1</v>
      </c>
      <c r="AO22" s="102">
        <v>0</v>
      </c>
      <c r="AP22" s="169">
        <v>7434529</v>
      </c>
      <c r="AQ22" s="107">
        <f t="shared" si="1"/>
        <v>0</v>
      </c>
      <c r="AR22" s="55"/>
      <c r="AS22" s="56" t="s">
        <v>101</v>
      </c>
      <c r="AV22" s="59" t="s">
        <v>110</v>
      </c>
      <c r="AY22" s="108"/>
    </row>
    <row r="23" spans="1:51" x14ac:dyDescent="0.25">
      <c r="A23" s="145" t="s">
        <v>135</v>
      </c>
      <c r="B23" s="43">
        <v>2.5</v>
      </c>
      <c r="C23" s="43">
        <v>0.54166666666666696</v>
      </c>
      <c r="D23" s="99">
        <v>10</v>
      </c>
      <c r="E23" s="44">
        <f t="shared" si="2"/>
        <v>7.042253521126761</v>
      </c>
      <c r="F23" s="106">
        <v>81</v>
      </c>
      <c r="G23" s="44">
        <f t="shared" si="3"/>
        <v>57.04225352112676</v>
      </c>
      <c r="H23" s="45" t="s">
        <v>88</v>
      </c>
      <c r="I23" s="45">
        <f t="shared" si="4"/>
        <v>55.633802816901408</v>
      </c>
      <c r="J23" s="46">
        <f t="shared" si="10"/>
        <v>57.04225352112676</v>
      </c>
      <c r="K23" s="45">
        <f>J23+(6/1.42)</f>
        <v>61.267605633802816</v>
      </c>
      <c r="L23" s="47">
        <v>19</v>
      </c>
      <c r="M23" s="48" t="s">
        <v>100</v>
      </c>
      <c r="N23" s="48">
        <v>17.5</v>
      </c>
      <c r="O23" s="49">
        <v>133</v>
      </c>
      <c r="P23" s="49">
        <v>150</v>
      </c>
      <c r="Q23" s="49">
        <v>20013197</v>
      </c>
      <c r="R23" s="50">
        <f t="shared" si="5"/>
        <v>6158</v>
      </c>
      <c r="S23" s="51">
        <f t="shared" si="6"/>
        <v>147.792</v>
      </c>
      <c r="T23" s="51">
        <f t="shared" si="7"/>
        <v>6.1580000000000004</v>
      </c>
      <c r="U23" s="100">
        <v>6.6</v>
      </c>
      <c r="V23" s="100">
        <f t="shared" si="0"/>
        <v>6.6</v>
      </c>
      <c r="W23" s="175" t="s">
        <v>142</v>
      </c>
      <c r="X23" s="107">
        <v>0</v>
      </c>
      <c r="Y23" s="107">
        <v>1074</v>
      </c>
      <c r="Z23" s="107">
        <v>1154</v>
      </c>
      <c r="AA23" s="107">
        <v>1185</v>
      </c>
      <c r="AB23" s="107">
        <v>1160</v>
      </c>
      <c r="AC23" s="52" t="s">
        <v>90</v>
      </c>
      <c r="AD23" s="52" t="s">
        <v>90</v>
      </c>
      <c r="AE23" s="52" t="s">
        <v>90</v>
      </c>
      <c r="AF23" s="101" t="s">
        <v>90</v>
      </c>
      <c r="AG23" s="101">
        <v>33626632</v>
      </c>
      <c r="AH23" s="53">
        <f t="shared" si="9"/>
        <v>1316</v>
      </c>
      <c r="AI23" s="54">
        <f t="shared" si="8"/>
        <v>213.70574861968171</v>
      </c>
      <c r="AJ23" s="102">
        <v>0</v>
      </c>
      <c r="AK23" s="166">
        <v>1</v>
      </c>
      <c r="AL23" s="166">
        <v>1</v>
      </c>
      <c r="AM23" s="166">
        <v>1</v>
      </c>
      <c r="AN23" s="166">
        <v>1</v>
      </c>
      <c r="AO23" s="102">
        <v>0</v>
      </c>
      <c r="AP23" s="169">
        <v>7434529</v>
      </c>
      <c r="AQ23" s="107">
        <f t="shared" si="1"/>
        <v>0</v>
      </c>
      <c r="AR23" s="55"/>
      <c r="AS23" s="56" t="s">
        <v>113</v>
      </c>
      <c r="AT23" s="58"/>
      <c r="AV23" s="60" t="s">
        <v>111</v>
      </c>
      <c r="AW23" s="61" t="s">
        <v>112</v>
      </c>
      <c r="AY23" s="108"/>
    </row>
    <row r="24" spans="1:51" x14ac:dyDescent="0.25">
      <c r="B24" s="43">
        <v>2.5416666666666701</v>
      </c>
      <c r="C24" s="43">
        <v>0.58333333333333404</v>
      </c>
      <c r="D24" s="99">
        <v>6</v>
      </c>
      <c r="E24" s="44">
        <f t="shared" si="2"/>
        <v>4.2253521126760569</v>
      </c>
      <c r="F24" s="168">
        <v>81</v>
      </c>
      <c r="G24" s="44">
        <f t="shared" si="3"/>
        <v>57.04225352112676</v>
      </c>
      <c r="H24" s="45" t="s">
        <v>88</v>
      </c>
      <c r="I24" s="45">
        <f t="shared" si="4"/>
        <v>55.633802816901408</v>
      </c>
      <c r="J24" s="46">
        <f t="shared" si="10"/>
        <v>57.04225352112676</v>
      </c>
      <c r="K24" s="45">
        <f t="shared" ref="K24:K34" si="12">J24+(6/1.42)</f>
        <v>61.267605633802816</v>
      </c>
      <c r="L24" s="47">
        <v>18</v>
      </c>
      <c r="M24" s="48" t="s">
        <v>100</v>
      </c>
      <c r="N24" s="48">
        <v>17.3</v>
      </c>
      <c r="O24" s="49">
        <v>138</v>
      </c>
      <c r="P24" s="49">
        <v>143</v>
      </c>
      <c r="Q24" s="49">
        <v>20019308</v>
      </c>
      <c r="R24" s="50">
        <f t="shared" si="5"/>
        <v>6111</v>
      </c>
      <c r="S24" s="51">
        <f t="shared" si="6"/>
        <v>146.66399999999999</v>
      </c>
      <c r="T24" s="51">
        <f t="shared" si="7"/>
        <v>6.1109999999999998</v>
      </c>
      <c r="U24" s="100">
        <v>6</v>
      </c>
      <c r="V24" s="100">
        <f t="shared" si="0"/>
        <v>6</v>
      </c>
      <c r="W24" s="175" t="s">
        <v>142</v>
      </c>
      <c r="X24" s="107">
        <v>0</v>
      </c>
      <c r="Y24" s="107">
        <v>1052</v>
      </c>
      <c r="Z24" s="169">
        <v>1196</v>
      </c>
      <c r="AA24" s="169">
        <v>1185</v>
      </c>
      <c r="AB24" s="169">
        <v>1198</v>
      </c>
      <c r="AC24" s="52" t="s">
        <v>90</v>
      </c>
      <c r="AD24" s="52" t="s">
        <v>90</v>
      </c>
      <c r="AE24" s="52" t="s">
        <v>90</v>
      </c>
      <c r="AF24" s="101" t="s">
        <v>90</v>
      </c>
      <c r="AG24" s="101">
        <v>33627996</v>
      </c>
      <c r="AH24" s="53">
        <f t="shared" si="9"/>
        <v>1364</v>
      </c>
      <c r="AI24" s="54">
        <f t="shared" si="8"/>
        <v>223.20405825560465</v>
      </c>
      <c r="AJ24" s="102">
        <v>0</v>
      </c>
      <c r="AK24" s="166">
        <v>1</v>
      </c>
      <c r="AL24" s="166">
        <v>1</v>
      </c>
      <c r="AM24" s="166">
        <v>1</v>
      </c>
      <c r="AN24" s="166">
        <v>1</v>
      </c>
      <c r="AO24" s="102">
        <v>0</v>
      </c>
      <c r="AP24" s="169">
        <v>7434529</v>
      </c>
      <c r="AQ24" s="107">
        <f t="shared" si="1"/>
        <v>0</v>
      </c>
      <c r="AR24" s="57"/>
      <c r="AS24" s="56" t="s">
        <v>113</v>
      </c>
      <c r="AV24" s="62" t="s">
        <v>29</v>
      </c>
      <c r="AW24" s="62">
        <v>14.7</v>
      </c>
      <c r="AY24" s="108"/>
    </row>
    <row r="25" spans="1:51" x14ac:dyDescent="0.25">
      <c r="B25" s="43">
        <v>2.5833333333333299</v>
      </c>
      <c r="C25" s="43">
        <v>0.625</v>
      </c>
      <c r="D25" s="99">
        <v>6</v>
      </c>
      <c r="E25" s="44">
        <f t="shared" si="2"/>
        <v>4.2253521126760569</v>
      </c>
      <c r="F25" s="168">
        <v>81</v>
      </c>
      <c r="G25" s="44">
        <f t="shared" si="3"/>
        <v>57.04225352112676</v>
      </c>
      <c r="H25" s="45" t="s">
        <v>88</v>
      </c>
      <c r="I25" s="45">
        <f t="shared" si="4"/>
        <v>55.633802816901408</v>
      </c>
      <c r="J25" s="46">
        <f t="shared" si="10"/>
        <v>57.04225352112676</v>
      </c>
      <c r="K25" s="45">
        <f t="shared" si="12"/>
        <v>61.267605633802816</v>
      </c>
      <c r="L25" s="47">
        <v>18</v>
      </c>
      <c r="M25" s="48" t="s">
        <v>100</v>
      </c>
      <c r="N25" s="48">
        <v>16.899999999999999</v>
      </c>
      <c r="O25" s="49">
        <v>137</v>
      </c>
      <c r="P25" s="49">
        <v>140</v>
      </c>
      <c r="Q25" s="49">
        <v>20025501</v>
      </c>
      <c r="R25" s="50">
        <f t="shared" si="5"/>
        <v>6193</v>
      </c>
      <c r="S25" s="51">
        <f t="shared" si="6"/>
        <v>148.63200000000001</v>
      </c>
      <c r="T25" s="51">
        <f t="shared" si="7"/>
        <v>6.1929999999999996</v>
      </c>
      <c r="U25" s="100">
        <v>5.5</v>
      </c>
      <c r="V25" s="100">
        <f t="shared" si="0"/>
        <v>5.5</v>
      </c>
      <c r="W25" s="175" t="s">
        <v>142</v>
      </c>
      <c r="X25" s="107">
        <v>0</v>
      </c>
      <c r="Y25" s="107">
        <v>1035</v>
      </c>
      <c r="Z25" s="169">
        <v>1196</v>
      </c>
      <c r="AA25" s="169">
        <v>1185</v>
      </c>
      <c r="AB25" s="169">
        <v>1198</v>
      </c>
      <c r="AC25" s="52" t="s">
        <v>90</v>
      </c>
      <c r="AD25" s="52" t="s">
        <v>90</v>
      </c>
      <c r="AE25" s="52" t="s">
        <v>90</v>
      </c>
      <c r="AF25" s="101" t="s">
        <v>90</v>
      </c>
      <c r="AG25" s="101">
        <v>33629396</v>
      </c>
      <c r="AH25" s="53">
        <f t="shared" si="9"/>
        <v>1400</v>
      </c>
      <c r="AI25" s="54">
        <f t="shared" si="8"/>
        <v>226.06168254480866</v>
      </c>
      <c r="AJ25" s="102">
        <v>0</v>
      </c>
      <c r="AK25" s="166">
        <v>1</v>
      </c>
      <c r="AL25" s="166">
        <v>1</v>
      </c>
      <c r="AM25" s="166">
        <v>1</v>
      </c>
      <c r="AN25" s="166">
        <v>1</v>
      </c>
      <c r="AO25" s="102">
        <v>0</v>
      </c>
      <c r="AP25" s="169">
        <v>7434529</v>
      </c>
      <c r="AQ25" s="107">
        <f t="shared" si="1"/>
        <v>0</v>
      </c>
      <c r="AR25" s="55"/>
      <c r="AS25" s="56" t="s">
        <v>113</v>
      </c>
      <c r="AV25" s="62" t="s">
        <v>74</v>
      </c>
      <c r="AW25" s="62">
        <v>10.36</v>
      </c>
      <c r="AY25" s="108"/>
    </row>
    <row r="26" spans="1:51" x14ac:dyDescent="0.25">
      <c r="B26" s="43">
        <v>2.625</v>
      </c>
      <c r="C26" s="43">
        <v>0.66666666666666696</v>
      </c>
      <c r="D26" s="99">
        <v>6</v>
      </c>
      <c r="E26" s="44">
        <f t="shared" si="2"/>
        <v>4.2253521126760569</v>
      </c>
      <c r="F26" s="168">
        <v>81</v>
      </c>
      <c r="G26" s="44">
        <f t="shared" si="3"/>
        <v>57.04225352112676</v>
      </c>
      <c r="H26" s="45" t="s">
        <v>88</v>
      </c>
      <c r="I26" s="45">
        <f t="shared" si="4"/>
        <v>53.521126760563384</v>
      </c>
      <c r="J26" s="46">
        <f>(F26-3)/1.42</f>
        <v>54.929577464788736</v>
      </c>
      <c r="K26" s="45">
        <f t="shared" si="12"/>
        <v>59.154929577464792</v>
      </c>
      <c r="L26" s="47">
        <v>18</v>
      </c>
      <c r="M26" s="48" t="s">
        <v>100</v>
      </c>
      <c r="N26" s="48">
        <v>16.7</v>
      </c>
      <c r="O26" s="49">
        <v>137</v>
      </c>
      <c r="P26" s="49">
        <v>144</v>
      </c>
      <c r="Q26" s="49">
        <v>20031221</v>
      </c>
      <c r="R26" s="50">
        <f t="shared" si="5"/>
        <v>5720</v>
      </c>
      <c r="S26" s="51">
        <f t="shared" si="6"/>
        <v>137.28</v>
      </c>
      <c r="T26" s="51">
        <f t="shared" si="7"/>
        <v>5.72</v>
      </c>
      <c r="U26" s="100">
        <v>5.2</v>
      </c>
      <c r="V26" s="100">
        <f t="shared" si="0"/>
        <v>5.2</v>
      </c>
      <c r="W26" s="175" t="s">
        <v>142</v>
      </c>
      <c r="X26" s="107">
        <v>0</v>
      </c>
      <c r="Y26" s="107">
        <v>1033</v>
      </c>
      <c r="Z26" s="169">
        <v>1196</v>
      </c>
      <c r="AA26" s="169">
        <v>1185</v>
      </c>
      <c r="AB26" s="169">
        <v>1198</v>
      </c>
      <c r="AC26" s="52" t="s">
        <v>90</v>
      </c>
      <c r="AD26" s="52" t="s">
        <v>90</v>
      </c>
      <c r="AE26" s="52" t="s">
        <v>90</v>
      </c>
      <c r="AF26" s="101" t="s">
        <v>90</v>
      </c>
      <c r="AG26" s="101">
        <v>33630684</v>
      </c>
      <c r="AH26" s="53">
        <f t="shared" si="9"/>
        <v>1288</v>
      </c>
      <c r="AI26" s="54">
        <f t="shared" si="8"/>
        <v>225.17482517482517</v>
      </c>
      <c r="AJ26" s="102">
        <v>0</v>
      </c>
      <c r="AK26" s="166">
        <v>1</v>
      </c>
      <c r="AL26" s="166">
        <v>1</v>
      </c>
      <c r="AM26" s="166">
        <v>1</v>
      </c>
      <c r="AN26" s="166">
        <v>1</v>
      </c>
      <c r="AO26" s="102">
        <v>0</v>
      </c>
      <c r="AP26" s="169">
        <v>7434529</v>
      </c>
      <c r="AQ26" s="107">
        <f t="shared" si="1"/>
        <v>0</v>
      </c>
      <c r="AR26" s="55"/>
      <c r="AS26" s="56" t="s">
        <v>113</v>
      </c>
      <c r="AV26" s="62" t="s">
        <v>114</v>
      </c>
      <c r="AW26" s="62">
        <v>1.01325</v>
      </c>
      <c r="AY26" s="108"/>
    </row>
    <row r="27" spans="1:51" x14ac:dyDescent="0.25">
      <c r="B27" s="43">
        <v>2.6666666666666701</v>
      </c>
      <c r="C27" s="43">
        <v>0.70833333333333404</v>
      </c>
      <c r="D27" s="99">
        <v>5</v>
      </c>
      <c r="E27" s="44">
        <f t="shared" si="2"/>
        <v>3.5211267605633805</v>
      </c>
      <c r="F27" s="168">
        <v>81</v>
      </c>
      <c r="G27" s="44">
        <f t="shared" si="3"/>
        <v>57.04225352112676</v>
      </c>
      <c r="H27" s="45" t="s">
        <v>88</v>
      </c>
      <c r="I27" s="45">
        <f t="shared" si="4"/>
        <v>53.521126760563384</v>
      </c>
      <c r="J27" s="46">
        <f t="shared" ref="J27:J32" si="13">(F27-3)/1.42</f>
        <v>54.929577464788736</v>
      </c>
      <c r="K27" s="45">
        <f t="shared" si="12"/>
        <v>59.154929577464792</v>
      </c>
      <c r="L27" s="47">
        <v>18</v>
      </c>
      <c r="M27" s="48" t="s">
        <v>100</v>
      </c>
      <c r="N27" s="48">
        <v>16.7</v>
      </c>
      <c r="O27" s="49">
        <v>131</v>
      </c>
      <c r="P27" s="49">
        <v>140</v>
      </c>
      <c r="Q27" s="49">
        <v>20037115</v>
      </c>
      <c r="R27" s="50">
        <f t="shared" si="5"/>
        <v>5894</v>
      </c>
      <c r="S27" s="51">
        <f t="shared" si="6"/>
        <v>141.45599999999999</v>
      </c>
      <c r="T27" s="51">
        <f t="shared" si="7"/>
        <v>5.8940000000000001</v>
      </c>
      <c r="U27" s="100">
        <v>4.7</v>
      </c>
      <c r="V27" s="100">
        <f t="shared" si="0"/>
        <v>4.7</v>
      </c>
      <c r="W27" s="175" t="s">
        <v>142</v>
      </c>
      <c r="X27" s="107">
        <v>0</v>
      </c>
      <c r="Y27" s="107">
        <v>1077</v>
      </c>
      <c r="Z27" s="169">
        <v>1196</v>
      </c>
      <c r="AA27" s="169">
        <v>1185</v>
      </c>
      <c r="AB27" s="169">
        <v>1198</v>
      </c>
      <c r="AC27" s="52" t="s">
        <v>90</v>
      </c>
      <c r="AD27" s="52" t="s">
        <v>90</v>
      </c>
      <c r="AE27" s="52" t="s">
        <v>90</v>
      </c>
      <c r="AF27" s="101" t="s">
        <v>90</v>
      </c>
      <c r="AG27" s="101">
        <v>33632036</v>
      </c>
      <c r="AH27" s="53">
        <f t="shared" si="9"/>
        <v>1352</v>
      </c>
      <c r="AI27" s="54">
        <f t="shared" si="8"/>
        <v>229.38581608415336</v>
      </c>
      <c r="AJ27" s="102">
        <v>0</v>
      </c>
      <c r="AK27" s="166">
        <v>1</v>
      </c>
      <c r="AL27" s="166">
        <v>1</v>
      </c>
      <c r="AM27" s="166">
        <v>1</v>
      </c>
      <c r="AN27" s="166">
        <v>1</v>
      </c>
      <c r="AO27" s="102">
        <v>0</v>
      </c>
      <c r="AP27" s="169">
        <v>7434529</v>
      </c>
      <c r="AQ27" s="107">
        <f t="shared" si="1"/>
        <v>0</v>
      </c>
      <c r="AR27" s="55"/>
      <c r="AS27" s="56" t="s">
        <v>113</v>
      </c>
      <c r="AV27" s="62" t="s">
        <v>115</v>
      </c>
      <c r="AW27" s="62">
        <v>1</v>
      </c>
      <c r="AY27" s="108"/>
    </row>
    <row r="28" spans="1:51" x14ac:dyDescent="0.25">
      <c r="B28" s="43">
        <v>2.7083333333333299</v>
      </c>
      <c r="C28" s="43">
        <v>0.750000000000002</v>
      </c>
      <c r="D28" s="99">
        <v>3</v>
      </c>
      <c r="E28" s="44">
        <f t="shared" si="2"/>
        <v>2.1126760563380285</v>
      </c>
      <c r="F28" s="106">
        <v>78</v>
      </c>
      <c r="G28" s="44">
        <f t="shared" si="3"/>
        <v>54.929577464788736</v>
      </c>
      <c r="H28" s="45" t="s">
        <v>88</v>
      </c>
      <c r="I28" s="45">
        <f t="shared" si="4"/>
        <v>51.408450704225352</v>
      </c>
      <c r="J28" s="46">
        <f t="shared" si="13"/>
        <v>52.816901408450704</v>
      </c>
      <c r="K28" s="45">
        <f t="shared" si="12"/>
        <v>57.04225352112676</v>
      </c>
      <c r="L28" s="47">
        <v>18</v>
      </c>
      <c r="M28" s="48" t="s">
        <v>100</v>
      </c>
      <c r="N28" s="48">
        <v>16.7</v>
      </c>
      <c r="O28" s="49">
        <v>137</v>
      </c>
      <c r="P28" s="49">
        <v>135</v>
      </c>
      <c r="Q28" s="49">
        <v>20042876</v>
      </c>
      <c r="R28" s="50">
        <f t="shared" si="5"/>
        <v>5761</v>
      </c>
      <c r="S28" s="51">
        <f t="shared" si="6"/>
        <v>138.26400000000001</v>
      </c>
      <c r="T28" s="51">
        <f t="shared" si="7"/>
        <v>5.7610000000000001</v>
      </c>
      <c r="U28" s="100">
        <v>4.5</v>
      </c>
      <c r="V28" s="100">
        <f t="shared" si="0"/>
        <v>4.5</v>
      </c>
      <c r="W28" s="175" t="s">
        <v>142</v>
      </c>
      <c r="X28" s="107">
        <v>0</v>
      </c>
      <c r="Y28" s="107">
        <v>998</v>
      </c>
      <c r="Z28" s="107">
        <v>1196</v>
      </c>
      <c r="AA28" s="169">
        <v>1185</v>
      </c>
      <c r="AB28" s="107">
        <v>1198</v>
      </c>
      <c r="AC28" s="52" t="s">
        <v>90</v>
      </c>
      <c r="AD28" s="52" t="s">
        <v>90</v>
      </c>
      <c r="AE28" s="52" t="s">
        <v>90</v>
      </c>
      <c r="AF28" s="101" t="s">
        <v>90</v>
      </c>
      <c r="AG28" s="101">
        <v>33633364</v>
      </c>
      <c r="AH28" s="53">
        <f t="shared" si="9"/>
        <v>1328</v>
      </c>
      <c r="AI28" s="54">
        <f t="shared" si="8"/>
        <v>230.51553549730949</v>
      </c>
      <c r="AJ28" s="102">
        <v>0</v>
      </c>
      <c r="AK28" s="166">
        <v>1</v>
      </c>
      <c r="AL28" s="166">
        <v>1</v>
      </c>
      <c r="AM28" s="166">
        <v>1</v>
      </c>
      <c r="AN28" s="166">
        <v>1</v>
      </c>
      <c r="AO28" s="102">
        <v>0</v>
      </c>
      <c r="AP28" s="169">
        <v>7434529</v>
      </c>
      <c r="AQ28" s="107">
        <f t="shared" si="1"/>
        <v>0</v>
      </c>
      <c r="AR28" s="57"/>
      <c r="AS28" s="56" t="s">
        <v>113</v>
      </c>
      <c r="AV28" s="62" t="s">
        <v>116</v>
      </c>
      <c r="AW28" s="62">
        <v>101.325</v>
      </c>
      <c r="AY28" s="108"/>
    </row>
    <row r="29" spans="1:51" x14ac:dyDescent="0.25">
      <c r="B29" s="43">
        <v>2.75</v>
      </c>
      <c r="C29" s="43">
        <v>0.79166666666666896</v>
      </c>
      <c r="D29" s="99">
        <v>5</v>
      </c>
      <c r="E29" s="44">
        <f t="shared" si="2"/>
        <v>3.5211267605633805</v>
      </c>
      <c r="F29" s="106">
        <v>78</v>
      </c>
      <c r="G29" s="44">
        <f t="shared" si="3"/>
        <v>54.929577464788736</v>
      </c>
      <c r="H29" s="45" t="s">
        <v>88</v>
      </c>
      <c r="I29" s="45">
        <f t="shared" si="4"/>
        <v>51.408450704225352</v>
      </c>
      <c r="J29" s="46">
        <f t="shared" si="13"/>
        <v>52.816901408450704</v>
      </c>
      <c r="K29" s="45">
        <f t="shared" si="12"/>
        <v>57.04225352112676</v>
      </c>
      <c r="L29" s="47">
        <v>18</v>
      </c>
      <c r="M29" s="48" t="s">
        <v>100</v>
      </c>
      <c r="N29" s="48">
        <v>16.600000000000001</v>
      </c>
      <c r="O29" s="49">
        <v>135</v>
      </c>
      <c r="P29" s="49">
        <v>133</v>
      </c>
      <c r="Q29" s="49">
        <v>20048513</v>
      </c>
      <c r="R29" s="50">
        <f t="shared" si="5"/>
        <v>5637</v>
      </c>
      <c r="S29" s="51">
        <f t="shared" si="6"/>
        <v>135.28800000000001</v>
      </c>
      <c r="T29" s="51">
        <f t="shared" si="7"/>
        <v>5.6369999999999996</v>
      </c>
      <c r="U29" s="100">
        <v>4.4000000000000004</v>
      </c>
      <c r="V29" s="100">
        <f t="shared" si="0"/>
        <v>4.4000000000000004</v>
      </c>
      <c r="W29" s="175" t="s">
        <v>142</v>
      </c>
      <c r="X29" s="107">
        <v>0</v>
      </c>
      <c r="Y29" s="107">
        <v>989</v>
      </c>
      <c r="Z29" s="107">
        <v>1176</v>
      </c>
      <c r="AA29" s="169">
        <v>1185</v>
      </c>
      <c r="AB29" s="107">
        <v>1180</v>
      </c>
      <c r="AC29" s="52" t="s">
        <v>90</v>
      </c>
      <c r="AD29" s="52" t="s">
        <v>90</v>
      </c>
      <c r="AE29" s="52" t="s">
        <v>90</v>
      </c>
      <c r="AF29" s="101" t="s">
        <v>90</v>
      </c>
      <c r="AG29" s="101">
        <v>33634652</v>
      </c>
      <c r="AH29" s="53">
        <f t="shared" si="9"/>
        <v>1288</v>
      </c>
      <c r="AI29" s="54">
        <f t="shared" si="8"/>
        <v>228.49033173673942</v>
      </c>
      <c r="AJ29" s="102">
        <v>0</v>
      </c>
      <c r="AK29" s="166">
        <v>1</v>
      </c>
      <c r="AL29" s="166">
        <v>1</v>
      </c>
      <c r="AM29" s="166">
        <v>1</v>
      </c>
      <c r="AN29" s="166">
        <v>1</v>
      </c>
      <c r="AO29" s="102">
        <v>0</v>
      </c>
      <c r="AP29" s="169">
        <v>7434529</v>
      </c>
      <c r="AQ29" s="107">
        <f t="shared" si="1"/>
        <v>0</v>
      </c>
      <c r="AR29" s="55"/>
      <c r="AS29" s="56" t="s">
        <v>113</v>
      </c>
      <c r="AY29" s="108"/>
    </row>
    <row r="30" spans="1:51" x14ac:dyDescent="0.25">
      <c r="B30" s="43">
        <v>2.7916666666666701</v>
      </c>
      <c r="C30" s="43">
        <v>0.83333333333333703</v>
      </c>
      <c r="D30" s="99">
        <v>11</v>
      </c>
      <c r="E30" s="44">
        <f t="shared" si="2"/>
        <v>7.746478873239437</v>
      </c>
      <c r="F30" s="106">
        <v>76</v>
      </c>
      <c r="G30" s="44">
        <f t="shared" si="3"/>
        <v>53.521126760563384</v>
      </c>
      <c r="H30" s="45" t="s">
        <v>88</v>
      </c>
      <c r="I30" s="45">
        <f t="shared" si="4"/>
        <v>50</v>
      </c>
      <c r="J30" s="46">
        <f t="shared" si="13"/>
        <v>51.408450704225352</v>
      </c>
      <c r="K30" s="45">
        <f t="shared" si="12"/>
        <v>55.633802816901408</v>
      </c>
      <c r="L30" s="47">
        <v>18</v>
      </c>
      <c r="M30" s="48" t="s">
        <v>100</v>
      </c>
      <c r="N30" s="48">
        <v>16.600000000000001</v>
      </c>
      <c r="O30" s="49">
        <v>117</v>
      </c>
      <c r="P30" s="49">
        <v>131</v>
      </c>
      <c r="Q30" s="49">
        <v>20054011</v>
      </c>
      <c r="R30" s="50">
        <f t="shared" si="5"/>
        <v>5498</v>
      </c>
      <c r="S30" s="51">
        <f t="shared" si="6"/>
        <v>131.952</v>
      </c>
      <c r="T30" s="51">
        <f t="shared" si="7"/>
        <v>5.4980000000000002</v>
      </c>
      <c r="U30" s="100">
        <v>3.7</v>
      </c>
      <c r="V30" s="100">
        <f t="shared" si="0"/>
        <v>3.7</v>
      </c>
      <c r="W30" s="112" t="s">
        <v>143</v>
      </c>
      <c r="X30" s="107">
        <v>0</v>
      </c>
      <c r="Y30" s="107">
        <v>1040</v>
      </c>
      <c r="Z30" s="169">
        <v>1196</v>
      </c>
      <c r="AA30" s="107">
        <v>0</v>
      </c>
      <c r="AB30" s="107">
        <v>1199</v>
      </c>
      <c r="AC30" s="52" t="s">
        <v>90</v>
      </c>
      <c r="AD30" s="52" t="s">
        <v>90</v>
      </c>
      <c r="AE30" s="52" t="s">
        <v>90</v>
      </c>
      <c r="AF30" s="101" t="s">
        <v>90</v>
      </c>
      <c r="AG30" s="101">
        <v>33635748</v>
      </c>
      <c r="AH30" s="53">
        <f t="shared" si="9"/>
        <v>1096</v>
      </c>
      <c r="AI30" s="54">
        <f t="shared" si="8"/>
        <v>199.34521644234266</v>
      </c>
      <c r="AJ30" s="102">
        <v>0</v>
      </c>
      <c r="AK30" s="166">
        <v>1</v>
      </c>
      <c r="AL30" s="166">
        <v>1</v>
      </c>
      <c r="AM30" s="102">
        <v>0</v>
      </c>
      <c r="AN30" s="166">
        <v>1</v>
      </c>
      <c r="AO30" s="102">
        <v>0</v>
      </c>
      <c r="AP30" s="169">
        <v>7434529</v>
      </c>
      <c r="AQ30" s="107">
        <f t="shared" si="1"/>
        <v>0</v>
      </c>
      <c r="AR30" s="55"/>
      <c r="AS30" s="56" t="s">
        <v>113</v>
      </c>
      <c r="AV30" s="225" t="s">
        <v>117</v>
      </c>
      <c r="AW30" s="225"/>
      <c r="AY30" s="108"/>
    </row>
    <row r="31" spans="1:51" x14ac:dyDescent="0.25">
      <c r="B31" s="43">
        <v>2.8333333333333299</v>
      </c>
      <c r="C31" s="43">
        <v>0.875000000000004</v>
      </c>
      <c r="D31" s="99">
        <v>13</v>
      </c>
      <c r="E31" s="44">
        <f t="shared" si="2"/>
        <v>9.1549295774647899</v>
      </c>
      <c r="F31" s="106">
        <v>76</v>
      </c>
      <c r="G31" s="44">
        <f t="shared" si="3"/>
        <v>53.521126760563384</v>
      </c>
      <c r="H31" s="45" t="s">
        <v>88</v>
      </c>
      <c r="I31" s="45">
        <f t="shared" si="4"/>
        <v>50</v>
      </c>
      <c r="J31" s="46">
        <f t="shared" si="13"/>
        <v>51.408450704225352</v>
      </c>
      <c r="K31" s="45">
        <f t="shared" si="12"/>
        <v>55.633802816901408</v>
      </c>
      <c r="L31" s="47">
        <v>18</v>
      </c>
      <c r="M31" s="48" t="s">
        <v>100</v>
      </c>
      <c r="N31" s="48">
        <v>16.100000000000001</v>
      </c>
      <c r="O31" s="49">
        <v>119</v>
      </c>
      <c r="P31" s="49">
        <v>126</v>
      </c>
      <c r="Q31" s="49">
        <v>20059197</v>
      </c>
      <c r="R31" s="50">
        <f t="shared" si="5"/>
        <v>5186</v>
      </c>
      <c r="S31" s="51">
        <f t="shared" si="6"/>
        <v>124.464</v>
      </c>
      <c r="T31" s="51">
        <f t="shared" si="7"/>
        <v>5.1859999999999999</v>
      </c>
      <c r="U31" s="100">
        <v>3.2</v>
      </c>
      <c r="V31" s="100">
        <f t="shared" si="0"/>
        <v>3.2</v>
      </c>
      <c r="W31" s="175" t="s">
        <v>143</v>
      </c>
      <c r="X31" s="107">
        <v>0</v>
      </c>
      <c r="Y31" s="107">
        <v>1012</v>
      </c>
      <c r="Z31" s="169">
        <v>1196</v>
      </c>
      <c r="AA31" s="169">
        <v>0</v>
      </c>
      <c r="AB31" s="169">
        <v>1199</v>
      </c>
      <c r="AC31" s="52" t="s">
        <v>90</v>
      </c>
      <c r="AD31" s="52" t="s">
        <v>90</v>
      </c>
      <c r="AE31" s="52" t="s">
        <v>90</v>
      </c>
      <c r="AF31" s="101" t="s">
        <v>90</v>
      </c>
      <c r="AG31" s="101">
        <v>33636764</v>
      </c>
      <c r="AH31" s="53">
        <f t="shared" si="9"/>
        <v>1016</v>
      </c>
      <c r="AI31" s="54">
        <f t="shared" si="8"/>
        <v>195.91207096027767</v>
      </c>
      <c r="AJ31" s="102">
        <v>0</v>
      </c>
      <c r="AK31" s="166">
        <v>1</v>
      </c>
      <c r="AL31" s="166">
        <v>1</v>
      </c>
      <c r="AM31" s="102">
        <v>0</v>
      </c>
      <c r="AN31" s="166">
        <v>1</v>
      </c>
      <c r="AO31" s="102">
        <v>0</v>
      </c>
      <c r="AP31" s="169">
        <v>7434529</v>
      </c>
      <c r="AQ31" s="107">
        <f t="shared" si="1"/>
        <v>0</v>
      </c>
      <c r="AR31" s="55"/>
      <c r="AS31" s="56" t="s">
        <v>113</v>
      </c>
      <c r="AV31" s="63" t="s">
        <v>29</v>
      </c>
      <c r="AW31" s="63" t="s">
        <v>74</v>
      </c>
      <c r="AY31" s="108"/>
    </row>
    <row r="32" spans="1:51" x14ac:dyDescent="0.25">
      <c r="B32" s="43">
        <v>2.875</v>
      </c>
      <c r="C32" s="43">
        <v>0.91666666666667096</v>
      </c>
      <c r="D32" s="99">
        <v>14</v>
      </c>
      <c r="E32" s="44">
        <f t="shared" si="2"/>
        <v>9.8591549295774659</v>
      </c>
      <c r="F32" s="106">
        <v>76</v>
      </c>
      <c r="G32" s="44">
        <f t="shared" si="3"/>
        <v>53.521126760563384</v>
      </c>
      <c r="H32" s="45" t="s">
        <v>88</v>
      </c>
      <c r="I32" s="45">
        <f t="shared" si="4"/>
        <v>50</v>
      </c>
      <c r="J32" s="46">
        <f t="shared" si="13"/>
        <v>51.408450704225352</v>
      </c>
      <c r="K32" s="45">
        <f t="shared" si="12"/>
        <v>55.633802816901408</v>
      </c>
      <c r="L32" s="47">
        <v>14</v>
      </c>
      <c r="M32" s="48" t="s">
        <v>118</v>
      </c>
      <c r="N32" s="48">
        <v>12.6</v>
      </c>
      <c r="O32" s="49">
        <v>120</v>
      </c>
      <c r="P32" s="49">
        <v>119</v>
      </c>
      <c r="Q32" s="49">
        <v>20064248</v>
      </c>
      <c r="R32" s="50">
        <f>Q32-Q31</f>
        <v>5051</v>
      </c>
      <c r="S32" s="51">
        <f t="shared" si="6"/>
        <v>121.224</v>
      </c>
      <c r="T32" s="51">
        <f t="shared" si="7"/>
        <v>5.0510000000000002</v>
      </c>
      <c r="U32" s="100">
        <v>3.1</v>
      </c>
      <c r="V32" s="100">
        <f t="shared" si="0"/>
        <v>3.1</v>
      </c>
      <c r="W32" s="175" t="s">
        <v>143</v>
      </c>
      <c r="X32" s="107">
        <v>0</v>
      </c>
      <c r="Y32" s="107">
        <v>999</v>
      </c>
      <c r="Z32" s="107">
        <v>1196</v>
      </c>
      <c r="AA32" s="169">
        <v>0</v>
      </c>
      <c r="AB32" s="169">
        <v>1199</v>
      </c>
      <c r="AC32" s="52" t="s">
        <v>90</v>
      </c>
      <c r="AD32" s="52" t="s">
        <v>90</v>
      </c>
      <c r="AE32" s="52" t="s">
        <v>90</v>
      </c>
      <c r="AF32" s="101" t="s">
        <v>90</v>
      </c>
      <c r="AG32" s="101">
        <v>33637748</v>
      </c>
      <c r="AH32" s="53">
        <f t="shared" si="9"/>
        <v>984</v>
      </c>
      <c r="AI32" s="54">
        <f t="shared" si="8"/>
        <v>194.81290833498318</v>
      </c>
      <c r="AJ32" s="102">
        <v>0</v>
      </c>
      <c r="AK32" s="166">
        <v>1</v>
      </c>
      <c r="AL32" s="166">
        <v>1</v>
      </c>
      <c r="AM32" s="102">
        <v>0</v>
      </c>
      <c r="AN32" s="166">
        <v>1</v>
      </c>
      <c r="AO32" s="102">
        <v>0</v>
      </c>
      <c r="AP32" s="169">
        <v>7434529</v>
      </c>
      <c r="AQ32" s="107">
        <f t="shared" si="1"/>
        <v>0</v>
      </c>
      <c r="AR32" s="57"/>
      <c r="AS32" s="56" t="s">
        <v>113</v>
      </c>
      <c r="AV32" s="64">
        <v>1</v>
      </c>
      <c r="AW32" s="64">
        <f>IFERROR(AV32*VLOOKUP(AV31,AV24:AW28,2,FALSE)/VLOOKUP(AW31,AV24:AW28,2,FALSE),"Enter Unit and Value")</f>
        <v>1.4189189189189189</v>
      </c>
      <c r="AY32" s="108"/>
    </row>
    <row r="33" spans="2:51" x14ac:dyDescent="0.25">
      <c r="B33" s="43">
        <v>2.9166666666666701</v>
      </c>
      <c r="C33" s="43">
        <v>0.95833333333333803</v>
      </c>
      <c r="D33" s="99">
        <v>12</v>
      </c>
      <c r="E33" s="44">
        <f t="shared" si="2"/>
        <v>8.4507042253521139</v>
      </c>
      <c r="F33" s="106">
        <v>66</v>
      </c>
      <c r="G33" s="44">
        <f t="shared" si="3"/>
        <v>46.478873239436624</v>
      </c>
      <c r="H33" s="45" t="s">
        <v>88</v>
      </c>
      <c r="I33" s="45">
        <f>J33-(2/1.42)</f>
        <v>41.549295774647888</v>
      </c>
      <c r="J33" s="46">
        <f t="shared" ref="J33:J34" si="14">(F33-5)/1.42</f>
        <v>42.95774647887324</v>
      </c>
      <c r="K33" s="45">
        <f t="shared" si="12"/>
        <v>47.183098591549296</v>
      </c>
      <c r="L33" s="47">
        <v>14</v>
      </c>
      <c r="M33" s="48" t="s">
        <v>118</v>
      </c>
      <c r="N33" s="48">
        <v>11.9</v>
      </c>
      <c r="O33" s="49">
        <v>118</v>
      </c>
      <c r="P33" s="49">
        <v>103</v>
      </c>
      <c r="Q33" s="49">
        <v>20068601</v>
      </c>
      <c r="R33" s="50">
        <f t="shared" si="5"/>
        <v>4353</v>
      </c>
      <c r="S33" s="51">
        <f t="shared" si="6"/>
        <v>104.47199999999999</v>
      </c>
      <c r="T33" s="51">
        <f t="shared" si="7"/>
        <v>4.3529999999999998</v>
      </c>
      <c r="U33" s="100">
        <v>3.7</v>
      </c>
      <c r="V33" s="100">
        <f t="shared" si="0"/>
        <v>3.7</v>
      </c>
      <c r="W33" s="112" t="s">
        <v>129</v>
      </c>
      <c r="X33" s="107">
        <v>0</v>
      </c>
      <c r="Y33" s="107">
        <v>0</v>
      </c>
      <c r="Z33" s="107">
        <v>1065</v>
      </c>
      <c r="AA33" s="169">
        <v>0</v>
      </c>
      <c r="AB33" s="107">
        <v>1088</v>
      </c>
      <c r="AC33" s="52" t="s">
        <v>90</v>
      </c>
      <c r="AD33" s="52" t="s">
        <v>90</v>
      </c>
      <c r="AE33" s="52" t="s">
        <v>90</v>
      </c>
      <c r="AF33" s="101" t="s">
        <v>90</v>
      </c>
      <c r="AG33" s="101">
        <v>33638476</v>
      </c>
      <c r="AH33" s="53">
        <f t="shared" si="9"/>
        <v>728</v>
      </c>
      <c r="AI33" s="54">
        <f t="shared" si="8"/>
        <v>167.24098322995636</v>
      </c>
      <c r="AJ33" s="102">
        <v>0</v>
      </c>
      <c r="AK33" s="102">
        <v>0</v>
      </c>
      <c r="AL33" s="166">
        <v>1</v>
      </c>
      <c r="AM33" s="102">
        <v>0</v>
      </c>
      <c r="AN33" s="166">
        <v>1</v>
      </c>
      <c r="AO33" s="102">
        <v>0.25</v>
      </c>
      <c r="AP33" s="107">
        <v>7435108</v>
      </c>
      <c r="AQ33" s="107">
        <f t="shared" si="1"/>
        <v>579</v>
      </c>
      <c r="AR33" s="55"/>
      <c r="AS33" s="56" t="s">
        <v>113</v>
      </c>
      <c r="AY33" s="108"/>
    </row>
    <row r="34" spans="2:51" x14ac:dyDescent="0.25">
      <c r="B34" s="43">
        <v>2.9583333333333299</v>
      </c>
      <c r="C34" s="43">
        <v>1</v>
      </c>
      <c r="D34" s="99">
        <v>15</v>
      </c>
      <c r="E34" s="44">
        <f t="shared" si="2"/>
        <v>10.563380281690142</v>
      </c>
      <c r="F34" s="106">
        <v>66</v>
      </c>
      <c r="G34" s="44">
        <f t="shared" si="3"/>
        <v>46.478873239436624</v>
      </c>
      <c r="H34" s="45" t="s">
        <v>88</v>
      </c>
      <c r="I34" s="45">
        <f t="shared" si="4"/>
        <v>41.549295774647888</v>
      </c>
      <c r="J34" s="46">
        <f t="shared" si="14"/>
        <v>42.95774647887324</v>
      </c>
      <c r="K34" s="45">
        <f t="shared" si="12"/>
        <v>47.183098591549296</v>
      </c>
      <c r="L34" s="47">
        <v>14</v>
      </c>
      <c r="M34" s="48" t="s">
        <v>118</v>
      </c>
      <c r="N34" s="65">
        <v>11.5</v>
      </c>
      <c r="O34" s="49">
        <v>125</v>
      </c>
      <c r="P34" s="49">
        <v>94</v>
      </c>
      <c r="Q34" s="49">
        <v>20072724</v>
      </c>
      <c r="R34" s="50">
        <f t="shared" si="5"/>
        <v>4123</v>
      </c>
      <c r="S34" s="51">
        <f t="shared" si="6"/>
        <v>98.951999999999998</v>
      </c>
      <c r="T34" s="51">
        <f t="shared" si="7"/>
        <v>4.1230000000000002</v>
      </c>
      <c r="U34" s="100">
        <v>4.5</v>
      </c>
      <c r="V34" s="100">
        <f t="shared" si="0"/>
        <v>4.5</v>
      </c>
      <c r="W34" s="112" t="s">
        <v>129</v>
      </c>
      <c r="X34" s="107">
        <v>0</v>
      </c>
      <c r="Y34" s="107">
        <v>0</v>
      </c>
      <c r="Z34" s="107">
        <v>1043</v>
      </c>
      <c r="AA34" s="169">
        <v>0</v>
      </c>
      <c r="AB34" s="107">
        <v>1028</v>
      </c>
      <c r="AC34" s="52" t="s">
        <v>90</v>
      </c>
      <c r="AD34" s="52" t="s">
        <v>90</v>
      </c>
      <c r="AE34" s="52" t="s">
        <v>90</v>
      </c>
      <c r="AF34" s="101" t="s">
        <v>90</v>
      </c>
      <c r="AG34" s="101">
        <v>33639124</v>
      </c>
      <c r="AH34" s="53">
        <f t="shared" si="9"/>
        <v>648</v>
      </c>
      <c r="AI34" s="54">
        <f t="shared" si="8"/>
        <v>157.16711132670386</v>
      </c>
      <c r="AJ34" s="102">
        <v>0</v>
      </c>
      <c r="AK34" s="102">
        <v>0</v>
      </c>
      <c r="AL34" s="166">
        <v>1</v>
      </c>
      <c r="AM34" s="102">
        <v>0</v>
      </c>
      <c r="AN34" s="166">
        <v>1</v>
      </c>
      <c r="AO34" s="102">
        <v>0.25</v>
      </c>
      <c r="AP34" s="107">
        <v>7435764</v>
      </c>
      <c r="AQ34" s="107">
        <f t="shared" si="1"/>
        <v>656</v>
      </c>
      <c r="AR34" s="55"/>
      <c r="AS34" s="56" t="s">
        <v>113</v>
      </c>
      <c r="AV34" s="60" t="s">
        <v>119</v>
      </c>
      <c r="AW34" s="66" t="s">
        <v>30</v>
      </c>
      <c r="AY34" s="108"/>
    </row>
    <row r="35" spans="2:51" x14ac:dyDescent="0.25">
      <c r="B35" s="152"/>
      <c r="C35" s="153"/>
      <c r="D35" s="152"/>
      <c r="E35" s="155"/>
      <c r="F35" s="155"/>
      <c r="G35" s="156"/>
      <c r="H35" s="154"/>
      <c r="I35" s="155"/>
      <c r="J35" s="155"/>
      <c r="K35" s="156"/>
      <c r="L35" s="226" t="s">
        <v>120</v>
      </c>
      <c r="M35" s="227"/>
      <c r="N35" s="228"/>
      <c r="O35" s="67"/>
      <c r="P35" s="67">
        <f>AVERAGE(P11:P34)</f>
        <v>122.375</v>
      </c>
      <c r="Q35" s="68">
        <f>Q34-Q10</f>
        <v>122638</v>
      </c>
      <c r="R35" s="69">
        <f>SUM(R11:R34)</f>
        <v>122638</v>
      </c>
      <c r="S35" s="70">
        <f>AVERAGE(S11:S34)</f>
        <v>122.63799999999999</v>
      </c>
      <c r="T35" s="70">
        <f>SUM(T11:T34)</f>
        <v>122.63800000000002</v>
      </c>
      <c r="U35" s="154"/>
      <c r="V35" s="154"/>
      <c r="W35" s="61"/>
      <c r="X35" s="146"/>
      <c r="Y35" s="147"/>
      <c r="Z35" s="147"/>
      <c r="AA35" s="147"/>
      <c r="AB35" s="148"/>
      <c r="AC35" s="146"/>
      <c r="AD35" s="147"/>
      <c r="AE35" s="148"/>
      <c r="AF35" s="149"/>
      <c r="AG35" s="71">
        <f>AG34-AG10</f>
        <v>24004</v>
      </c>
      <c r="AH35" s="72">
        <f>SUM(AH11:AH34)</f>
        <v>24004</v>
      </c>
      <c r="AI35" s="73">
        <f>$AH$35/$T35</f>
        <v>195.73052398114774</v>
      </c>
      <c r="AJ35" s="149"/>
      <c r="AK35" s="150"/>
      <c r="AL35" s="150"/>
      <c r="AM35" s="150"/>
      <c r="AN35" s="151"/>
      <c r="AO35" s="74"/>
      <c r="AP35" s="75">
        <f>AP34-AP10</f>
        <v>4434</v>
      </c>
      <c r="AQ35" s="76">
        <f>SUM(AQ11:AQ34)</f>
        <v>4434</v>
      </c>
      <c r="AR35" s="77" t="e">
        <f>AVERAGE(AR11:AR34)</f>
        <v>#DIV/0!</v>
      </c>
      <c r="AS35" s="74"/>
      <c r="AV35" s="78" t="s">
        <v>30</v>
      </c>
      <c r="AW35" s="78">
        <v>1</v>
      </c>
      <c r="AY35" s="108"/>
    </row>
    <row r="36" spans="2:51" x14ac:dyDescent="0.25">
      <c r="B36" s="79"/>
      <c r="C36" s="79"/>
      <c r="D36" s="79"/>
      <c r="E36" s="80"/>
      <c r="F36" s="80"/>
      <c r="G36" s="80"/>
      <c r="H36" s="80"/>
      <c r="I36" s="81"/>
      <c r="J36" s="81"/>
      <c r="K36" s="81"/>
      <c r="L36" s="105"/>
      <c r="M36" s="105"/>
      <c r="N36" s="105"/>
      <c r="O36" s="105"/>
      <c r="P36" s="105"/>
      <c r="Q36" s="105"/>
      <c r="R36" s="105"/>
      <c r="S36" s="105"/>
      <c r="T36" s="105"/>
      <c r="U36" s="82"/>
      <c r="V36" s="82"/>
      <c r="W36" s="105"/>
      <c r="X36" s="105"/>
      <c r="Y36" s="105"/>
      <c r="Z36" s="109"/>
      <c r="AA36" s="105"/>
      <c r="AB36" s="105"/>
      <c r="AC36" s="105"/>
      <c r="AD36" s="105"/>
      <c r="AE36" s="105"/>
      <c r="AH36" s="83"/>
      <c r="AM36" s="105"/>
      <c r="AN36" s="105"/>
      <c r="AO36" s="105"/>
      <c r="AP36" s="105"/>
      <c r="AQ36" s="105"/>
      <c r="AR36" s="105"/>
      <c r="AV36" s="78" t="s">
        <v>121</v>
      </c>
      <c r="AW36" s="78">
        <v>41.67</v>
      </c>
      <c r="AY36" s="108"/>
    </row>
    <row r="37" spans="2:51" x14ac:dyDescent="0.25">
      <c r="B37" s="93" t="s">
        <v>122</v>
      </c>
      <c r="C37" s="93"/>
      <c r="D37" s="93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09"/>
      <c r="X37" s="109"/>
      <c r="Y37" s="109"/>
      <c r="Z37" s="109"/>
      <c r="AA37" s="109"/>
      <c r="AB37" s="109"/>
      <c r="AC37" s="109"/>
      <c r="AD37" s="109"/>
      <c r="AE37" s="109"/>
      <c r="AM37" s="23"/>
      <c r="AN37" s="105"/>
      <c r="AO37" s="105"/>
      <c r="AP37" s="105"/>
      <c r="AQ37" s="105"/>
      <c r="AR37" s="109"/>
      <c r="AV37" s="78" t="s">
        <v>123</v>
      </c>
      <c r="AW37" s="78">
        <v>11.574999999999999</v>
      </c>
      <c r="AY37" s="108"/>
    </row>
    <row r="38" spans="2:51" x14ac:dyDescent="0.25">
      <c r="B38" s="94" t="s">
        <v>139</v>
      </c>
      <c r="C38" s="93"/>
      <c r="D38" s="9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109"/>
      <c r="X38" s="109"/>
      <c r="Y38" s="109"/>
      <c r="Z38" s="109"/>
      <c r="AA38" s="109"/>
      <c r="AB38" s="109"/>
      <c r="AC38" s="109"/>
      <c r="AD38" s="109"/>
      <c r="AE38" s="109"/>
      <c r="AM38" s="23"/>
      <c r="AN38" s="105"/>
      <c r="AO38" s="105"/>
      <c r="AP38" s="105"/>
      <c r="AQ38" s="105"/>
      <c r="AR38" s="109"/>
      <c r="AV38" s="78"/>
      <c r="AW38" s="78"/>
      <c r="AY38" s="108"/>
    </row>
    <row r="39" spans="2:51" x14ac:dyDescent="0.25">
      <c r="B39" s="90" t="s">
        <v>128</v>
      </c>
      <c r="C39" s="113"/>
      <c r="D39" s="113"/>
      <c r="E39" s="113"/>
      <c r="F39" s="113"/>
      <c r="G39" s="113"/>
      <c r="H39" s="113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92"/>
      <c r="T39" s="92"/>
      <c r="U39" s="92"/>
      <c r="V39" s="92"/>
      <c r="W39" s="109"/>
      <c r="X39" s="109"/>
      <c r="Y39" s="109"/>
      <c r="Z39" s="109"/>
      <c r="AA39" s="109"/>
      <c r="AB39" s="109"/>
      <c r="AC39" s="109"/>
      <c r="AD39" s="109"/>
      <c r="AE39" s="109"/>
      <c r="AM39" s="23"/>
      <c r="AN39" s="105"/>
      <c r="AO39" s="105"/>
      <c r="AP39" s="105"/>
      <c r="AQ39" s="105"/>
      <c r="AR39" s="109"/>
      <c r="AV39" s="78"/>
      <c r="AW39" s="78"/>
      <c r="AY39" s="108"/>
    </row>
    <row r="40" spans="2:51" x14ac:dyDescent="0.25">
      <c r="B40" s="118" t="s">
        <v>134</v>
      </c>
      <c r="C40" s="113"/>
      <c r="D40" s="113"/>
      <c r="E40" s="113"/>
      <c r="F40" s="113"/>
      <c r="G40" s="113"/>
      <c r="H40" s="113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92"/>
      <c r="T40" s="92"/>
      <c r="U40" s="92"/>
      <c r="V40" s="92"/>
      <c r="W40" s="109"/>
      <c r="X40" s="109"/>
      <c r="Y40" s="109"/>
      <c r="Z40" s="109"/>
      <c r="AA40" s="109"/>
      <c r="AB40" s="109"/>
      <c r="AC40" s="109"/>
      <c r="AD40" s="109"/>
      <c r="AE40" s="109"/>
      <c r="AM40" s="23"/>
      <c r="AN40" s="105"/>
      <c r="AO40" s="105"/>
      <c r="AP40" s="105"/>
      <c r="AQ40" s="105"/>
      <c r="AR40" s="109"/>
      <c r="AV40" s="78"/>
      <c r="AW40" s="78"/>
      <c r="AY40" s="108"/>
    </row>
    <row r="41" spans="2:51" x14ac:dyDescent="0.25">
      <c r="B41" s="88" t="s">
        <v>140</v>
      </c>
      <c r="C41" s="113"/>
      <c r="D41" s="113"/>
      <c r="E41" s="113"/>
      <c r="F41" s="113"/>
      <c r="G41" s="113"/>
      <c r="H41" s="113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92"/>
      <c r="T41" s="92"/>
      <c r="U41" s="92"/>
      <c r="V41" s="92"/>
      <c r="W41" s="109"/>
      <c r="X41" s="109"/>
      <c r="Y41" s="109"/>
      <c r="Z41" s="109"/>
      <c r="AA41" s="109"/>
      <c r="AB41" s="109"/>
      <c r="AC41" s="109"/>
      <c r="AD41" s="109"/>
      <c r="AE41" s="109"/>
      <c r="AM41" s="23"/>
      <c r="AN41" s="105"/>
      <c r="AO41" s="105"/>
      <c r="AP41" s="105"/>
      <c r="AQ41" s="105"/>
      <c r="AR41" s="109"/>
      <c r="AV41" s="78"/>
      <c r="AW41" s="78"/>
      <c r="AY41" s="108"/>
    </row>
    <row r="42" spans="2:51" x14ac:dyDescent="0.25">
      <c r="B42" s="89" t="s">
        <v>162</v>
      </c>
      <c r="C42" s="113"/>
      <c r="D42" s="113"/>
      <c r="E42" s="113"/>
      <c r="F42" s="113"/>
      <c r="G42" s="113"/>
      <c r="H42" s="113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6"/>
      <c r="T42" s="116"/>
      <c r="U42" s="116"/>
      <c r="V42" s="116"/>
      <c r="W42" s="109"/>
      <c r="X42" s="109"/>
      <c r="Y42" s="109"/>
      <c r="Z42" s="109"/>
      <c r="AA42" s="109"/>
      <c r="AB42" s="109"/>
      <c r="AC42" s="109"/>
      <c r="AD42" s="109"/>
      <c r="AE42" s="109"/>
      <c r="AM42" s="110"/>
      <c r="AN42" s="110"/>
      <c r="AO42" s="110"/>
      <c r="AP42" s="110"/>
      <c r="AQ42" s="110"/>
      <c r="AR42" s="110"/>
      <c r="AS42" s="111"/>
      <c r="AV42" s="108"/>
      <c r="AW42" s="145"/>
      <c r="AX42" s="145"/>
      <c r="AY42" s="145"/>
    </row>
    <row r="43" spans="2:51" x14ac:dyDescent="0.25">
      <c r="B43" s="118" t="s">
        <v>124</v>
      </c>
      <c r="C43" s="113"/>
      <c r="D43" s="113"/>
      <c r="E43" s="91"/>
      <c r="F43" s="91"/>
      <c r="G43" s="91"/>
      <c r="H43" s="113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6"/>
      <c r="T43" s="116"/>
      <c r="U43" s="116"/>
      <c r="V43" s="116"/>
      <c r="W43" s="109"/>
      <c r="X43" s="109"/>
      <c r="Y43" s="109"/>
      <c r="Z43" s="109"/>
      <c r="AA43" s="109"/>
      <c r="AB43" s="109"/>
      <c r="AC43" s="109"/>
      <c r="AD43" s="109"/>
      <c r="AE43" s="109"/>
      <c r="AM43" s="110"/>
      <c r="AN43" s="110"/>
      <c r="AO43" s="110"/>
      <c r="AP43" s="110"/>
      <c r="AQ43" s="110"/>
      <c r="AR43" s="110"/>
      <c r="AS43" s="111"/>
      <c r="AV43" s="108"/>
      <c r="AW43" s="145"/>
      <c r="AX43" s="145"/>
      <c r="AY43" s="145"/>
    </row>
    <row r="44" spans="2:51" s="163" customFormat="1" x14ac:dyDescent="0.25">
      <c r="B44" s="118" t="s">
        <v>125</v>
      </c>
      <c r="C44" s="176"/>
      <c r="D44" s="176"/>
      <c r="E44" s="181"/>
      <c r="F44" s="181"/>
      <c r="G44" s="181"/>
      <c r="H44" s="17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80"/>
      <c r="T44" s="179"/>
      <c r="U44" s="179"/>
      <c r="V44" s="179"/>
      <c r="W44" s="171"/>
      <c r="X44" s="171"/>
      <c r="Y44" s="171"/>
      <c r="Z44" s="171"/>
      <c r="AA44" s="171"/>
      <c r="AB44" s="171"/>
      <c r="AC44" s="171"/>
      <c r="AD44" s="171"/>
      <c r="AE44" s="171"/>
      <c r="AM44" s="172"/>
      <c r="AN44" s="172"/>
      <c r="AO44" s="172"/>
      <c r="AP44" s="172"/>
      <c r="AQ44" s="172"/>
      <c r="AR44" s="172"/>
      <c r="AS44" s="173"/>
      <c r="AT44" s="167"/>
      <c r="AU44" s="167"/>
      <c r="AV44" s="170"/>
    </row>
    <row r="45" spans="2:51" x14ac:dyDescent="0.25">
      <c r="B45" s="115" t="s">
        <v>164</v>
      </c>
      <c r="C45" s="113"/>
      <c r="D45" s="113"/>
      <c r="E45" s="113"/>
      <c r="F45" s="113"/>
      <c r="G45" s="113"/>
      <c r="H45" s="113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6"/>
      <c r="U45" s="116"/>
      <c r="V45" s="116"/>
      <c r="W45" s="109"/>
      <c r="X45" s="109"/>
      <c r="Y45" s="109"/>
      <c r="Z45" s="109"/>
      <c r="AA45" s="109"/>
      <c r="AB45" s="109"/>
      <c r="AC45" s="109"/>
      <c r="AD45" s="109"/>
      <c r="AE45" s="109"/>
      <c r="AM45" s="110"/>
      <c r="AN45" s="110"/>
      <c r="AO45" s="110"/>
      <c r="AP45" s="110"/>
      <c r="AQ45" s="110"/>
      <c r="AR45" s="110"/>
      <c r="AS45" s="111"/>
      <c r="AV45" s="108"/>
      <c r="AW45" s="145"/>
      <c r="AX45" s="145"/>
      <c r="AY45" s="145"/>
    </row>
    <row r="46" spans="2:51" x14ac:dyDescent="0.25">
      <c r="B46" s="115" t="s">
        <v>165</v>
      </c>
      <c r="C46" s="113"/>
      <c r="D46" s="113"/>
      <c r="E46" s="113"/>
      <c r="F46" s="113"/>
      <c r="G46" s="113"/>
      <c r="H46" s="113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7"/>
      <c r="T46" s="116"/>
      <c r="U46" s="116"/>
      <c r="V46" s="116"/>
      <c r="W46" s="109"/>
      <c r="X46" s="109"/>
      <c r="Y46" s="109"/>
      <c r="Z46" s="109"/>
      <c r="AA46" s="109"/>
      <c r="AB46" s="109"/>
      <c r="AC46" s="109"/>
      <c r="AD46" s="109"/>
      <c r="AE46" s="109"/>
      <c r="AM46" s="110"/>
      <c r="AN46" s="110"/>
      <c r="AO46" s="110"/>
      <c r="AP46" s="110"/>
      <c r="AQ46" s="110"/>
      <c r="AR46" s="110"/>
      <c r="AS46" s="111"/>
      <c r="AV46" s="108"/>
      <c r="AW46" s="145"/>
      <c r="AX46" s="145"/>
      <c r="AY46" s="145"/>
    </row>
    <row r="47" spans="2:51" x14ac:dyDescent="0.25">
      <c r="B47" s="120" t="s">
        <v>163</v>
      </c>
      <c r="C47" s="113"/>
      <c r="D47" s="113"/>
      <c r="E47" s="113"/>
      <c r="F47" s="113"/>
      <c r="G47" s="113"/>
      <c r="H47" s="113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7"/>
      <c r="T47" s="116"/>
      <c r="U47" s="116"/>
      <c r="V47" s="116"/>
      <c r="W47" s="109"/>
      <c r="X47" s="109"/>
      <c r="Y47" s="109"/>
      <c r="Z47" s="109"/>
      <c r="AA47" s="109"/>
      <c r="AB47" s="109"/>
      <c r="AC47" s="109"/>
      <c r="AD47" s="109"/>
      <c r="AE47" s="109"/>
      <c r="AM47" s="110"/>
      <c r="AN47" s="110"/>
      <c r="AO47" s="110"/>
      <c r="AP47" s="110"/>
      <c r="AQ47" s="110"/>
      <c r="AR47" s="110"/>
      <c r="AS47" s="111"/>
      <c r="AV47" s="108"/>
      <c r="AW47" s="145"/>
      <c r="AX47" s="145"/>
      <c r="AY47" s="145"/>
    </row>
    <row r="48" spans="2:51" x14ac:dyDescent="0.25">
      <c r="B48" s="183" t="s">
        <v>166</v>
      </c>
      <c r="C48" s="113"/>
      <c r="D48" s="113"/>
      <c r="E48" s="113"/>
      <c r="F48" s="113"/>
      <c r="G48" s="113"/>
      <c r="H48" s="113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7"/>
      <c r="T48" s="116"/>
      <c r="U48" s="116"/>
      <c r="V48" s="116"/>
      <c r="W48" s="109"/>
      <c r="X48" s="109"/>
      <c r="Y48" s="109"/>
      <c r="Z48" s="109"/>
      <c r="AA48" s="109"/>
      <c r="AB48" s="109"/>
      <c r="AC48" s="109"/>
      <c r="AD48" s="109"/>
      <c r="AE48" s="109"/>
      <c r="AM48" s="110"/>
      <c r="AN48" s="110"/>
      <c r="AO48" s="110"/>
      <c r="AP48" s="110"/>
      <c r="AQ48" s="110"/>
      <c r="AR48" s="110"/>
      <c r="AS48" s="111"/>
      <c r="AV48" s="108"/>
      <c r="AW48" s="145"/>
      <c r="AX48" s="145"/>
      <c r="AY48" s="145"/>
    </row>
    <row r="49" spans="2:51" x14ac:dyDescent="0.25">
      <c r="B49" s="118" t="s">
        <v>167</v>
      </c>
      <c r="C49" s="113"/>
      <c r="D49" s="113"/>
      <c r="E49" s="113"/>
      <c r="F49" s="113"/>
      <c r="G49" s="113"/>
      <c r="H49" s="113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7"/>
      <c r="T49" s="116"/>
      <c r="U49" s="116"/>
      <c r="V49" s="116"/>
      <c r="W49" s="109"/>
      <c r="X49" s="109"/>
      <c r="Y49" s="109"/>
      <c r="Z49" s="109"/>
      <c r="AA49" s="109"/>
      <c r="AB49" s="109"/>
      <c r="AC49" s="109"/>
      <c r="AD49" s="109"/>
      <c r="AE49" s="109"/>
      <c r="AM49" s="110"/>
      <c r="AN49" s="110"/>
      <c r="AO49" s="110"/>
      <c r="AP49" s="110"/>
      <c r="AQ49" s="110"/>
      <c r="AR49" s="110"/>
      <c r="AS49" s="111"/>
      <c r="AV49" s="108"/>
      <c r="AW49" s="145"/>
      <c r="AX49" s="145"/>
      <c r="AY49" s="145"/>
    </row>
    <row r="50" spans="2:51" x14ac:dyDescent="0.25">
      <c r="B50" s="118" t="s">
        <v>131</v>
      </c>
      <c r="C50" s="113"/>
      <c r="D50" s="113"/>
      <c r="E50" s="113"/>
      <c r="F50" s="113"/>
      <c r="G50" s="113"/>
      <c r="H50" s="113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7"/>
      <c r="T50" s="116"/>
      <c r="U50" s="116"/>
      <c r="V50" s="116"/>
      <c r="W50" s="109"/>
      <c r="X50" s="109"/>
      <c r="Y50" s="109"/>
      <c r="Z50" s="109"/>
      <c r="AA50" s="109"/>
      <c r="AB50" s="109"/>
      <c r="AC50" s="109"/>
      <c r="AD50" s="109"/>
      <c r="AE50" s="109"/>
      <c r="AM50" s="110"/>
      <c r="AN50" s="110"/>
      <c r="AO50" s="110"/>
      <c r="AP50" s="110"/>
      <c r="AQ50" s="110"/>
      <c r="AR50" s="110"/>
      <c r="AS50" s="111"/>
      <c r="AV50" s="108"/>
      <c r="AW50" s="145"/>
      <c r="AX50" s="145"/>
      <c r="AY50" s="145"/>
    </row>
    <row r="51" spans="2:51" s="163" customFormat="1" x14ac:dyDescent="0.25">
      <c r="B51" s="174" t="s">
        <v>160</v>
      </c>
      <c r="C51" s="104"/>
      <c r="D51" s="104"/>
      <c r="E51" s="104"/>
      <c r="F51" s="104"/>
      <c r="G51" s="104"/>
      <c r="H51" s="104"/>
      <c r="I51" s="184"/>
      <c r="J51" s="177"/>
      <c r="K51" s="177"/>
      <c r="L51" s="177"/>
      <c r="M51" s="177"/>
      <c r="N51" s="177"/>
      <c r="O51" s="177"/>
      <c r="P51" s="177"/>
      <c r="Q51" s="177"/>
      <c r="R51" s="177"/>
      <c r="S51" s="180"/>
      <c r="T51" s="179"/>
      <c r="U51" s="179"/>
      <c r="V51" s="179"/>
      <c r="W51" s="171"/>
      <c r="X51" s="171"/>
      <c r="Y51" s="171"/>
      <c r="Z51" s="171"/>
      <c r="AA51" s="171"/>
      <c r="AB51" s="171"/>
      <c r="AC51" s="171"/>
      <c r="AD51" s="171"/>
      <c r="AE51" s="171"/>
      <c r="AM51" s="172"/>
      <c r="AN51" s="172"/>
      <c r="AO51" s="172"/>
      <c r="AP51" s="172"/>
      <c r="AQ51" s="172"/>
      <c r="AR51" s="172"/>
      <c r="AS51" s="173"/>
      <c r="AT51" s="167"/>
      <c r="AU51" s="167"/>
      <c r="AV51" s="170"/>
    </row>
    <row r="52" spans="2:51" x14ac:dyDescent="0.25">
      <c r="B52" s="174" t="s">
        <v>163</v>
      </c>
      <c r="C52" s="104"/>
      <c r="D52" s="104"/>
      <c r="E52" s="104"/>
      <c r="F52" s="104"/>
      <c r="G52" s="104"/>
      <c r="H52" s="104"/>
      <c r="I52" s="184"/>
      <c r="J52" s="114"/>
      <c r="K52" s="114"/>
      <c r="L52" s="114"/>
      <c r="M52" s="114"/>
      <c r="N52" s="114"/>
      <c r="O52" s="114"/>
      <c r="P52" s="114"/>
      <c r="Q52" s="114"/>
      <c r="R52" s="114"/>
      <c r="S52" s="117"/>
      <c r="T52" s="116"/>
      <c r="U52" s="116"/>
      <c r="V52" s="116"/>
      <c r="W52" s="109"/>
      <c r="X52" s="109"/>
      <c r="Y52" s="109"/>
      <c r="Z52" s="109"/>
      <c r="AA52" s="109"/>
      <c r="AB52" s="109"/>
      <c r="AC52" s="109"/>
      <c r="AD52" s="109"/>
      <c r="AE52" s="109"/>
      <c r="AM52" s="110"/>
      <c r="AN52" s="110"/>
      <c r="AO52" s="110"/>
      <c r="AP52" s="110"/>
      <c r="AQ52" s="110"/>
      <c r="AR52" s="110"/>
      <c r="AS52" s="111"/>
      <c r="AV52" s="108"/>
      <c r="AW52" s="145"/>
      <c r="AX52" s="145"/>
      <c r="AY52" s="145"/>
    </row>
    <row r="53" spans="2:51" x14ac:dyDescent="0.25">
      <c r="B53" s="118" t="s">
        <v>132</v>
      </c>
      <c r="C53" s="113"/>
      <c r="D53" s="113"/>
      <c r="E53" s="113"/>
      <c r="F53" s="113"/>
      <c r="G53" s="113"/>
      <c r="H53" s="113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7"/>
      <c r="T53" s="116"/>
      <c r="U53" s="116"/>
      <c r="V53" s="116"/>
      <c r="W53" s="109"/>
      <c r="X53" s="109"/>
      <c r="Y53" s="109"/>
      <c r="Z53" s="109"/>
      <c r="AA53" s="109"/>
      <c r="AB53" s="109"/>
      <c r="AC53" s="109"/>
      <c r="AD53" s="109"/>
      <c r="AE53" s="109"/>
      <c r="AM53" s="110"/>
      <c r="AN53" s="110"/>
      <c r="AO53" s="110"/>
      <c r="AP53" s="110"/>
      <c r="AQ53" s="110"/>
      <c r="AR53" s="110"/>
      <c r="AS53" s="111"/>
      <c r="AV53" s="108"/>
      <c r="AW53" s="145"/>
      <c r="AX53" s="145"/>
      <c r="AY53" s="145"/>
    </row>
    <row r="54" spans="2:51" x14ac:dyDescent="0.25">
      <c r="B54" s="118" t="s">
        <v>133</v>
      </c>
      <c r="C54" s="113"/>
      <c r="D54" s="113"/>
      <c r="E54" s="113"/>
      <c r="F54" s="113"/>
      <c r="G54" s="113"/>
      <c r="H54" s="113"/>
      <c r="I54" s="113"/>
      <c r="J54" s="114"/>
      <c r="K54" s="114"/>
      <c r="L54" s="114"/>
      <c r="M54" s="114"/>
      <c r="N54" s="114"/>
      <c r="O54" s="114"/>
      <c r="P54" s="114"/>
      <c r="Q54" s="114"/>
      <c r="R54" s="114"/>
      <c r="S54" s="117"/>
      <c r="T54" s="116"/>
      <c r="U54" s="116"/>
      <c r="V54" s="116"/>
      <c r="W54" s="109"/>
      <c r="X54" s="109"/>
      <c r="Y54" s="109"/>
      <c r="Z54" s="109"/>
      <c r="AA54" s="109"/>
      <c r="AB54" s="109"/>
      <c r="AC54" s="109"/>
      <c r="AD54" s="109"/>
      <c r="AE54" s="109"/>
      <c r="AM54" s="110"/>
      <c r="AN54" s="110"/>
      <c r="AO54" s="110"/>
      <c r="AP54" s="110"/>
      <c r="AQ54" s="110"/>
      <c r="AR54" s="110"/>
      <c r="AS54" s="111"/>
      <c r="AV54" s="108"/>
      <c r="AW54" s="145"/>
      <c r="AX54" s="145"/>
      <c r="AY54" s="145"/>
    </row>
    <row r="55" spans="2:51" x14ac:dyDescent="0.25">
      <c r="B55" s="115" t="s">
        <v>149</v>
      </c>
      <c r="C55" s="113"/>
      <c r="D55" s="113"/>
      <c r="E55" s="113"/>
      <c r="F55" s="113"/>
      <c r="G55" s="113"/>
      <c r="H55" s="113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7"/>
      <c r="T55" s="116"/>
      <c r="U55" s="116"/>
      <c r="V55" s="116"/>
      <c r="W55" s="109"/>
      <c r="X55" s="109"/>
      <c r="Y55" s="109"/>
      <c r="Z55" s="109"/>
      <c r="AA55" s="109"/>
      <c r="AB55" s="109"/>
      <c r="AC55" s="109"/>
      <c r="AD55" s="109"/>
      <c r="AE55" s="109"/>
      <c r="AM55" s="110"/>
      <c r="AN55" s="110"/>
      <c r="AO55" s="110"/>
      <c r="AP55" s="110"/>
      <c r="AQ55" s="110"/>
      <c r="AR55" s="110"/>
      <c r="AS55" s="111"/>
      <c r="AV55" s="108"/>
      <c r="AW55" s="145"/>
      <c r="AX55" s="145"/>
      <c r="AY55" s="145"/>
    </row>
    <row r="56" spans="2:51" x14ac:dyDescent="0.25">
      <c r="B56" s="118" t="s">
        <v>144</v>
      </c>
      <c r="C56" s="113"/>
      <c r="D56" s="113"/>
      <c r="E56" s="113"/>
      <c r="F56" s="113"/>
      <c r="G56" s="113"/>
      <c r="H56" s="113"/>
      <c r="I56" s="113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6"/>
      <c r="U56" s="116"/>
      <c r="V56" s="116"/>
      <c r="W56" s="109"/>
      <c r="X56" s="109"/>
      <c r="Y56" s="109"/>
      <c r="Z56" s="109"/>
      <c r="AA56" s="109"/>
      <c r="AB56" s="109"/>
      <c r="AC56" s="109"/>
      <c r="AD56" s="109"/>
      <c r="AE56" s="109"/>
      <c r="AM56" s="110"/>
      <c r="AN56" s="110"/>
      <c r="AO56" s="110"/>
      <c r="AP56" s="110"/>
      <c r="AQ56" s="110"/>
      <c r="AR56" s="110"/>
      <c r="AS56" s="111"/>
      <c r="AV56" s="108"/>
      <c r="AW56" s="145"/>
      <c r="AX56" s="145"/>
      <c r="AY56" s="145"/>
    </row>
    <row r="57" spans="2:51" x14ac:dyDescent="0.25">
      <c r="B57" s="97" t="s">
        <v>126</v>
      </c>
      <c r="C57" s="113"/>
      <c r="D57" s="113"/>
      <c r="E57" s="113"/>
      <c r="F57" s="113"/>
      <c r="G57" s="113"/>
      <c r="H57" s="113"/>
      <c r="I57" s="113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7"/>
      <c r="U57" s="117"/>
      <c r="V57" s="117"/>
      <c r="W57" s="109"/>
      <c r="X57" s="109"/>
      <c r="Y57" s="109"/>
      <c r="Z57" s="109"/>
      <c r="AA57" s="109"/>
      <c r="AB57" s="109"/>
      <c r="AC57" s="109"/>
      <c r="AD57" s="109"/>
      <c r="AE57" s="109"/>
      <c r="AM57" s="110"/>
      <c r="AN57" s="110"/>
      <c r="AO57" s="110"/>
      <c r="AP57" s="110"/>
      <c r="AQ57" s="110"/>
      <c r="AR57" s="110"/>
      <c r="AS57" s="111"/>
      <c r="AV57" s="108"/>
      <c r="AW57" s="145"/>
      <c r="AX57" s="145"/>
      <c r="AY57" s="145"/>
    </row>
    <row r="58" spans="2:51" x14ac:dyDescent="0.25">
      <c r="B58" s="119" t="s">
        <v>161</v>
      </c>
      <c r="C58" s="118"/>
      <c r="D58" s="113"/>
      <c r="E58" s="104"/>
      <c r="F58" s="113"/>
      <c r="G58" s="113"/>
      <c r="H58" s="113"/>
      <c r="I58" s="113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7"/>
      <c r="U58" s="85"/>
      <c r="V58" s="85"/>
      <c r="W58" s="109"/>
      <c r="X58" s="109"/>
      <c r="Y58" s="109"/>
      <c r="Z58" s="109"/>
      <c r="AA58" s="109"/>
      <c r="AB58" s="109"/>
      <c r="AC58" s="109"/>
      <c r="AD58" s="109"/>
      <c r="AE58" s="109"/>
      <c r="AM58" s="110"/>
      <c r="AN58" s="110"/>
      <c r="AO58" s="110"/>
      <c r="AP58" s="110"/>
      <c r="AQ58" s="110"/>
      <c r="AR58" s="110"/>
      <c r="AS58" s="111"/>
      <c r="AV58" s="108"/>
      <c r="AW58" s="145"/>
      <c r="AX58" s="145"/>
      <c r="AY58" s="145"/>
    </row>
    <row r="59" spans="2:51" x14ac:dyDescent="0.25">
      <c r="B59" s="119" t="s">
        <v>127</v>
      </c>
      <c r="C59" s="115"/>
      <c r="D59" s="113"/>
      <c r="E59" s="104"/>
      <c r="F59" s="113"/>
      <c r="G59" s="113"/>
      <c r="H59" s="113"/>
      <c r="I59" s="113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7"/>
      <c r="U59" s="85"/>
      <c r="V59" s="85"/>
      <c r="W59" s="109"/>
      <c r="X59" s="109"/>
      <c r="Y59" s="109"/>
      <c r="Z59" s="109"/>
      <c r="AA59" s="109"/>
      <c r="AB59" s="109"/>
      <c r="AC59" s="109"/>
      <c r="AD59" s="109"/>
      <c r="AE59" s="109"/>
      <c r="AM59" s="110"/>
      <c r="AN59" s="110"/>
      <c r="AO59" s="110"/>
      <c r="AP59" s="110"/>
      <c r="AQ59" s="110"/>
      <c r="AR59" s="110"/>
      <c r="AS59" s="111"/>
      <c r="AV59" s="108"/>
      <c r="AW59" s="145"/>
      <c r="AX59" s="145"/>
      <c r="AY59" s="145"/>
    </row>
    <row r="60" spans="2:51" x14ac:dyDescent="0.25">
      <c r="B60" s="119"/>
      <c r="C60" s="115"/>
      <c r="D60" s="113"/>
      <c r="E60" s="113"/>
      <c r="F60" s="113"/>
      <c r="G60" s="113"/>
      <c r="H60" s="113"/>
      <c r="I60" s="113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7"/>
      <c r="U60" s="85"/>
      <c r="V60" s="85"/>
      <c r="W60" s="109"/>
      <c r="X60" s="109"/>
      <c r="Y60" s="109"/>
      <c r="Z60" s="109"/>
      <c r="AA60" s="109"/>
      <c r="AB60" s="109"/>
      <c r="AC60" s="109"/>
      <c r="AD60" s="109"/>
      <c r="AE60" s="109"/>
      <c r="AM60" s="110"/>
      <c r="AN60" s="110"/>
      <c r="AO60" s="110"/>
      <c r="AP60" s="110"/>
      <c r="AQ60" s="110"/>
      <c r="AR60" s="110"/>
      <c r="AS60" s="111"/>
      <c r="AV60" s="108"/>
      <c r="AW60" s="145"/>
      <c r="AX60" s="145"/>
      <c r="AY60" s="145"/>
    </row>
    <row r="61" spans="2:51" x14ac:dyDescent="0.25">
      <c r="B61" s="119"/>
      <c r="C61" s="115"/>
      <c r="D61" s="113"/>
      <c r="E61" s="104"/>
      <c r="F61" s="113"/>
      <c r="G61" s="113"/>
      <c r="H61" s="113"/>
      <c r="I61" s="113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7"/>
      <c r="U61" s="85"/>
      <c r="V61" s="85"/>
      <c r="W61" s="109"/>
      <c r="X61" s="109"/>
      <c r="Y61" s="109"/>
      <c r="Z61" s="98"/>
      <c r="AA61" s="109"/>
      <c r="AB61" s="109"/>
      <c r="AC61" s="109"/>
      <c r="AD61" s="109"/>
      <c r="AE61" s="109"/>
      <c r="AM61" s="110"/>
      <c r="AN61" s="110"/>
      <c r="AO61" s="110"/>
      <c r="AP61" s="110"/>
      <c r="AQ61" s="110"/>
      <c r="AR61" s="110"/>
      <c r="AS61" s="111"/>
      <c r="AV61" s="108"/>
      <c r="AW61" s="145"/>
      <c r="AX61" s="145"/>
      <c r="AY61" s="145"/>
    </row>
    <row r="62" spans="2:51" x14ac:dyDescent="0.25">
      <c r="B62" s="119"/>
      <c r="C62" s="115"/>
      <c r="D62" s="113"/>
      <c r="E62" s="113"/>
      <c r="F62" s="113"/>
      <c r="G62" s="113"/>
      <c r="H62" s="113"/>
      <c r="I62" s="104"/>
      <c r="J62" s="114"/>
      <c r="K62" s="114"/>
      <c r="L62" s="114"/>
      <c r="M62" s="114"/>
      <c r="N62" s="114"/>
      <c r="O62" s="114"/>
      <c r="P62" s="114"/>
      <c r="Q62" s="114"/>
      <c r="R62" s="114"/>
      <c r="S62" s="98"/>
      <c r="T62" s="98"/>
      <c r="U62" s="98"/>
      <c r="V62" s="98"/>
      <c r="W62" s="98"/>
      <c r="X62" s="98"/>
      <c r="Y62" s="98"/>
      <c r="Z62" s="86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108"/>
      <c r="AW62" s="145"/>
      <c r="AX62" s="145"/>
      <c r="AY62" s="145"/>
    </row>
    <row r="63" spans="2:51" x14ac:dyDescent="0.25">
      <c r="B63" s="119"/>
      <c r="C63" s="95"/>
      <c r="D63" s="113"/>
      <c r="E63" s="113"/>
      <c r="F63" s="113"/>
      <c r="G63" s="113"/>
      <c r="H63" s="113"/>
      <c r="I63" s="104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86"/>
      <c r="X63" s="86"/>
      <c r="Y63" s="86"/>
      <c r="Z63" s="109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108"/>
      <c r="AW63" s="145"/>
      <c r="AX63" s="145"/>
      <c r="AY63" s="145"/>
    </row>
    <row r="64" spans="2:51" x14ac:dyDescent="0.25">
      <c r="B64" s="119"/>
      <c r="C64" s="95"/>
      <c r="D64" s="104"/>
      <c r="E64" s="113"/>
      <c r="F64" s="113"/>
      <c r="G64" s="113"/>
      <c r="H64" s="113"/>
      <c r="I64" s="113"/>
      <c r="J64" s="98"/>
      <c r="K64" s="98"/>
      <c r="L64" s="98"/>
      <c r="M64" s="98"/>
      <c r="N64" s="98"/>
      <c r="O64" s="98"/>
      <c r="P64" s="98"/>
      <c r="Q64" s="98"/>
      <c r="R64" s="98"/>
      <c r="S64" s="114"/>
      <c r="T64" s="117"/>
      <c r="U64" s="85"/>
      <c r="V64" s="85"/>
      <c r="W64" s="109"/>
      <c r="X64" s="109"/>
      <c r="Y64" s="109"/>
      <c r="Z64" s="109"/>
      <c r="AA64" s="109"/>
      <c r="AB64" s="109"/>
      <c r="AC64" s="109"/>
      <c r="AD64" s="109"/>
      <c r="AE64" s="109"/>
      <c r="AM64" s="110"/>
      <c r="AN64" s="110"/>
      <c r="AO64" s="110"/>
      <c r="AP64" s="110"/>
      <c r="AQ64" s="110"/>
      <c r="AR64" s="110"/>
      <c r="AS64" s="111"/>
      <c r="AV64" s="108"/>
      <c r="AW64" s="145"/>
      <c r="AX64" s="145"/>
      <c r="AY64" s="145"/>
    </row>
    <row r="65" spans="1:51" x14ac:dyDescent="0.25">
      <c r="B65" s="119"/>
      <c r="C65" s="118"/>
      <c r="D65" s="104"/>
      <c r="E65" s="113"/>
      <c r="F65" s="113"/>
      <c r="G65" s="113"/>
      <c r="H65" s="113"/>
      <c r="I65" s="113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7"/>
      <c r="U65" s="85"/>
      <c r="V65" s="85"/>
      <c r="W65" s="109"/>
      <c r="X65" s="109"/>
      <c r="Y65" s="109"/>
      <c r="Z65" s="109"/>
      <c r="AA65" s="109"/>
      <c r="AB65" s="109"/>
      <c r="AC65" s="109"/>
      <c r="AD65" s="109"/>
      <c r="AE65" s="109"/>
      <c r="AM65" s="110"/>
      <c r="AN65" s="110"/>
      <c r="AO65" s="110"/>
      <c r="AP65" s="110"/>
      <c r="AQ65" s="110"/>
      <c r="AR65" s="110"/>
      <c r="AS65" s="111"/>
      <c r="AV65" s="108"/>
      <c r="AW65" s="145"/>
      <c r="AX65" s="145"/>
      <c r="AY65" s="145"/>
    </row>
    <row r="66" spans="1:51" x14ac:dyDescent="0.25">
      <c r="B66" s="119"/>
      <c r="C66" s="118"/>
      <c r="D66" s="113"/>
      <c r="E66" s="104"/>
      <c r="F66" s="113"/>
      <c r="G66" s="104"/>
      <c r="H66" s="104"/>
      <c r="I66" s="113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7"/>
      <c r="U66" s="85"/>
      <c r="V66" s="85"/>
      <c r="W66" s="109"/>
      <c r="X66" s="109"/>
      <c r="Y66" s="109"/>
      <c r="Z66" s="109"/>
      <c r="AA66" s="109"/>
      <c r="AB66" s="109"/>
      <c r="AC66" s="109"/>
      <c r="AD66" s="109"/>
      <c r="AE66" s="109"/>
      <c r="AM66" s="110"/>
      <c r="AN66" s="110"/>
      <c r="AO66" s="110"/>
      <c r="AP66" s="110"/>
      <c r="AQ66" s="110"/>
      <c r="AR66" s="110"/>
      <c r="AS66" s="111"/>
      <c r="AV66" s="108"/>
      <c r="AW66" s="145"/>
      <c r="AX66" s="145"/>
      <c r="AY66" s="145"/>
    </row>
    <row r="67" spans="1:51" x14ac:dyDescent="0.25">
      <c r="B67" s="119"/>
      <c r="C67" s="115"/>
      <c r="D67" s="113"/>
      <c r="E67" s="104"/>
      <c r="F67" s="104"/>
      <c r="G67" s="104"/>
      <c r="H67" s="104"/>
      <c r="I67" s="113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7"/>
      <c r="U67" s="85"/>
      <c r="V67" s="85"/>
      <c r="W67" s="109"/>
      <c r="X67" s="109"/>
      <c r="Y67" s="109"/>
      <c r="Z67" s="109"/>
      <c r="AA67" s="109"/>
      <c r="AB67" s="109"/>
      <c r="AC67" s="109"/>
      <c r="AD67" s="109"/>
      <c r="AE67" s="109"/>
      <c r="AM67" s="110"/>
      <c r="AN67" s="110"/>
      <c r="AO67" s="110"/>
      <c r="AP67" s="110"/>
      <c r="AQ67" s="110"/>
      <c r="AR67" s="110"/>
      <c r="AS67" s="111"/>
      <c r="AV67" s="108"/>
      <c r="AW67" s="145"/>
      <c r="AX67" s="145"/>
      <c r="AY67" s="145"/>
    </row>
    <row r="68" spans="1:51" x14ac:dyDescent="0.25">
      <c r="B68" s="119"/>
      <c r="C68" s="115"/>
      <c r="D68" s="113"/>
      <c r="E68" s="113"/>
      <c r="F68" s="104"/>
      <c r="G68" s="113"/>
      <c r="H68" s="113"/>
      <c r="I68" s="98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7"/>
      <c r="U68" s="85"/>
      <c r="V68" s="85"/>
      <c r="W68" s="109"/>
      <c r="X68" s="109"/>
      <c r="Y68" s="109"/>
      <c r="Z68" s="109"/>
      <c r="AA68" s="109"/>
      <c r="AB68" s="109"/>
      <c r="AC68" s="109"/>
      <c r="AD68" s="109"/>
      <c r="AE68" s="109"/>
      <c r="AM68" s="110"/>
      <c r="AN68" s="110"/>
      <c r="AO68" s="110"/>
      <c r="AP68" s="110"/>
      <c r="AQ68" s="110"/>
      <c r="AR68" s="110"/>
      <c r="AS68" s="111"/>
      <c r="AV68" s="108"/>
      <c r="AW68" s="145"/>
      <c r="AX68" s="145"/>
      <c r="AY68" s="145"/>
    </row>
    <row r="69" spans="1:51" x14ac:dyDescent="0.25">
      <c r="B69" s="1"/>
      <c r="C69" s="98"/>
      <c r="D69" s="113"/>
      <c r="E69" s="113"/>
      <c r="F69" s="113"/>
      <c r="G69" s="113"/>
      <c r="H69" s="113"/>
      <c r="I69" s="98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7"/>
      <c r="U69" s="85"/>
      <c r="V69" s="85"/>
      <c r="W69" s="109"/>
      <c r="X69" s="109"/>
      <c r="Y69" s="109"/>
      <c r="Z69" s="109"/>
      <c r="AA69" s="109"/>
      <c r="AB69" s="109"/>
      <c r="AC69" s="109"/>
      <c r="AD69" s="109"/>
      <c r="AE69" s="109"/>
      <c r="AM69" s="110"/>
      <c r="AN69" s="110"/>
      <c r="AO69" s="110"/>
      <c r="AP69" s="110"/>
      <c r="AQ69" s="110"/>
      <c r="AR69" s="110"/>
      <c r="AS69" s="111"/>
      <c r="AU69" s="145"/>
      <c r="AV69" s="108"/>
      <c r="AW69" s="145"/>
      <c r="AX69" s="145"/>
      <c r="AY69" s="145"/>
    </row>
    <row r="70" spans="1:51" x14ac:dyDescent="0.25">
      <c r="B70" s="1"/>
      <c r="C70" s="118"/>
      <c r="D70" s="98"/>
      <c r="E70" s="113"/>
      <c r="F70" s="113"/>
      <c r="G70" s="113"/>
      <c r="H70" s="113"/>
      <c r="I70" s="113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7"/>
      <c r="U70" s="85"/>
      <c r="V70" s="85"/>
      <c r="W70" s="109"/>
      <c r="X70" s="109"/>
      <c r="Y70" s="109"/>
      <c r="Z70" s="109"/>
      <c r="AA70" s="109"/>
      <c r="AB70" s="109"/>
      <c r="AC70" s="109"/>
      <c r="AD70" s="109"/>
      <c r="AE70" s="109"/>
      <c r="AM70" s="110"/>
      <c r="AN70" s="110"/>
      <c r="AO70" s="110"/>
      <c r="AP70" s="110"/>
      <c r="AQ70" s="110"/>
      <c r="AR70" s="110"/>
      <c r="AS70" s="111"/>
      <c r="AU70" s="145"/>
      <c r="AV70" s="108"/>
      <c r="AW70" s="145"/>
      <c r="AX70" s="145"/>
      <c r="AY70" s="145"/>
    </row>
    <row r="71" spans="1:51" x14ac:dyDescent="0.25">
      <c r="A71" s="109"/>
      <c r="B71" s="84"/>
      <c r="C71" s="115"/>
      <c r="D71" s="98"/>
      <c r="E71" s="113"/>
      <c r="F71" s="113"/>
      <c r="G71" s="113"/>
      <c r="H71" s="113"/>
      <c r="I71" s="110"/>
      <c r="J71" s="110"/>
      <c r="K71" s="110"/>
      <c r="L71" s="110"/>
      <c r="M71" s="110"/>
      <c r="N71" s="110"/>
      <c r="O71" s="111"/>
      <c r="P71" s="105"/>
      <c r="R71" s="108"/>
      <c r="AS71" s="145"/>
      <c r="AT71" s="145"/>
      <c r="AU71" s="145"/>
      <c r="AV71" s="145"/>
      <c r="AW71" s="145"/>
      <c r="AX71" s="145"/>
      <c r="AY71" s="145"/>
    </row>
    <row r="72" spans="1:51" x14ac:dyDescent="0.25">
      <c r="A72" s="109"/>
      <c r="B72" s="84"/>
      <c r="C72" s="118"/>
      <c r="D72" s="113"/>
      <c r="E72" s="98"/>
      <c r="F72" s="113"/>
      <c r="G72" s="98"/>
      <c r="H72" s="98"/>
      <c r="I72" s="110"/>
      <c r="J72" s="110"/>
      <c r="K72" s="110"/>
      <c r="L72" s="110"/>
      <c r="M72" s="110"/>
      <c r="N72" s="110"/>
      <c r="O72" s="111"/>
      <c r="P72" s="105"/>
      <c r="R72" s="105"/>
      <c r="AS72" s="145"/>
      <c r="AT72" s="145"/>
      <c r="AU72" s="145"/>
      <c r="AV72" s="145"/>
      <c r="AW72" s="145"/>
      <c r="AX72" s="145"/>
      <c r="AY72" s="145"/>
    </row>
    <row r="73" spans="1:51" x14ac:dyDescent="0.25">
      <c r="A73" s="109"/>
      <c r="B73" s="84"/>
      <c r="C73" s="96"/>
      <c r="D73" s="113"/>
      <c r="E73" s="98"/>
      <c r="F73" s="98"/>
      <c r="G73" s="98"/>
      <c r="H73" s="98"/>
      <c r="I73" s="110"/>
      <c r="J73" s="110"/>
      <c r="K73" s="110"/>
      <c r="L73" s="110"/>
      <c r="M73" s="110"/>
      <c r="N73" s="110"/>
      <c r="O73" s="111"/>
      <c r="P73" s="105"/>
      <c r="R73" s="105"/>
      <c r="AS73" s="145"/>
      <c r="AT73" s="145"/>
      <c r="AU73" s="145"/>
      <c r="AV73" s="145"/>
      <c r="AW73" s="145"/>
      <c r="AX73" s="145"/>
      <c r="AY73" s="145"/>
    </row>
    <row r="74" spans="1:51" x14ac:dyDescent="0.25">
      <c r="A74" s="109"/>
      <c r="B74" s="84"/>
      <c r="I74" s="110"/>
      <c r="J74" s="110"/>
      <c r="K74" s="110"/>
      <c r="L74" s="110"/>
      <c r="M74" s="110"/>
      <c r="N74" s="110"/>
      <c r="O74" s="111"/>
      <c r="P74" s="105"/>
      <c r="R74" s="105"/>
      <c r="AS74" s="145"/>
      <c r="AT74" s="145"/>
      <c r="AU74" s="145"/>
      <c r="AV74" s="145"/>
      <c r="AW74" s="145"/>
      <c r="AX74" s="145"/>
      <c r="AY74" s="145"/>
    </row>
    <row r="75" spans="1:51" x14ac:dyDescent="0.25">
      <c r="A75" s="109"/>
      <c r="B75" s="98"/>
      <c r="I75" s="110"/>
      <c r="J75" s="110"/>
      <c r="K75" s="110"/>
      <c r="L75" s="110"/>
      <c r="M75" s="110"/>
      <c r="N75" s="110"/>
      <c r="O75" s="111"/>
      <c r="P75" s="105"/>
      <c r="R75" s="105"/>
      <c r="AS75" s="145"/>
      <c r="AT75" s="145"/>
      <c r="AU75" s="145"/>
      <c r="AV75" s="145"/>
      <c r="AW75" s="145"/>
      <c r="AX75" s="145"/>
      <c r="AY75" s="145"/>
    </row>
    <row r="76" spans="1:51" x14ac:dyDescent="0.25">
      <c r="A76" s="109"/>
      <c r="B76" s="98"/>
      <c r="I76" s="110"/>
      <c r="J76" s="110"/>
      <c r="K76" s="110"/>
      <c r="L76" s="110"/>
      <c r="M76" s="110"/>
      <c r="N76" s="110"/>
      <c r="O76" s="111"/>
      <c r="P76" s="105"/>
      <c r="R76" s="105"/>
      <c r="AS76" s="145"/>
      <c r="AT76" s="145"/>
      <c r="AU76" s="145"/>
      <c r="AV76" s="145"/>
      <c r="AW76" s="145"/>
      <c r="AX76" s="145"/>
      <c r="AY76" s="145"/>
    </row>
    <row r="77" spans="1:51" x14ac:dyDescent="0.25">
      <c r="A77" s="109"/>
      <c r="B77" s="84"/>
      <c r="I77" s="110"/>
      <c r="J77" s="110"/>
      <c r="K77" s="110"/>
      <c r="L77" s="110"/>
      <c r="M77" s="110"/>
      <c r="N77" s="110"/>
      <c r="O77" s="111"/>
      <c r="P77" s="105"/>
      <c r="R77" s="86"/>
      <c r="AS77" s="145"/>
      <c r="AT77" s="145"/>
      <c r="AU77" s="145"/>
      <c r="AV77" s="145"/>
      <c r="AW77" s="145"/>
      <c r="AX77" s="145"/>
      <c r="AY77" s="145"/>
    </row>
    <row r="78" spans="1:51" x14ac:dyDescent="0.25">
      <c r="A78" s="109"/>
      <c r="I78" s="110"/>
      <c r="J78" s="110"/>
      <c r="K78" s="110"/>
      <c r="L78" s="110"/>
      <c r="M78" s="110"/>
      <c r="N78" s="110"/>
      <c r="O78" s="111"/>
      <c r="R78" s="105"/>
      <c r="AS78" s="145"/>
      <c r="AT78" s="145"/>
      <c r="AU78" s="145"/>
      <c r="AV78" s="145"/>
      <c r="AW78" s="145"/>
      <c r="AX78" s="145"/>
      <c r="AY78" s="145"/>
    </row>
    <row r="79" spans="1:51" x14ac:dyDescent="0.25">
      <c r="O79" s="111"/>
      <c r="R79" s="105"/>
      <c r="AS79" s="145"/>
      <c r="AT79" s="145"/>
      <c r="AU79" s="145"/>
      <c r="AV79" s="145"/>
      <c r="AW79" s="145"/>
      <c r="AX79" s="145"/>
      <c r="AY79" s="145"/>
    </row>
    <row r="80" spans="1:51" x14ac:dyDescent="0.25">
      <c r="O80" s="111"/>
      <c r="R80" s="105"/>
      <c r="AS80" s="145"/>
      <c r="AT80" s="145"/>
      <c r="AU80" s="145"/>
      <c r="AV80" s="145"/>
      <c r="AW80" s="145"/>
      <c r="AX80" s="145"/>
      <c r="AY80" s="145"/>
    </row>
    <row r="81" spans="15:51" x14ac:dyDescent="0.25">
      <c r="O81" s="111"/>
      <c r="R81" s="105"/>
      <c r="AS81" s="145"/>
      <c r="AT81" s="145"/>
      <c r="AU81" s="145"/>
      <c r="AV81" s="145"/>
      <c r="AW81" s="145"/>
      <c r="AX81" s="145"/>
      <c r="AY81" s="145"/>
    </row>
    <row r="82" spans="15:51" x14ac:dyDescent="0.25">
      <c r="O82" s="111"/>
      <c r="R82" s="105"/>
      <c r="AS82" s="145"/>
      <c r="AT82" s="145"/>
      <c r="AU82" s="145"/>
      <c r="AV82" s="145"/>
      <c r="AW82" s="145"/>
      <c r="AX82" s="145"/>
      <c r="AY82" s="145"/>
    </row>
    <row r="83" spans="15:51" x14ac:dyDescent="0.25">
      <c r="O83" s="111"/>
      <c r="AS83" s="145"/>
      <c r="AT83" s="145"/>
      <c r="AU83" s="145"/>
      <c r="AV83" s="145"/>
      <c r="AW83" s="145"/>
      <c r="AX83" s="145"/>
      <c r="AY83" s="145"/>
    </row>
    <row r="84" spans="15:51" x14ac:dyDescent="0.25">
      <c r="O84" s="111"/>
      <c r="AS84" s="145"/>
      <c r="AT84" s="145"/>
      <c r="AU84" s="145"/>
      <c r="AV84" s="145"/>
      <c r="AW84" s="145"/>
      <c r="AX84" s="145"/>
      <c r="AY84" s="145"/>
    </row>
    <row r="85" spans="15:51" x14ac:dyDescent="0.25">
      <c r="O85" s="111"/>
      <c r="AS85" s="145"/>
      <c r="AT85" s="145"/>
      <c r="AU85" s="145"/>
      <c r="AV85" s="145"/>
      <c r="AW85" s="145"/>
      <c r="AX85" s="145"/>
      <c r="AY85" s="145"/>
    </row>
    <row r="86" spans="15:51" x14ac:dyDescent="0.25">
      <c r="O86" s="111"/>
      <c r="AS86" s="145"/>
      <c r="AT86" s="145"/>
      <c r="AU86" s="145"/>
      <c r="AV86" s="145"/>
      <c r="AW86" s="145"/>
      <c r="AX86" s="145"/>
      <c r="AY86" s="145"/>
    </row>
    <row r="87" spans="15:51" x14ac:dyDescent="0.25">
      <c r="O87" s="111"/>
      <c r="AS87" s="145"/>
      <c r="AT87" s="145"/>
      <c r="AU87" s="145"/>
      <c r="AV87" s="145"/>
      <c r="AW87" s="145"/>
      <c r="AX87" s="145"/>
      <c r="AY87" s="145"/>
    </row>
    <row r="88" spans="15:51" x14ac:dyDescent="0.25">
      <c r="O88" s="111"/>
      <c r="AS88" s="145"/>
      <c r="AT88" s="145"/>
      <c r="AU88" s="145"/>
      <c r="AV88" s="145"/>
      <c r="AW88" s="145"/>
      <c r="AX88" s="145"/>
      <c r="AY88" s="145"/>
    </row>
    <row r="89" spans="15:51" x14ac:dyDescent="0.25">
      <c r="O89" s="111"/>
      <c r="Q89" s="105"/>
      <c r="AS89" s="145"/>
      <c r="AT89" s="145"/>
      <c r="AU89" s="145"/>
      <c r="AV89" s="145"/>
      <c r="AW89" s="145"/>
      <c r="AX89" s="145"/>
      <c r="AY89" s="145"/>
    </row>
    <row r="90" spans="15:51" x14ac:dyDescent="0.25">
      <c r="O90" s="15"/>
      <c r="P90" s="105"/>
      <c r="Q90" s="105"/>
      <c r="AS90" s="145"/>
      <c r="AT90" s="145"/>
      <c r="AU90" s="145"/>
      <c r="AV90" s="145"/>
      <c r="AW90" s="145"/>
      <c r="AX90" s="145"/>
      <c r="AY90" s="145"/>
    </row>
    <row r="91" spans="15:51" x14ac:dyDescent="0.25">
      <c r="O91" s="15"/>
      <c r="P91" s="105"/>
      <c r="Q91" s="105"/>
      <c r="AS91" s="145"/>
      <c r="AT91" s="145"/>
      <c r="AU91" s="145"/>
      <c r="AV91" s="145"/>
      <c r="AW91" s="145"/>
      <c r="AX91" s="145"/>
      <c r="AY91" s="145"/>
    </row>
    <row r="92" spans="15:51" x14ac:dyDescent="0.25">
      <c r="O92" s="15"/>
      <c r="P92" s="105"/>
      <c r="Q92" s="105"/>
      <c r="AS92" s="145"/>
      <c r="AT92" s="145"/>
      <c r="AU92" s="145"/>
      <c r="AV92" s="145"/>
      <c r="AW92" s="145"/>
      <c r="AX92" s="145"/>
      <c r="AY92" s="145"/>
    </row>
    <row r="93" spans="15:51" x14ac:dyDescent="0.25">
      <c r="O93" s="15"/>
      <c r="P93" s="105"/>
      <c r="Q93" s="105"/>
      <c r="AS93" s="145"/>
      <c r="AT93" s="145"/>
      <c r="AU93" s="145"/>
      <c r="AV93" s="145"/>
      <c r="AW93" s="145"/>
      <c r="AX93" s="145"/>
      <c r="AY93" s="145"/>
    </row>
    <row r="94" spans="15:51" x14ac:dyDescent="0.25">
      <c r="O94" s="15"/>
      <c r="P94" s="105"/>
      <c r="Q94" s="105"/>
      <c r="AS94" s="145"/>
      <c r="AT94" s="145"/>
      <c r="AU94" s="145"/>
      <c r="AV94" s="145"/>
      <c r="AW94" s="145"/>
      <c r="AX94" s="145"/>
      <c r="AY94" s="145"/>
    </row>
    <row r="95" spans="15:51" x14ac:dyDescent="0.25">
      <c r="O95" s="15"/>
      <c r="P95" s="105"/>
      <c r="Q95" s="105"/>
      <c r="AS95" s="145"/>
      <c r="AT95" s="145"/>
      <c r="AU95" s="145"/>
      <c r="AV95" s="145"/>
      <c r="AW95" s="145"/>
      <c r="AX95" s="145"/>
      <c r="AY95" s="145"/>
    </row>
    <row r="96" spans="15:51" x14ac:dyDescent="0.25">
      <c r="O96" s="15"/>
      <c r="P96" s="105"/>
      <c r="Q96" s="105"/>
      <c r="AS96" s="145"/>
      <c r="AT96" s="145"/>
      <c r="AU96" s="145"/>
      <c r="AV96" s="145"/>
      <c r="AW96" s="145"/>
      <c r="AX96" s="145"/>
      <c r="AY96" s="145"/>
    </row>
    <row r="97" spans="15:51" x14ac:dyDescent="0.25">
      <c r="O97" s="15"/>
      <c r="P97" s="105"/>
      <c r="Q97" s="105"/>
      <c r="AS97" s="145"/>
      <c r="AT97" s="145"/>
      <c r="AU97" s="145"/>
      <c r="AV97" s="145"/>
      <c r="AW97" s="145"/>
      <c r="AX97" s="145"/>
      <c r="AY97" s="145"/>
    </row>
    <row r="98" spans="15:51" x14ac:dyDescent="0.25">
      <c r="O98" s="15"/>
      <c r="P98" s="105"/>
      <c r="Q98" s="105"/>
      <c r="AS98" s="145"/>
      <c r="AT98" s="145"/>
      <c r="AU98" s="145"/>
      <c r="AV98" s="145"/>
      <c r="AW98" s="145"/>
      <c r="AX98" s="145"/>
      <c r="AY98" s="145"/>
    </row>
    <row r="99" spans="15:51" x14ac:dyDescent="0.25">
      <c r="O99" s="15"/>
      <c r="P99" s="105"/>
      <c r="Q99" s="105"/>
      <c r="R99" s="105"/>
      <c r="S99" s="105"/>
      <c r="AS99" s="145"/>
      <c r="AT99" s="145"/>
      <c r="AU99" s="145"/>
      <c r="AV99" s="145"/>
      <c r="AW99" s="145"/>
      <c r="AX99" s="145"/>
      <c r="AY99" s="145"/>
    </row>
    <row r="100" spans="15:51" x14ac:dyDescent="0.25">
      <c r="O100" s="15"/>
      <c r="P100" s="105"/>
      <c r="Q100" s="105"/>
      <c r="R100" s="105"/>
      <c r="S100" s="105"/>
      <c r="T100" s="105"/>
      <c r="AS100" s="145"/>
      <c r="AT100" s="145"/>
      <c r="AU100" s="145"/>
      <c r="AV100" s="145"/>
      <c r="AW100" s="145"/>
      <c r="AX100" s="145"/>
      <c r="AY100" s="145"/>
    </row>
    <row r="101" spans="15:51" x14ac:dyDescent="0.25">
      <c r="O101" s="15"/>
      <c r="P101" s="105"/>
      <c r="Q101" s="105"/>
      <c r="R101" s="105"/>
      <c r="S101" s="105"/>
      <c r="T101" s="105"/>
      <c r="AS101" s="145"/>
      <c r="AT101" s="145"/>
      <c r="AU101" s="145"/>
      <c r="AV101" s="145"/>
      <c r="AW101" s="145"/>
      <c r="AX101" s="145"/>
      <c r="AY101" s="145"/>
    </row>
    <row r="102" spans="15:51" x14ac:dyDescent="0.25">
      <c r="O102" s="15"/>
      <c r="P102" s="105"/>
      <c r="T102" s="105"/>
      <c r="AS102" s="145"/>
      <c r="AT102" s="145"/>
      <c r="AU102" s="145"/>
      <c r="AV102" s="145"/>
      <c r="AW102" s="145"/>
      <c r="AX102" s="145"/>
      <c r="AY102" s="145"/>
    </row>
    <row r="103" spans="15:51" x14ac:dyDescent="0.25">
      <c r="O103" s="105"/>
      <c r="Q103" s="105"/>
      <c r="R103" s="105"/>
      <c r="S103" s="105"/>
      <c r="AS103" s="145"/>
      <c r="AT103" s="145"/>
      <c r="AU103" s="145"/>
      <c r="AV103" s="145"/>
      <c r="AW103" s="145"/>
      <c r="AX103" s="145"/>
      <c r="AY103" s="145"/>
    </row>
    <row r="104" spans="15:51" x14ac:dyDescent="0.25">
      <c r="O104" s="15"/>
      <c r="P104" s="105"/>
      <c r="Q104" s="105"/>
      <c r="R104" s="105"/>
      <c r="S104" s="105"/>
      <c r="T104" s="105"/>
      <c r="AS104" s="145"/>
      <c r="AT104" s="145"/>
      <c r="AU104" s="145"/>
      <c r="AV104" s="145"/>
      <c r="AW104" s="145"/>
      <c r="AX104" s="145"/>
      <c r="AY104" s="145"/>
    </row>
    <row r="105" spans="15:51" x14ac:dyDescent="0.25">
      <c r="O105" s="15"/>
      <c r="P105" s="105"/>
      <c r="Q105" s="105"/>
      <c r="R105" s="105"/>
      <c r="S105" s="105"/>
      <c r="T105" s="105"/>
      <c r="U105" s="105"/>
      <c r="AS105" s="145"/>
      <c r="AT105" s="145"/>
      <c r="AU105" s="145"/>
      <c r="AV105" s="145"/>
      <c r="AW105" s="145"/>
      <c r="AX105" s="145"/>
      <c r="AY105" s="145"/>
    </row>
    <row r="106" spans="15:51" x14ac:dyDescent="0.25">
      <c r="O106" s="15"/>
      <c r="P106" s="105"/>
      <c r="T106" s="105"/>
      <c r="U106" s="105"/>
      <c r="AS106" s="145"/>
      <c r="AT106" s="145"/>
      <c r="AU106" s="145"/>
      <c r="AV106" s="145"/>
      <c r="AW106" s="145"/>
      <c r="AX106" s="145"/>
      <c r="AY106" s="145"/>
    </row>
    <row r="118" spans="45:51" x14ac:dyDescent="0.25">
      <c r="AS118" s="145"/>
      <c r="AT118" s="145"/>
      <c r="AU118" s="145"/>
      <c r="AV118" s="145"/>
      <c r="AW118" s="145"/>
      <c r="AX118" s="145"/>
      <c r="AY118" s="145"/>
    </row>
  </sheetData>
  <protectedRanges>
    <protectedRange sqref="N62:R62 B77 S64:T70 B69:B74 S58:T61 N65:R70 T43:T44 T56:T57" name="Range2_12_5_1_1"/>
    <protectedRange sqref="N10 L10 L6 D6 D8 AD8 AF8 O8:U8 AJ8:AR8 AF10 AR11:AR34 L24:N31 G23:G34 N12:N23 N32:N34 N11:AG11 E23:E34 E11:G22 O12:AG34" name="Range1_16_3_1_1"/>
    <protectedRange sqref="I67 J65:M70 J62:M62 I70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1:H71 F72 E71" name="Range2_2_2_9_2_1_1"/>
    <protectedRange sqref="D69 D72:D73" name="Range2_1_1_1_1_1_9_2_1_1"/>
    <protectedRange sqref="Q10" name="Range1_17_1_1_1"/>
    <protectedRange sqref="AG10" name="Range1_18_1_1_1"/>
    <protectedRange sqref="C70 C72" name="Range2_4_1_1_1"/>
    <protectedRange sqref="AS16:AS34" name="Range1_1_1_1"/>
    <protectedRange sqref="P3:U5" name="Range1_16_1_1_1_1"/>
    <protectedRange sqref="C73 C71 C68" name="Range2_1_3_1_1"/>
    <protectedRange sqref="H11:H34" name="Range1_1_1_1_1_1_1"/>
    <protectedRange sqref="B75:B76 J63:R64 D70:D71 I68:I69 Z61:Z62 S62:Y63 AA62:AU63 E72:E73 G72:H73 F73" name="Range2_2_1_10_1_1_1_2"/>
    <protectedRange sqref="C69" name="Range2_2_1_10_2_1_1_1"/>
    <protectedRange sqref="N58:R61 G68:H68 D66 F69 E68" name="Range2_12_1_6_1_1"/>
    <protectedRange sqref="D61:D62 I64:I66 I60:M61 G69:H70 G62:H64 E69:E70 F70:F71 F63:F65 E62:E64 J58:M59" name="Range2_2_12_1_7_1_1"/>
    <protectedRange sqref="D67:D68" name="Range2_1_1_1_1_11_1_2_1_1"/>
    <protectedRange sqref="E65 G65:H65 F66" name="Range2_2_2_9_1_1_1_1"/>
    <protectedRange sqref="D63" name="Range2_1_1_1_1_1_9_1_1_1_1"/>
    <protectedRange sqref="C67 C62" name="Range2_1_1_2_1_1"/>
    <protectedRange sqref="C66" name="Range2_1_2_2_1_1"/>
    <protectedRange sqref="C65" name="Range2_3_2_1_1"/>
    <protectedRange sqref="F61:F62 E61 G61:H61" name="Range2_2_12_1_1_1_1_1"/>
    <protectedRange sqref="C61" name="Range2_1_4_2_1_1_1"/>
    <protectedRange sqref="C63:C64" name="Range2_5_1_1_1"/>
    <protectedRange sqref="E66:E67 F67:F68 G66:H67 I62:I63" name="Range2_2_1_1_1_1"/>
    <protectedRange sqref="D64:D65" name="Range2_1_1_1_1_1_1_1_1"/>
    <protectedRange sqref="AS11:AS15" name="Range1_4_1_1_1_1"/>
    <protectedRange sqref="J11:J15 J26:J34" name="Range1_1_2_1_10_1_1_1_1"/>
    <protectedRange sqref="R77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4" name="Range2_2_12_1_3_1_1_1_1_1_4_1_1"/>
    <protectedRange sqref="E43:F44" name="Range2_2_12_1_7_1_1_3_1_1"/>
    <protectedRange sqref="I42:J42" name="Range2_2_12_1_4_2_1_1_1_2_1_1"/>
    <protectedRange sqref="S43:S44" name="Range2_12_5_1_1_2_3_1"/>
    <protectedRange sqref="Q43:R44" name="Range2_12_1_6_1_1_1_1_2_1"/>
    <protectedRange sqref="N43:P44" name="Range2_12_1_2_3_1_1_1_1_2_1"/>
    <protectedRange sqref="I43:M44" name="Range2_2_12_1_4_3_1_1_1_1_2_1"/>
    <protectedRange sqref="D43:D44" name="Range2_2_12_1_3_1_2_1_1_1_2_1_2_1"/>
    <protectedRange sqref="S56:S57" name="Range2_12_2_1_1_1_2_1_1"/>
    <protectedRange sqref="Q57:R57" name="Range2_12_1_4_1_1_1_1_1_1_1_1_1_1_1_1_1_1"/>
    <protectedRange sqref="N57:P57" name="Range2_12_1_2_1_1_1_1_1_1_1_1_1_1_1_1_1_1_1"/>
    <protectedRange sqref="J57:M57" name="Range2_2_12_1_4_1_1_1_1_1_1_1_1_1_1_1_1_1_1_1"/>
    <protectedRange sqref="Q56:R56" name="Range2_12_1_6_1_1_1_2_3_1_1_3_1_1_1_1_1_1"/>
    <protectedRange sqref="N56:P56" name="Range2_12_1_2_3_1_1_1_2_3_1_1_3_1_1_1_1_1_1"/>
    <protectedRange sqref="J56:M56" name="Range2_2_12_1_4_3_1_1_1_3_3_1_1_3_1_1_1_1_1_1"/>
    <protectedRange sqref="T49:T55" name="Range2_12_5_1_1_3"/>
    <protectedRange sqref="T47:T48" name="Range2_12_5_1_1_2_2"/>
    <protectedRange sqref="S47:S55" name="Range2_12_4_1_1_1_4_2_2_2"/>
    <protectedRange sqref="Q47:R55" name="Range2_12_1_6_1_1_1_2_3_2_1_1_3"/>
    <protectedRange sqref="N47:P55" name="Range2_12_1_2_3_1_1_1_2_3_2_1_1_3"/>
    <protectedRange sqref="K47:M55" name="Range2_2_12_1_4_3_1_1_1_3_3_2_1_1_3"/>
    <protectedRange sqref="J47:J55" name="Range2_2_12_1_4_3_1_1_1_3_2_1_2_2"/>
    <protectedRange sqref="G49:H52" name="Range2_2_12_1_3_1_2_1_1_1_2_1_1_1_1_1_1_2_1_1"/>
    <protectedRange sqref="D49:E52" name="Range2_2_12_1_3_1_2_1_1_1_2_1_1_1_1_3_1_1_1_1"/>
    <protectedRange sqref="F49:F52" name="Range2_2_12_1_3_1_2_1_1_1_3_1_1_1_1_1_3_1_1_1_1"/>
    <protectedRange sqref="I49:I52" name="Range2_2_12_1_4_3_1_1_1_2_1_2_1_1_3_1_1_1_1_1_1"/>
    <protectedRange sqref="T46" name="Range2_12_5_1_1_2_1_1"/>
    <protectedRange sqref="E46:H47" name="Range2_2_12_1_3_1_2_1_1_1_1_2_1_1_1_1_1_1"/>
    <protectedRange sqref="D46:D47" name="Range2_2_12_1_3_1_2_1_1_1_2_1_2_3_1_1_1_1"/>
    <protectedRange sqref="T45" name="Range2_12_5_1_1_6_1_1_1_1_1_1_1"/>
    <protectedRange sqref="S45" name="Range2_12_5_1_1_5_3_1_1_1_1_1_1_1"/>
    <protectedRange sqref="Q45:R45" name="Range2_12_1_6_1_1_1_2_3_2_1_1_2_1_1_1_1_1"/>
    <protectedRange sqref="N45:P45" name="Range2_12_1_2_3_1_1_1_2_3_2_1_1_2_1_1_1_1_1"/>
    <protectedRange sqref="J45:M45" name="Range2_2_12_1_4_3_1_1_1_3_3_2_1_1_2_1_1_1_1_1"/>
    <protectedRange sqref="I45" name="Range2_2_12_1_4_3_1_1_1_2_1_2_2_1_2_1_1_1_1_1"/>
    <protectedRange sqref="G48:H48 D48:E48" name="Range2_2_12_1_3_1_2_1_1_1_2_1_3_2_1_2_1_1_1_1_1"/>
    <protectedRange sqref="F48" name="Range2_2_12_1_3_1_2_1_1_1_1_1_2_2_1_2_1_1_1_1_1"/>
    <protectedRange sqref="S46" name="Range2_12_4_1_1_1_4_2_2_1_1"/>
    <protectedRange sqref="Q46:R46" name="Range2_12_1_6_1_1_1_2_3_2_1_1_1_1"/>
    <protectedRange sqref="N46:P46" name="Range2_12_1_2_3_1_1_1_2_3_2_1_1_1_1"/>
    <protectedRange sqref="K46:M46" name="Range2_2_12_1_4_3_1_1_1_3_3_2_1_1_1_1"/>
    <protectedRange sqref="J46" name="Range2_2_12_1_4_3_1_1_1_3_2_1_2_1_1"/>
    <protectedRange sqref="D45:E45" name="Range2_2_12_1_3_1_2_1_1_1_2_1_2_3_2_1_1"/>
    <protectedRange sqref="I46" name="Range2_2_12_1_4_2_1_1_1_4_1_2_1_1_1_2_1_1"/>
    <protectedRange sqref="F45:H45" name="Range2_2_12_1_3_1_1_1_1_1_4_1_2_1_2_1_2_1_1"/>
    <protectedRange sqref="I47:I48" name="Range2_2_12_1_4_2_1_1_1_4_1_2_1_1_1_2_2_1"/>
    <protectedRange sqref="B66:B68" name="Range2_12_5_1_1_2"/>
    <protectedRange sqref="B65" name="Range2_12_5_1_1_2_1_4_1_1_1_2_1_1_1_1_1_1_1"/>
    <protectedRange sqref="F60:H60" name="Range2_2_12_1_1_1_1_1_1"/>
    <protectedRange sqref="D60:E60" name="Range2_2_12_1_7_1_1_2_1"/>
    <protectedRange sqref="C60" name="Range2_1_1_2_1_1_1"/>
    <protectedRange sqref="B63:B64" name="Range2_12_5_1_1_2_1"/>
    <protectedRange sqref="B62" name="Range2_12_5_1_1_2_1_2_1"/>
    <protectedRange sqref="B44:B45 B47:B48" name="Range2_12_5_1_1_1_2_2_1_1_1_1_1_1_1_1_1"/>
    <protectedRange sqref="B46" name="Range2_12_5_1_1_1_3_1_1_1_1_1_1_1_1_1_1"/>
    <protectedRange sqref="I54" name="Range2_2_12_1_7_1_1_2_2"/>
    <protectedRange sqref="I53" name="Range2_2_12_1_4_3_1_1_1_3_3_1_1_3_1_1_1_1_1_1_2"/>
    <protectedRange sqref="E53:H53" name="Range2_2_12_1_3_1_2_1_1_1_1_2_1_1_1_1_1_1_2"/>
    <protectedRange sqref="D53" name="Range2_2_12_1_3_1_2_1_1_1_2_1_2_3_1_1_1_1_1"/>
    <protectedRange sqref="G54:H54" name="Range2_2_12_1_3_1_2_1_1_1_2_1_1_1_1_1_1_2_1_1_1_1_1"/>
    <protectedRange sqref="D54:E54" name="Range2_2_12_1_3_1_2_1_1_1_2_1_1_1_1_3_1_1_1_1_1_2_1"/>
    <protectedRange sqref="F54" name="Range2_2_12_1_3_1_2_1_1_1_3_1_1_1_1_1_3_1_1_1_1_1_1_1"/>
    <protectedRange sqref="I56:I59" name="Range2_2_12_1_7_1_1_2_2_1"/>
    <protectedRange sqref="I55" name="Range2_2_12_1_4_3_1_1_1_3_3_1_1_3_1_1_1_1_1_1_2_1"/>
    <protectedRange sqref="E55:H55" name="Range2_2_12_1_3_1_2_1_1_1_1_2_1_1_1_1_1_1_2_1"/>
    <protectedRange sqref="D55" name="Range2_2_12_1_3_1_2_1_1_1_2_1_2_3_1_1_1_1_1_1"/>
    <protectedRange sqref="G59:H59" name="Range2_2_12_1_3_1_2_1_1_1_2_1_1_1_1_1_1_2_1_1_1_1_1_1_1_1"/>
    <protectedRange sqref="F59 G58:H58" name="Range2_2_12_1_3_3_1_1_1_2_1_1_1_1_1_1_1_1_1_1_1_1_1_1_1"/>
    <protectedRange sqref="G56:H56" name="Range2_2_12_1_3_1_2_1_1_1_2_1_1_1_1_1_1_2_1_1_1_1_1_2"/>
    <protectedRange sqref="D56:E56" name="Range2_2_12_1_3_1_2_1_1_1_2_1_1_1_1_3_1_1_1_1_1_2_1_1"/>
    <protectedRange sqref="F58 F56" name="Range2_2_12_1_3_1_2_1_1_1_3_1_1_1_1_1_3_1_1_1_1_1_1_1_1"/>
    <protectedRange sqref="F57:H57" name="Range2_2_12_1_3_1_2_1_1_1_1_2_1_1_1_1_1_1_1_1_1_1"/>
    <protectedRange sqref="D59" name="Range2_2_12_1_7_1_1_2_1_1_1_1"/>
    <protectedRange sqref="E59" name="Range2_2_12_1_1_1_1_1_1_1_1_1_1"/>
    <protectedRange sqref="C59" name="Range2_1_4_2_1_1_1_1_1_1_1"/>
    <protectedRange sqref="D58:E58" name="Range2_2_12_1_3_1_2_1_1_1_3_1_1_1_1_1_1_1_2_1_1_1_1_1_1"/>
    <protectedRange sqref="D57:E57" name="Range2_2_12_1_3_1_2_1_1_1_2_1_1_1_1_3_1_1_1_1_1_1_1_1_1"/>
    <protectedRange sqref="B61" name="Range2_12_5_1_1_2_1_2_2"/>
    <protectedRange sqref="B60" name="Range2_12_5_1_1_2_1_4_1_1_1_2_1_1_1_1_1_1_1_1_1_2"/>
    <protectedRange sqref="B58" name="Range2_12_5_1_1_2_1_4_1_1_1_2_1_1_1_1_1_1_1_1_1_2_1_1_1"/>
    <protectedRange sqref="B59" name="Range2_12_5_1_1_2_1_2_2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712" priority="5" operator="containsText" text="N/A">
      <formula>NOT(ISERROR(SEARCH("N/A",X11)))</formula>
    </cfRule>
    <cfRule type="cellIs" dxfId="711" priority="23" operator="equal">
      <formula>0</formula>
    </cfRule>
  </conditionalFormatting>
  <conditionalFormatting sqref="X11:AE34">
    <cfRule type="cellIs" dxfId="710" priority="22" operator="greaterThanOrEqual">
      <formula>1185</formula>
    </cfRule>
  </conditionalFormatting>
  <conditionalFormatting sqref="X11:AE34">
    <cfRule type="cellIs" dxfId="709" priority="21" operator="between">
      <formula>0.1</formula>
      <formula>1184</formula>
    </cfRule>
  </conditionalFormatting>
  <conditionalFormatting sqref="X8 AJ11:AO11 AJ15:AL15 AJ12:AN14 AJ16:AJ34 AL16:AL34 AO12:AO32 AK19:AK34 AM15:AN34">
    <cfRule type="cellIs" dxfId="708" priority="20" operator="equal">
      <formula>0</formula>
    </cfRule>
  </conditionalFormatting>
  <conditionalFormatting sqref="X8 AJ11:AO11 AJ15:AL15 AJ12:AN14 AJ16:AJ34 AL16:AL34 AO12:AO32 AK19:AK34 AM15:AN34">
    <cfRule type="cellIs" dxfId="707" priority="19" operator="greaterThan">
      <formula>1179</formula>
    </cfRule>
  </conditionalFormatting>
  <conditionalFormatting sqref="X8 AJ11:AO11 AJ15:AL15 AJ12:AN14 AJ16:AJ34 AL16:AL34 AO12:AO32 AK19:AK34 AM15:AN34">
    <cfRule type="cellIs" dxfId="706" priority="18" operator="greaterThan">
      <formula>99</formula>
    </cfRule>
  </conditionalFormatting>
  <conditionalFormatting sqref="X8 AJ11:AO11 AJ15:AL15 AJ12:AN14 AJ16:AJ34 AL16:AL34 AO12:AO32 AK19:AK34 AM15:AN34">
    <cfRule type="cellIs" dxfId="705" priority="17" operator="greaterThan">
      <formula>0.99</formula>
    </cfRule>
  </conditionalFormatting>
  <conditionalFormatting sqref="AB8">
    <cfRule type="cellIs" dxfId="704" priority="16" operator="equal">
      <formula>0</formula>
    </cfRule>
  </conditionalFormatting>
  <conditionalFormatting sqref="AB8">
    <cfRule type="cellIs" dxfId="703" priority="15" operator="greaterThan">
      <formula>1179</formula>
    </cfRule>
  </conditionalFormatting>
  <conditionalFormatting sqref="AB8">
    <cfRule type="cellIs" dxfId="702" priority="14" operator="greaterThan">
      <formula>99</formula>
    </cfRule>
  </conditionalFormatting>
  <conditionalFormatting sqref="AB8">
    <cfRule type="cellIs" dxfId="701" priority="13" operator="greaterThan">
      <formula>0.99</formula>
    </cfRule>
  </conditionalFormatting>
  <conditionalFormatting sqref="AQ11:AQ34 AO33:AO34 AK16:AK18">
    <cfRule type="cellIs" dxfId="700" priority="12" operator="equal">
      <formula>0</formula>
    </cfRule>
  </conditionalFormatting>
  <conditionalFormatting sqref="AQ11:AQ34 AO33:AO34 AK16:AK18">
    <cfRule type="cellIs" dxfId="699" priority="11" operator="greaterThan">
      <formula>1179</formula>
    </cfRule>
  </conditionalFormatting>
  <conditionalFormatting sqref="AQ11:AQ34 AO33:AO34 AK16:AK18">
    <cfRule type="cellIs" dxfId="698" priority="10" operator="greaterThan">
      <formula>99</formula>
    </cfRule>
  </conditionalFormatting>
  <conditionalFormatting sqref="AQ11:AQ34 AO33:AO34 AK16:AK18">
    <cfRule type="cellIs" dxfId="697" priority="9" operator="greaterThan">
      <formula>0.99</formula>
    </cfRule>
  </conditionalFormatting>
  <conditionalFormatting sqref="AI11:AI34">
    <cfRule type="cellIs" dxfId="696" priority="8" operator="greaterThan">
      <formula>$AI$8</formula>
    </cfRule>
  </conditionalFormatting>
  <conditionalFormatting sqref="AH11:AH34">
    <cfRule type="cellIs" dxfId="695" priority="6" operator="greaterThan">
      <formula>$AH$8</formula>
    </cfRule>
    <cfRule type="cellIs" dxfId="694" priority="7" operator="greaterThan">
      <formula>$AH$8</formula>
    </cfRule>
  </conditionalFormatting>
  <conditionalFormatting sqref="AP11:AP34">
    <cfRule type="cellIs" dxfId="693" priority="4" operator="equal">
      <formula>0</formula>
    </cfRule>
  </conditionalFormatting>
  <conditionalFormatting sqref="AP11:AP34">
    <cfRule type="cellIs" dxfId="692" priority="3" operator="greaterThan">
      <formula>1179</formula>
    </cfRule>
  </conditionalFormatting>
  <conditionalFormatting sqref="AP11:AP34">
    <cfRule type="cellIs" dxfId="691" priority="2" operator="greaterThan">
      <formula>99</formula>
    </cfRule>
  </conditionalFormatting>
  <conditionalFormatting sqref="AP11:AP34">
    <cfRule type="cellIs" dxfId="690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9"/>
  <sheetViews>
    <sheetView showGridLines="0" topLeftCell="A10" workbookViewId="0">
      <selection activeCell="A60" sqref="A60:XFD60"/>
    </sheetView>
  </sheetViews>
  <sheetFormatPr defaultRowHeight="15" x14ac:dyDescent="0.25"/>
  <cols>
    <col min="1" max="1" width="5.7109375" style="163" customWidth="1"/>
    <col min="2" max="2" width="10.28515625" style="163" customWidth="1"/>
    <col min="3" max="3" width="14" style="163" customWidth="1"/>
    <col min="4" max="7" width="9.140625" style="163"/>
    <col min="8" max="8" width="20.42578125" style="163" customWidth="1"/>
    <col min="9" max="10" width="9.140625" style="163"/>
    <col min="11" max="11" width="9" style="163" customWidth="1"/>
    <col min="12" max="14" width="9.140625" style="163" hidden="1" customWidth="1"/>
    <col min="15" max="16" width="9.28515625" style="163" bestFit="1" customWidth="1"/>
    <col min="17" max="17" width="9" style="163" customWidth="1"/>
    <col min="18" max="18" width="9.140625" style="163" customWidth="1"/>
    <col min="19" max="19" width="11.5703125" style="163" bestFit="1" customWidth="1"/>
    <col min="20" max="20" width="10.5703125" style="163" bestFit="1" customWidth="1"/>
    <col min="21" max="22" width="9.28515625" style="163" bestFit="1" customWidth="1"/>
    <col min="23" max="23" width="9.140625" style="163"/>
    <col min="24" max="28" width="9.28515625" style="163" bestFit="1" customWidth="1"/>
    <col min="29" max="32" width="9.140625" style="163"/>
    <col min="33" max="33" width="10.5703125" style="163" bestFit="1" customWidth="1"/>
    <col min="34" max="35" width="9.28515625" style="163" bestFit="1" customWidth="1"/>
    <col min="36" max="44" width="9.140625" style="163"/>
    <col min="45" max="45" width="83.85546875" style="15" customWidth="1"/>
    <col min="46" max="47" width="9.140625" style="167"/>
    <col min="48" max="48" width="29.7109375" style="167" customWidth="1"/>
    <col min="49" max="49" width="22" style="167" customWidth="1"/>
    <col min="50" max="50" width="9.140625" style="167"/>
    <col min="51" max="51" width="38.5703125" style="167" bestFit="1" customWidth="1"/>
    <col min="52" max="16384" width="9.140625" style="163"/>
  </cols>
  <sheetData>
    <row r="2" spans="2:51" ht="21" x14ac:dyDescent="0.25">
      <c r="B2" s="5"/>
      <c r="C2" s="167"/>
      <c r="D2" s="167"/>
      <c r="E2" s="6"/>
      <c r="F2" s="6"/>
      <c r="G2" s="167"/>
      <c r="H2" s="7"/>
      <c r="I2" s="7"/>
      <c r="J2" s="167"/>
      <c r="K2" s="7"/>
      <c r="L2" s="7"/>
      <c r="M2" s="167"/>
      <c r="N2" s="167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7"/>
      <c r="AN2" s="167"/>
      <c r="AO2" s="167"/>
      <c r="AP2" s="167"/>
      <c r="AQ2" s="167"/>
      <c r="AR2" s="167"/>
    </row>
    <row r="3" spans="2:51" ht="21" x14ac:dyDescent="0.25">
      <c r="B3" s="16" t="s">
        <v>1</v>
      </c>
      <c r="C3" s="16"/>
      <c r="D3" s="16"/>
      <c r="E3" s="167"/>
      <c r="F3" s="7"/>
      <c r="G3" s="7"/>
      <c r="H3" s="167"/>
      <c r="I3" s="167"/>
      <c r="J3" s="167"/>
      <c r="K3" s="17"/>
      <c r="L3" s="18"/>
      <c r="M3" s="167"/>
      <c r="N3" s="167"/>
      <c r="O3" s="19" t="s">
        <v>2</v>
      </c>
      <c r="P3" s="263" t="s">
        <v>130</v>
      </c>
      <c r="Q3" s="264"/>
      <c r="R3" s="264"/>
      <c r="S3" s="264"/>
      <c r="T3" s="264"/>
      <c r="U3" s="265"/>
      <c r="V3" s="20"/>
      <c r="W3" s="20"/>
      <c r="X3" s="20"/>
      <c r="Y3" s="20"/>
      <c r="Z3" s="20"/>
      <c r="AH3" s="167"/>
      <c r="AI3" s="167"/>
      <c r="AJ3" s="167"/>
      <c r="AK3" s="167"/>
      <c r="AL3" s="15"/>
      <c r="AM3" s="167"/>
      <c r="AN3" s="167"/>
      <c r="AO3" s="167"/>
      <c r="AP3" s="167"/>
      <c r="AQ3" s="167"/>
      <c r="AR3" s="167"/>
      <c r="AS3" s="167"/>
    </row>
    <row r="4" spans="2:51" x14ac:dyDescent="0.25">
      <c r="B4" s="21" t="s">
        <v>3</v>
      </c>
      <c r="C4" s="21"/>
      <c r="D4" s="21"/>
      <c r="E4" s="167"/>
      <c r="F4" s="22"/>
      <c r="G4" s="167"/>
      <c r="H4" s="167"/>
      <c r="I4" s="167"/>
      <c r="J4" s="167"/>
      <c r="K4" s="167"/>
      <c r="L4" s="167"/>
      <c r="M4" s="167"/>
      <c r="N4" s="167"/>
      <c r="O4" s="19" t="s">
        <v>4</v>
      </c>
      <c r="P4" s="263" t="s">
        <v>137</v>
      </c>
      <c r="Q4" s="264"/>
      <c r="R4" s="264"/>
      <c r="S4" s="264"/>
      <c r="T4" s="264"/>
      <c r="U4" s="265"/>
      <c r="V4" s="20"/>
      <c r="W4" s="20"/>
      <c r="X4" s="20"/>
      <c r="Y4" s="20"/>
      <c r="Z4" s="20"/>
      <c r="AH4" s="167"/>
      <c r="AI4" s="167"/>
      <c r="AJ4" s="167"/>
      <c r="AK4" s="167"/>
      <c r="AL4" s="15"/>
      <c r="AM4" s="167"/>
      <c r="AN4" s="167"/>
      <c r="AO4" s="167"/>
      <c r="AP4" s="167"/>
      <c r="AQ4" s="167"/>
      <c r="AR4" s="167"/>
      <c r="AS4" s="167"/>
    </row>
    <row r="5" spans="2:51" x14ac:dyDescent="0.25">
      <c r="B5" s="167"/>
      <c r="C5" s="167"/>
      <c r="D5" s="167"/>
      <c r="E5" s="23"/>
      <c r="F5" s="23"/>
      <c r="G5" s="167"/>
      <c r="H5" s="167"/>
      <c r="I5" s="167"/>
      <c r="J5" s="167"/>
      <c r="K5" s="167"/>
      <c r="L5" s="167"/>
      <c r="M5" s="167"/>
      <c r="N5" s="167"/>
      <c r="O5" s="19" t="s">
        <v>5</v>
      </c>
      <c r="P5" s="263" t="s">
        <v>200</v>
      </c>
      <c r="Q5" s="264"/>
      <c r="R5" s="264"/>
      <c r="S5" s="264"/>
      <c r="T5" s="264"/>
      <c r="U5" s="265"/>
      <c r="V5" s="20"/>
      <c r="W5" s="20"/>
      <c r="X5" s="20"/>
      <c r="Y5" s="20"/>
      <c r="Z5" s="20"/>
      <c r="AH5" s="167"/>
      <c r="AI5" s="167"/>
      <c r="AJ5" s="167"/>
      <c r="AK5" s="167"/>
      <c r="AL5" s="15"/>
      <c r="AM5" s="167"/>
      <c r="AN5" s="167"/>
      <c r="AO5" s="167"/>
      <c r="AP5" s="167"/>
      <c r="AQ5" s="167"/>
      <c r="AR5" s="167"/>
      <c r="AS5" s="167"/>
    </row>
    <row r="6" spans="2:51" x14ac:dyDescent="0.25">
      <c r="B6" s="263" t="s">
        <v>6</v>
      </c>
      <c r="C6" s="265"/>
      <c r="D6" s="266" t="s">
        <v>7</v>
      </c>
      <c r="E6" s="267"/>
      <c r="F6" s="267"/>
      <c r="G6" s="267"/>
      <c r="H6" s="268"/>
      <c r="I6" s="167"/>
      <c r="J6" s="167"/>
      <c r="K6" s="213"/>
      <c r="L6" s="269">
        <v>41686</v>
      </c>
      <c r="M6" s="270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36" x14ac:dyDescent="0.25">
      <c r="B7" s="252" t="s">
        <v>8</v>
      </c>
      <c r="C7" s="253"/>
      <c r="D7" s="252" t="s">
        <v>9</v>
      </c>
      <c r="E7" s="254"/>
      <c r="F7" s="254"/>
      <c r="G7" s="253"/>
      <c r="H7" s="217" t="s">
        <v>10</v>
      </c>
      <c r="I7" s="216" t="s">
        <v>11</v>
      </c>
      <c r="J7" s="216" t="s">
        <v>12</v>
      </c>
      <c r="K7" s="216" t="s">
        <v>13</v>
      </c>
      <c r="L7" s="15"/>
      <c r="M7" s="15"/>
      <c r="N7" s="15"/>
      <c r="O7" s="217" t="s">
        <v>14</v>
      </c>
      <c r="P7" s="252" t="s">
        <v>15</v>
      </c>
      <c r="Q7" s="254"/>
      <c r="R7" s="254"/>
      <c r="S7" s="254"/>
      <c r="T7" s="253"/>
      <c r="U7" s="251" t="s">
        <v>16</v>
      </c>
      <c r="V7" s="251"/>
      <c r="W7" s="216" t="s">
        <v>17</v>
      </c>
      <c r="X7" s="252" t="s">
        <v>18</v>
      </c>
      <c r="Y7" s="253"/>
      <c r="Z7" s="252" t="s">
        <v>19</v>
      </c>
      <c r="AA7" s="253"/>
      <c r="AB7" s="252" t="s">
        <v>20</v>
      </c>
      <c r="AC7" s="253"/>
      <c r="AD7" s="252" t="s">
        <v>21</v>
      </c>
      <c r="AE7" s="253"/>
      <c r="AF7" s="216" t="s">
        <v>22</v>
      </c>
      <c r="AG7" s="216" t="s">
        <v>23</v>
      </c>
      <c r="AH7" s="216" t="s">
        <v>24</v>
      </c>
      <c r="AI7" s="216" t="s">
        <v>25</v>
      </c>
      <c r="AJ7" s="252" t="s">
        <v>26</v>
      </c>
      <c r="AK7" s="254"/>
      <c r="AL7" s="254"/>
      <c r="AM7" s="254"/>
      <c r="AN7" s="253"/>
      <c r="AO7" s="252" t="s">
        <v>27</v>
      </c>
      <c r="AP7" s="254"/>
      <c r="AQ7" s="253"/>
      <c r="AR7" s="216" t="s">
        <v>28</v>
      </c>
      <c r="AS7" s="30"/>
      <c r="AT7" s="15"/>
      <c r="AU7" s="15"/>
      <c r="AV7" s="15"/>
      <c r="AW7" s="15"/>
      <c r="AX7" s="15"/>
      <c r="AY7" s="15"/>
    </row>
    <row r="8" spans="2:51" x14ac:dyDescent="0.25">
      <c r="B8" s="255">
        <v>42024</v>
      </c>
      <c r="C8" s="256"/>
      <c r="D8" s="257" t="s">
        <v>29</v>
      </c>
      <c r="E8" s="258"/>
      <c r="F8" s="258"/>
      <c r="G8" s="259"/>
      <c r="H8" s="31"/>
      <c r="I8" s="257" t="s">
        <v>29</v>
      </c>
      <c r="J8" s="258"/>
      <c r="K8" s="259"/>
      <c r="L8" s="32"/>
      <c r="M8" s="32"/>
      <c r="N8" s="32"/>
      <c r="O8" s="31" t="s">
        <v>30</v>
      </c>
      <c r="P8" s="31" t="s">
        <v>30</v>
      </c>
      <c r="Q8" s="31" t="s">
        <v>31</v>
      </c>
      <c r="R8" s="31" t="s">
        <v>31</v>
      </c>
      <c r="S8" s="31" t="s">
        <v>30</v>
      </c>
      <c r="T8" s="31" t="s">
        <v>32</v>
      </c>
      <c r="U8" s="260" t="s">
        <v>33</v>
      </c>
      <c r="V8" s="260"/>
      <c r="W8" s="33" t="s">
        <v>34</v>
      </c>
      <c r="X8" s="243">
        <v>0</v>
      </c>
      <c r="Y8" s="244"/>
      <c r="Z8" s="261" t="s">
        <v>35</v>
      </c>
      <c r="AA8" s="262"/>
      <c r="AB8" s="243">
        <v>1185</v>
      </c>
      <c r="AC8" s="244"/>
      <c r="AD8" s="245">
        <v>800</v>
      </c>
      <c r="AE8" s="246"/>
      <c r="AF8" s="31"/>
      <c r="AG8" s="33">
        <f>AG34-AG10</f>
        <v>26192</v>
      </c>
      <c r="AH8" s="34"/>
      <c r="AI8" s="34"/>
      <c r="AJ8" s="31" t="s">
        <v>36</v>
      </c>
      <c r="AK8" s="31" t="s">
        <v>36</v>
      </c>
      <c r="AL8" s="31" t="s">
        <v>36</v>
      </c>
      <c r="AM8" s="31" t="s">
        <v>36</v>
      </c>
      <c r="AN8" s="31" t="s">
        <v>36</v>
      </c>
      <c r="AO8" s="31" t="s">
        <v>36</v>
      </c>
      <c r="AP8" s="31" t="s">
        <v>31</v>
      </c>
      <c r="AQ8" s="31" t="s">
        <v>31</v>
      </c>
      <c r="AR8" s="31" t="s">
        <v>37</v>
      </c>
      <c r="AS8" s="30"/>
      <c r="AV8" s="35" t="s">
        <v>38</v>
      </c>
    </row>
    <row r="9" spans="2:51" ht="60" x14ac:dyDescent="0.25">
      <c r="B9" s="235" t="s">
        <v>39</v>
      </c>
      <c r="C9" s="235"/>
      <c r="D9" s="247" t="s">
        <v>40</v>
      </c>
      <c r="E9" s="248"/>
      <c r="F9" s="249" t="s">
        <v>41</v>
      </c>
      <c r="G9" s="248"/>
      <c r="H9" s="250" t="s">
        <v>42</v>
      </c>
      <c r="I9" s="235" t="s">
        <v>43</v>
      </c>
      <c r="J9" s="235"/>
      <c r="K9" s="235"/>
      <c r="L9" s="216" t="s">
        <v>44</v>
      </c>
      <c r="M9" s="251" t="s">
        <v>45</v>
      </c>
      <c r="N9" s="36" t="s">
        <v>46</v>
      </c>
      <c r="O9" s="241" t="s">
        <v>47</v>
      </c>
      <c r="P9" s="241" t="s">
        <v>48</v>
      </c>
      <c r="Q9" s="37" t="s">
        <v>49</v>
      </c>
      <c r="R9" s="229" t="s">
        <v>50</v>
      </c>
      <c r="S9" s="230"/>
      <c r="T9" s="231"/>
      <c r="U9" s="214" t="s">
        <v>51</v>
      </c>
      <c r="V9" s="214" t="s">
        <v>52</v>
      </c>
      <c r="W9" s="235" t="s">
        <v>53</v>
      </c>
      <c r="X9" s="236" t="s">
        <v>54</v>
      </c>
      <c r="Y9" s="237"/>
      <c r="Z9" s="237"/>
      <c r="AA9" s="237"/>
      <c r="AB9" s="237"/>
      <c r="AC9" s="237"/>
      <c r="AD9" s="237"/>
      <c r="AE9" s="238"/>
      <c r="AF9" s="212" t="s">
        <v>55</v>
      </c>
      <c r="AG9" s="212" t="s">
        <v>56</v>
      </c>
      <c r="AH9" s="224" t="s">
        <v>57</v>
      </c>
      <c r="AI9" s="239" t="s">
        <v>58</v>
      </c>
      <c r="AJ9" s="214" t="s">
        <v>59</v>
      </c>
      <c r="AK9" s="214" t="s">
        <v>60</v>
      </c>
      <c r="AL9" s="214" t="s">
        <v>61</v>
      </c>
      <c r="AM9" s="214" t="s">
        <v>62</v>
      </c>
      <c r="AN9" s="214" t="s">
        <v>63</v>
      </c>
      <c r="AO9" s="214" t="s">
        <v>64</v>
      </c>
      <c r="AP9" s="214" t="s">
        <v>65</v>
      </c>
      <c r="AQ9" s="241" t="s">
        <v>66</v>
      </c>
      <c r="AR9" s="214" t="s">
        <v>67</v>
      </c>
      <c r="AS9" s="224" t="s">
        <v>68</v>
      </c>
      <c r="AV9" s="38" t="s">
        <v>69</v>
      </c>
      <c r="AW9" s="38" t="s">
        <v>70</v>
      </c>
      <c r="AY9" s="39" t="s">
        <v>71</v>
      </c>
    </row>
    <row r="10" spans="2:51" x14ac:dyDescent="0.25">
      <c r="B10" s="214" t="s">
        <v>72</v>
      </c>
      <c r="C10" s="214" t="s">
        <v>73</v>
      </c>
      <c r="D10" s="214" t="s">
        <v>74</v>
      </c>
      <c r="E10" s="214" t="s">
        <v>75</v>
      </c>
      <c r="F10" s="214" t="s">
        <v>74</v>
      </c>
      <c r="G10" s="214" t="s">
        <v>75</v>
      </c>
      <c r="H10" s="250"/>
      <c r="I10" s="214" t="s">
        <v>75</v>
      </c>
      <c r="J10" s="214" t="s">
        <v>75</v>
      </c>
      <c r="K10" s="214" t="s">
        <v>75</v>
      </c>
      <c r="L10" s="31" t="s">
        <v>29</v>
      </c>
      <c r="M10" s="251"/>
      <c r="N10" s="31" t="s">
        <v>29</v>
      </c>
      <c r="O10" s="242"/>
      <c r="P10" s="242"/>
      <c r="Q10" s="4">
        <f>'JAN 19'!Q34</f>
        <v>22155058</v>
      </c>
      <c r="R10" s="232"/>
      <c r="S10" s="233"/>
      <c r="T10" s="234"/>
      <c r="U10" s="214" t="s">
        <v>75</v>
      </c>
      <c r="V10" s="214" t="s">
        <v>75</v>
      </c>
      <c r="W10" s="235"/>
      <c r="X10" s="40" t="s">
        <v>76</v>
      </c>
      <c r="Y10" s="40" t="s">
        <v>77</v>
      </c>
      <c r="Z10" s="40" t="s">
        <v>78</v>
      </c>
      <c r="AA10" s="40" t="s">
        <v>79</v>
      </c>
      <c r="AB10" s="40" t="s">
        <v>80</v>
      </c>
      <c r="AC10" s="40" t="s">
        <v>81</v>
      </c>
      <c r="AD10" s="40" t="s">
        <v>82</v>
      </c>
      <c r="AE10" s="40" t="s">
        <v>83</v>
      </c>
      <c r="AF10" s="41"/>
      <c r="AG10" s="192">
        <f>'JAN 19'!AG34</f>
        <v>34063160</v>
      </c>
      <c r="AH10" s="224"/>
      <c r="AI10" s="240"/>
      <c r="AJ10" s="214" t="s">
        <v>84</v>
      </c>
      <c r="AK10" s="214" t="s">
        <v>84</v>
      </c>
      <c r="AL10" s="214" t="s">
        <v>84</v>
      </c>
      <c r="AM10" s="214" t="s">
        <v>84</v>
      </c>
      <c r="AN10" s="214" t="s">
        <v>84</v>
      </c>
      <c r="AO10" s="214" t="s">
        <v>84</v>
      </c>
      <c r="AP10" s="3">
        <f>'JAN 19'!AP34</f>
        <v>7539604</v>
      </c>
      <c r="AQ10" s="242"/>
      <c r="AR10" s="215" t="s">
        <v>85</v>
      </c>
      <c r="AS10" s="224"/>
      <c r="AV10" s="42" t="s">
        <v>86</v>
      </c>
      <c r="AW10" s="42" t="s">
        <v>87</v>
      </c>
      <c r="AY10" s="87" t="s">
        <v>130</v>
      </c>
    </row>
    <row r="11" spans="2:51" x14ac:dyDescent="0.25">
      <c r="B11" s="43">
        <v>2</v>
      </c>
      <c r="C11" s="43">
        <v>4.1666666666666664E-2</v>
      </c>
      <c r="D11" s="191">
        <v>12</v>
      </c>
      <c r="E11" s="44">
        <f>D11/1.42</f>
        <v>8.4507042253521139</v>
      </c>
      <c r="F11" s="168">
        <v>66</v>
      </c>
      <c r="G11" s="44">
        <f>F11/1.42</f>
        <v>46.478873239436624</v>
      </c>
      <c r="H11" s="45" t="s">
        <v>88</v>
      </c>
      <c r="I11" s="45">
        <f>J11-(2/1.42)</f>
        <v>41.549295774647888</v>
      </c>
      <c r="J11" s="46">
        <f>(F11-5)/1.42</f>
        <v>42.95774647887324</v>
      </c>
      <c r="K11" s="45">
        <f>J11+(6/1.42)</f>
        <v>47.183098591549296</v>
      </c>
      <c r="L11" s="47">
        <v>14</v>
      </c>
      <c r="M11" s="48" t="s">
        <v>89</v>
      </c>
      <c r="N11" s="48">
        <v>11.4</v>
      </c>
      <c r="O11" s="192">
        <v>122</v>
      </c>
      <c r="P11" s="192">
        <v>93</v>
      </c>
      <c r="Q11" s="192">
        <v>22158344</v>
      </c>
      <c r="R11" s="50">
        <f>Q11-Q10</f>
        <v>3286</v>
      </c>
      <c r="S11" s="51">
        <f>R11*24/1000</f>
        <v>78.864000000000004</v>
      </c>
      <c r="T11" s="51">
        <f>R11/1000</f>
        <v>3.286</v>
      </c>
      <c r="U11" s="193">
        <v>4.8</v>
      </c>
      <c r="V11" s="193">
        <f t="shared" ref="V11:V34" si="0">U11</f>
        <v>4.8</v>
      </c>
      <c r="W11" s="194" t="s">
        <v>129</v>
      </c>
      <c r="X11" s="197">
        <v>0</v>
      </c>
      <c r="Y11" s="197">
        <v>0</v>
      </c>
      <c r="Z11" s="197">
        <v>1045</v>
      </c>
      <c r="AA11" s="197">
        <v>0</v>
      </c>
      <c r="AB11" s="197">
        <v>1059</v>
      </c>
      <c r="AC11" s="52" t="s">
        <v>90</v>
      </c>
      <c r="AD11" s="52" t="s">
        <v>90</v>
      </c>
      <c r="AE11" s="52" t="s">
        <v>90</v>
      </c>
      <c r="AF11" s="196" t="s">
        <v>90</v>
      </c>
      <c r="AG11" s="196">
        <v>34063724</v>
      </c>
      <c r="AH11" s="53">
        <f>IF(ISBLANK(AG11),"-",AG11-AG10)</f>
        <v>564</v>
      </c>
      <c r="AI11" s="54">
        <f>AH11/T11</f>
        <v>171.63724893487523</v>
      </c>
      <c r="AJ11" s="166">
        <v>0</v>
      </c>
      <c r="AK11" s="166">
        <v>0</v>
      </c>
      <c r="AL11" s="166">
        <v>1</v>
      </c>
      <c r="AM11" s="166">
        <v>0</v>
      </c>
      <c r="AN11" s="166">
        <v>1</v>
      </c>
      <c r="AO11" s="166">
        <v>0.33</v>
      </c>
      <c r="AP11" s="197">
        <v>7540451</v>
      </c>
      <c r="AQ11" s="197">
        <f t="shared" ref="AQ11:AQ34" si="1">AP11-AP10</f>
        <v>847</v>
      </c>
      <c r="AR11" s="55"/>
      <c r="AS11" s="56" t="s">
        <v>113</v>
      </c>
      <c r="AV11" s="42" t="s">
        <v>88</v>
      </c>
      <c r="AW11" s="42" t="s">
        <v>91</v>
      </c>
      <c r="AY11" s="87" t="s">
        <v>136</v>
      </c>
    </row>
    <row r="12" spans="2:51" x14ac:dyDescent="0.25">
      <c r="B12" s="43">
        <v>2.0416666666666701</v>
      </c>
      <c r="C12" s="43">
        <v>8.3333333333333329E-2</v>
      </c>
      <c r="D12" s="191">
        <v>14</v>
      </c>
      <c r="E12" s="44">
        <f t="shared" ref="E12:E34" si="2">D12/1.42</f>
        <v>9.8591549295774659</v>
      </c>
      <c r="F12" s="168">
        <v>66</v>
      </c>
      <c r="G12" s="44">
        <f t="shared" ref="G12:G34" si="3">F12/1.42</f>
        <v>46.478873239436624</v>
      </c>
      <c r="H12" s="45" t="s">
        <v>88</v>
      </c>
      <c r="I12" s="45">
        <f t="shared" ref="I12:I34" si="4">J12-(2/1.42)</f>
        <v>41.549295774647888</v>
      </c>
      <c r="J12" s="46">
        <f>(F12-5)/1.42</f>
        <v>42.95774647887324</v>
      </c>
      <c r="K12" s="45">
        <f>J12+(6/1.42)</f>
        <v>47.183098591549296</v>
      </c>
      <c r="L12" s="47">
        <v>14</v>
      </c>
      <c r="M12" s="48" t="s">
        <v>89</v>
      </c>
      <c r="N12" s="48">
        <v>11.2</v>
      </c>
      <c r="O12" s="192">
        <v>119</v>
      </c>
      <c r="P12" s="192">
        <v>92</v>
      </c>
      <c r="Q12" s="192">
        <v>22162275</v>
      </c>
      <c r="R12" s="50">
        <f t="shared" ref="R12:R34" si="5">Q12-Q11</f>
        <v>3931</v>
      </c>
      <c r="S12" s="51">
        <f t="shared" ref="S12:S34" si="6">R12*24/1000</f>
        <v>94.343999999999994</v>
      </c>
      <c r="T12" s="51">
        <f t="shared" ref="T12:T34" si="7">R12/1000</f>
        <v>3.931</v>
      </c>
      <c r="U12" s="193">
        <v>5.9</v>
      </c>
      <c r="V12" s="193">
        <f t="shared" si="0"/>
        <v>5.9</v>
      </c>
      <c r="W12" s="194" t="s">
        <v>129</v>
      </c>
      <c r="X12" s="197">
        <v>0</v>
      </c>
      <c r="Y12" s="197">
        <v>0</v>
      </c>
      <c r="Z12" s="197">
        <v>1014</v>
      </c>
      <c r="AA12" s="197">
        <v>0</v>
      </c>
      <c r="AB12" s="197">
        <v>1059</v>
      </c>
      <c r="AC12" s="52" t="s">
        <v>90</v>
      </c>
      <c r="AD12" s="52" t="s">
        <v>90</v>
      </c>
      <c r="AE12" s="52" t="s">
        <v>90</v>
      </c>
      <c r="AF12" s="196" t="s">
        <v>90</v>
      </c>
      <c r="AG12" s="196">
        <v>34064322</v>
      </c>
      <c r="AH12" s="53">
        <f>IF(ISBLANK(AG12),"-",AG12-AG11)</f>
        <v>598</v>
      </c>
      <c r="AI12" s="54">
        <f t="shared" ref="AI12:AI34" si="8">AH12/T12</f>
        <v>152.12414143983719</v>
      </c>
      <c r="AJ12" s="166">
        <v>0</v>
      </c>
      <c r="AK12" s="166">
        <v>0</v>
      </c>
      <c r="AL12" s="166">
        <v>1</v>
      </c>
      <c r="AM12" s="166">
        <v>0</v>
      </c>
      <c r="AN12" s="166">
        <v>1</v>
      </c>
      <c r="AO12" s="166">
        <v>0.33</v>
      </c>
      <c r="AP12" s="197">
        <v>7541545</v>
      </c>
      <c r="AQ12" s="197">
        <f t="shared" si="1"/>
        <v>1094</v>
      </c>
      <c r="AR12" s="57"/>
      <c r="AS12" s="56" t="s">
        <v>113</v>
      </c>
      <c r="AV12" s="42" t="s">
        <v>92</v>
      </c>
      <c r="AW12" s="42" t="s">
        <v>93</v>
      </c>
      <c r="AY12" s="87" t="s">
        <v>137</v>
      </c>
    </row>
    <row r="13" spans="2:51" x14ac:dyDescent="0.25">
      <c r="B13" s="43">
        <v>2.0833333333333299</v>
      </c>
      <c r="C13" s="43">
        <v>0.125</v>
      </c>
      <c r="D13" s="191">
        <v>15</v>
      </c>
      <c r="E13" s="44">
        <f t="shared" si="2"/>
        <v>10.563380281690142</v>
      </c>
      <c r="F13" s="168">
        <v>66</v>
      </c>
      <c r="G13" s="44">
        <f t="shared" si="3"/>
        <v>46.478873239436624</v>
      </c>
      <c r="H13" s="45" t="s">
        <v>88</v>
      </c>
      <c r="I13" s="45">
        <f t="shared" si="4"/>
        <v>41.549295774647888</v>
      </c>
      <c r="J13" s="46">
        <f>(F13-5)/1.42</f>
        <v>42.95774647887324</v>
      </c>
      <c r="K13" s="45">
        <f>J13+(6/1.42)</f>
        <v>47.183098591549296</v>
      </c>
      <c r="L13" s="47">
        <v>14</v>
      </c>
      <c r="M13" s="48" t="s">
        <v>89</v>
      </c>
      <c r="N13" s="48">
        <v>11.2</v>
      </c>
      <c r="O13" s="192">
        <v>120</v>
      </c>
      <c r="P13" s="192">
        <v>95</v>
      </c>
      <c r="Q13" s="192">
        <v>22166099</v>
      </c>
      <c r="R13" s="50">
        <f t="shared" si="5"/>
        <v>3824</v>
      </c>
      <c r="S13" s="51">
        <f t="shared" si="6"/>
        <v>91.775999999999996</v>
      </c>
      <c r="T13" s="51">
        <f t="shared" si="7"/>
        <v>3.8239999999999998</v>
      </c>
      <c r="U13" s="193">
        <v>7.2</v>
      </c>
      <c r="V13" s="193">
        <f t="shared" si="0"/>
        <v>7.2</v>
      </c>
      <c r="W13" s="194" t="s">
        <v>129</v>
      </c>
      <c r="X13" s="197">
        <v>0</v>
      </c>
      <c r="Y13" s="197">
        <v>0</v>
      </c>
      <c r="Z13" s="197">
        <v>998</v>
      </c>
      <c r="AA13" s="197">
        <v>0</v>
      </c>
      <c r="AB13" s="197">
        <v>1059</v>
      </c>
      <c r="AC13" s="52" t="s">
        <v>90</v>
      </c>
      <c r="AD13" s="52" t="s">
        <v>90</v>
      </c>
      <c r="AE13" s="52" t="s">
        <v>90</v>
      </c>
      <c r="AF13" s="196" t="s">
        <v>90</v>
      </c>
      <c r="AG13" s="196">
        <v>34064413</v>
      </c>
      <c r="AH13" s="53">
        <f>IF(ISBLANK(AG13),"-",AG13-AG12)</f>
        <v>91</v>
      </c>
      <c r="AI13" s="54">
        <f t="shared" si="8"/>
        <v>23.797071129707113</v>
      </c>
      <c r="AJ13" s="166">
        <v>0</v>
      </c>
      <c r="AK13" s="166">
        <v>0</v>
      </c>
      <c r="AL13" s="166">
        <v>1</v>
      </c>
      <c r="AM13" s="166">
        <v>0</v>
      </c>
      <c r="AN13" s="166">
        <v>1</v>
      </c>
      <c r="AO13" s="166">
        <v>0.33</v>
      </c>
      <c r="AP13" s="197">
        <v>7542643</v>
      </c>
      <c r="AQ13" s="197">
        <f t="shared" si="1"/>
        <v>1098</v>
      </c>
      <c r="AR13" s="55"/>
      <c r="AS13" s="56" t="s">
        <v>113</v>
      </c>
      <c r="AV13" s="42" t="s">
        <v>94</v>
      </c>
      <c r="AW13" s="42" t="s">
        <v>95</v>
      </c>
      <c r="AY13" s="87" t="s">
        <v>147</v>
      </c>
    </row>
    <row r="14" spans="2:51" x14ac:dyDescent="0.25">
      <c r="B14" s="43">
        <v>2.125</v>
      </c>
      <c r="C14" s="43">
        <v>0.16666666666666699</v>
      </c>
      <c r="D14" s="191">
        <v>17</v>
      </c>
      <c r="E14" s="44">
        <f t="shared" si="2"/>
        <v>11.971830985915494</v>
      </c>
      <c r="F14" s="168">
        <v>66</v>
      </c>
      <c r="G14" s="44">
        <f t="shared" si="3"/>
        <v>46.478873239436624</v>
      </c>
      <c r="H14" s="45" t="s">
        <v>88</v>
      </c>
      <c r="I14" s="45">
        <f t="shared" si="4"/>
        <v>41.549295774647888</v>
      </c>
      <c r="J14" s="46">
        <f>(F14-5)/1.42</f>
        <v>42.95774647887324</v>
      </c>
      <c r="K14" s="45">
        <f>J14+(6/1.42)</f>
        <v>47.183098591549296</v>
      </c>
      <c r="L14" s="47">
        <v>14</v>
      </c>
      <c r="M14" s="48" t="s">
        <v>89</v>
      </c>
      <c r="N14" s="48">
        <v>12.8</v>
      </c>
      <c r="O14" s="192">
        <v>121</v>
      </c>
      <c r="P14" s="192">
        <v>93</v>
      </c>
      <c r="Q14" s="192">
        <v>22169817</v>
      </c>
      <c r="R14" s="50">
        <f t="shared" si="5"/>
        <v>3718</v>
      </c>
      <c r="S14" s="51">
        <f t="shared" si="6"/>
        <v>89.231999999999999</v>
      </c>
      <c r="T14" s="51">
        <f t="shared" si="7"/>
        <v>3.718</v>
      </c>
      <c r="U14" s="193">
        <v>8.3000000000000007</v>
      </c>
      <c r="V14" s="193">
        <f t="shared" si="0"/>
        <v>8.3000000000000007</v>
      </c>
      <c r="W14" s="194" t="s">
        <v>129</v>
      </c>
      <c r="X14" s="197">
        <v>0</v>
      </c>
      <c r="Y14" s="197">
        <v>0</v>
      </c>
      <c r="Z14" s="197">
        <v>995</v>
      </c>
      <c r="AA14" s="197">
        <v>0</v>
      </c>
      <c r="AB14" s="197">
        <v>1008</v>
      </c>
      <c r="AC14" s="52" t="s">
        <v>90</v>
      </c>
      <c r="AD14" s="52" t="s">
        <v>90</v>
      </c>
      <c r="AE14" s="52" t="s">
        <v>90</v>
      </c>
      <c r="AF14" s="196" t="s">
        <v>90</v>
      </c>
      <c r="AG14" s="196">
        <v>34065502</v>
      </c>
      <c r="AH14" s="53">
        <f t="shared" ref="AH14:AH34" si="9">IF(ISBLANK(AG14),"-",AG14-AG13)</f>
        <v>1089</v>
      </c>
      <c r="AI14" s="54">
        <f t="shared" si="8"/>
        <v>292.89940828402365</v>
      </c>
      <c r="AJ14" s="166">
        <v>0</v>
      </c>
      <c r="AK14" s="166">
        <v>0</v>
      </c>
      <c r="AL14" s="166">
        <v>1</v>
      </c>
      <c r="AM14" s="166">
        <v>0</v>
      </c>
      <c r="AN14" s="166">
        <v>1</v>
      </c>
      <c r="AO14" s="166">
        <v>0.33</v>
      </c>
      <c r="AP14" s="197">
        <v>7543841</v>
      </c>
      <c r="AQ14" s="197">
        <f t="shared" si="1"/>
        <v>1198</v>
      </c>
      <c r="AR14" s="55"/>
      <c r="AS14" s="56" t="s">
        <v>113</v>
      </c>
      <c r="AT14" s="58"/>
      <c r="AV14" s="42" t="s">
        <v>96</v>
      </c>
      <c r="AW14" s="42" t="s">
        <v>97</v>
      </c>
      <c r="AY14" s="87" t="s">
        <v>138</v>
      </c>
    </row>
    <row r="15" spans="2:51" x14ac:dyDescent="0.25">
      <c r="B15" s="43">
        <v>2.1666666666666701</v>
      </c>
      <c r="C15" s="43">
        <v>0.20833333333333301</v>
      </c>
      <c r="D15" s="191">
        <v>17</v>
      </c>
      <c r="E15" s="44">
        <f t="shared" si="2"/>
        <v>11.971830985915494</v>
      </c>
      <c r="F15" s="168">
        <v>66</v>
      </c>
      <c r="G15" s="44">
        <f t="shared" si="3"/>
        <v>46.478873239436624</v>
      </c>
      <c r="H15" s="45" t="s">
        <v>88</v>
      </c>
      <c r="I15" s="45">
        <f t="shared" si="4"/>
        <v>41.549295774647888</v>
      </c>
      <c r="J15" s="46">
        <f>(F15-5)/1.42</f>
        <v>42.95774647887324</v>
      </c>
      <c r="K15" s="45">
        <f>J15+(6/1.42)</f>
        <v>47.183098591549296</v>
      </c>
      <c r="L15" s="47">
        <v>18</v>
      </c>
      <c r="M15" s="48" t="s">
        <v>89</v>
      </c>
      <c r="N15" s="48">
        <v>13.1</v>
      </c>
      <c r="O15" s="192">
        <v>120</v>
      </c>
      <c r="P15" s="192">
        <v>100</v>
      </c>
      <c r="Q15" s="192">
        <v>22173722</v>
      </c>
      <c r="R15" s="50">
        <f t="shared" si="5"/>
        <v>3905</v>
      </c>
      <c r="S15" s="51">
        <f t="shared" si="6"/>
        <v>93.72</v>
      </c>
      <c r="T15" s="51">
        <f t="shared" si="7"/>
        <v>3.9049999999999998</v>
      </c>
      <c r="U15" s="193">
        <v>9.1999999999999993</v>
      </c>
      <c r="V15" s="193">
        <f t="shared" si="0"/>
        <v>9.1999999999999993</v>
      </c>
      <c r="W15" s="194" t="s">
        <v>129</v>
      </c>
      <c r="X15" s="197">
        <v>0</v>
      </c>
      <c r="Y15" s="197">
        <v>0</v>
      </c>
      <c r="Z15" s="197">
        <v>1025</v>
      </c>
      <c r="AA15" s="197">
        <v>0</v>
      </c>
      <c r="AB15" s="197">
        <v>1049</v>
      </c>
      <c r="AC15" s="52" t="s">
        <v>90</v>
      </c>
      <c r="AD15" s="52" t="s">
        <v>90</v>
      </c>
      <c r="AE15" s="52" t="s">
        <v>90</v>
      </c>
      <c r="AF15" s="196" t="s">
        <v>90</v>
      </c>
      <c r="AG15" s="196">
        <v>34066089</v>
      </c>
      <c r="AH15" s="53">
        <f t="shared" si="9"/>
        <v>587</v>
      </c>
      <c r="AI15" s="54">
        <f t="shared" si="8"/>
        <v>150.3201024327785</v>
      </c>
      <c r="AJ15" s="166">
        <v>0</v>
      </c>
      <c r="AK15" s="166">
        <v>0</v>
      </c>
      <c r="AL15" s="166">
        <v>1</v>
      </c>
      <c r="AM15" s="166">
        <v>0</v>
      </c>
      <c r="AN15" s="166">
        <v>1</v>
      </c>
      <c r="AO15" s="166">
        <v>0.33</v>
      </c>
      <c r="AP15" s="197">
        <v>7544793</v>
      </c>
      <c r="AQ15" s="197">
        <f t="shared" si="1"/>
        <v>952</v>
      </c>
      <c r="AR15" s="55"/>
      <c r="AS15" s="56" t="s">
        <v>113</v>
      </c>
      <c r="AV15" s="42" t="s">
        <v>98</v>
      </c>
      <c r="AW15" s="42" t="s">
        <v>99</v>
      </c>
      <c r="AY15" s="87" t="s">
        <v>200</v>
      </c>
    </row>
    <row r="16" spans="2:51" x14ac:dyDescent="0.25">
      <c r="B16" s="43">
        <v>2.2083333333333299</v>
      </c>
      <c r="C16" s="43">
        <v>0.25</v>
      </c>
      <c r="D16" s="191">
        <v>13</v>
      </c>
      <c r="E16" s="44">
        <f t="shared" si="2"/>
        <v>9.1549295774647899</v>
      </c>
      <c r="F16" s="103">
        <v>68</v>
      </c>
      <c r="G16" s="44">
        <f t="shared" si="3"/>
        <v>47.887323943661976</v>
      </c>
      <c r="H16" s="45" t="s">
        <v>88</v>
      </c>
      <c r="I16" s="45">
        <f t="shared" si="4"/>
        <v>46.478873239436624</v>
      </c>
      <c r="J16" s="46">
        <f t="shared" ref="J16:J25" si="10">F16/1.42</f>
        <v>47.887323943661976</v>
      </c>
      <c r="K16" s="45">
        <f>J16+1.42</f>
        <v>49.307323943661977</v>
      </c>
      <c r="L16" s="47">
        <v>19</v>
      </c>
      <c r="M16" s="48" t="s">
        <v>100</v>
      </c>
      <c r="N16" s="48">
        <v>13.1</v>
      </c>
      <c r="O16" s="192">
        <v>117</v>
      </c>
      <c r="P16" s="192">
        <v>115</v>
      </c>
      <c r="Q16" s="192">
        <v>22178293</v>
      </c>
      <c r="R16" s="50">
        <f t="shared" si="5"/>
        <v>4571</v>
      </c>
      <c r="S16" s="51">
        <f t="shared" si="6"/>
        <v>109.70399999999999</v>
      </c>
      <c r="T16" s="51">
        <f t="shared" si="7"/>
        <v>4.5709999999999997</v>
      </c>
      <c r="U16" s="193">
        <v>9.5</v>
      </c>
      <c r="V16" s="193">
        <f t="shared" si="0"/>
        <v>9.5</v>
      </c>
      <c r="W16" s="194" t="s">
        <v>129</v>
      </c>
      <c r="X16" s="197">
        <v>0</v>
      </c>
      <c r="Y16" s="197">
        <v>0</v>
      </c>
      <c r="Z16" s="197">
        <v>1120</v>
      </c>
      <c r="AA16" s="197">
        <v>0</v>
      </c>
      <c r="AB16" s="197">
        <v>1140</v>
      </c>
      <c r="AC16" s="52" t="s">
        <v>90</v>
      </c>
      <c r="AD16" s="52" t="s">
        <v>90</v>
      </c>
      <c r="AE16" s="52" t="s">
        <v>90</v>
      </c>
      <c r="AF16" s="196" t="s">
        <v>90</v>
      </c>
      <c r="AG16" s="196">
        <v>34066820</v>
      </c>
      <c r="AH16" s="53">
        <f t="shared" si="9"/>
        <v>731</v>
      </c>
      <c r="AI16" s="54">
        <f t="shared" si="8"/>
        <v>159.92124261649531</v>
      </c>
      <c r="AJ16" s="166">
        <v>0</v>
      </c>
      <c r="AK16" s="166">
        <v>0</v>
      </c>
      <c r="AL16" s="166">
        <v>1</v>
      </c>
      <c r="AM16" s="166">
        <v>0</v>
      </c>
      <c r="AN16" s="166">
        <v>1</v>
      </c>
      <c r="AO16" s="166">
        <v>0</v>
      </c>
      <c r="AP16" s="197">
        <v>7545040</v>
      </c>
      <c r="AQ16" s="197">
        <f t="shared" si="1"/>
        <v>247</v>
      </c>
      <c r="AR16" s="57"/>
      <c r="AS16" s="56" t="s">
        <v>101</v>
      </c>
      <c r="AV16" s="42" t="s">
        <v>102</v>
      </c>
      <c r="AW16" s="42" t="s">
        <v>103</v>
      </c>
      <c r="AY16" s="87"/>
    </row>
    <row r="17" spans="1:51" x14ac:dyDescent="0.25">
      <c r="B17" s="43">
        <v>2.25</v>
      </c>
      <c r="C17" s="43">
        <v>0.29166666666666702</v>
      </c>
      <c r="D17" s="191">
        <v>10</v>
      </c>
      <c r="E17" s="44">
        <f t="shared" si="2"/>
        <v>7.042253521126761</v>
      </c>
      <c r="F17" s="103">
        <v>83</v>
      </c>
      <c r="G17" s="44">
        <f t="shared" si="3"/>
        <v>58.450704225352112</v>
      </c>
      <c r="H17" s="45" t="s">
        <v>88</v>
      </c>
      <c r="I17" s="45">
        <f t="shared" si="4"/>
        <v>57.04225352112676</v>
      </c>
      <c r="J17" s="46">
        <f t="shared" si="10"/>
        <v>58.450704225352112</v>
      </c>
      <c r="K17" s="45">
        <f t="shared" ref="K17:K22" si="11">J17+1.42</f>
        <v>59.870704225352114</v>
      </c>
      <c r="L17" s="47">
        <v>19</v>
      </c>
      <c r="M17" s="48" t="s">
        <v>100</v>
      </c>
      <c r="N17" s="48">
        <v>16.7</v>
      </c>
      <c r="O17" s="192">
        <v>132</v>
      </c>
      <c r="P17" s="192">
        <v>143</v>
      </c>
      <c r="Q17" s="192">
        <v>22184204</v>
      </c>
      <c r="R17" s="50">
        <f t="shared" si="5"/>
        <v>5911</v>
      </c>
      <c r="S17" s="51">
        <f t="shared" si="6"/>
        <v>141.864</v>
      </c>
      <c r="T17" s="51">
        <f t="shared" si="7"/>
        <v>5.9109999999999996</v>
      </c>
      <c r="U17" s="193">
        <v>9.1999999999999993</v>
      </c>
      <c r="V17" s="193">
        <f t="shared" si="0"/>
        <v>9.1999999999999993</v>
      </c>
      <c r="W17" s="194" t="s">
        <v>142</v>
      </c>
      <c r="X17" s="197">
        <v>0</v>
      </c>
      <c r="Y17" s="197">
        <v>1048</v>
      </c>
      <c r="Z17" s="197">
        <v>1164</v>
      </c>
      <c r="AA17" s="197">
        <v>1185</v>
      </c>
      <c r="AB17" s="197">
        <v>1169</v>
      </c>
      <c r="AC17" s="52" t="s">
        <v>90</v>
      </c>
      <c r="AD17" s="52" t="s">
        <v>90</v>
      </c>
      <c r="AE17" s="52" t="s">
        <v>90</v>
      </c>
      <c r="AF17" s="196" t="s">
        <v>90</v>
      </c>
      <c r="AG17" s="196">
        <v>34068092</v>
      </c>
      <c r="AH17" s="53">
        <f t="shared" si="9"/>
        <v>1272</v>
      </c>
      <c r="AI17" s="54">
        <f t="shared" si="8"/>
        <v>215.19201488749789</v>
      </c>
      <c r="AJ17" s="166">
        <v>0</v>
      </c>
      <c r="AK17" s="166">
        <v>1</v>
      </c>
      <c r="AL17" s="166">
        <v>1</v>
      </c>
      <c r="AM17" s="166">
        <v>1</v>
      </c>
      <c r="AN17" s="166">
        <v>1</v>
      </c>
      <c r="AO17" s="166">
        <v>0</v>
      </c>
      <c r="AP17" s="197">
        <v>7545040</v>
      </c>
      <c r="AQ17" s="197">
        <f t="shared" si="1"/>
        <v>0</v>
      </c>
      <c r="AR17" s="55"/>
      <c r="AS17" s="56" t="s">
        <v>101</v>
      </c>
      <c r="AT17" s="58"/>
      <c r="AV17" s="42" t="s">
        <v>104</v>
      </c>
      <c r="AW17" s="42" t="s">
        <v>105</v>
      </c>
      <c r="AY17" s="170"/>
    </row>
    <row r="18" spans="1:51" x14ac:dyDescent="0.25">
      <c r="B18" s="43">
        <v>2.2916666666666701</v>
      </c>
      <c r="C18" s="43">
        <v>0.33333333333333298</v>
      </c>
      <c r="D18" s="191">
        <v>8</v>
      </c>
      <c r="E18" s="44">
        <f t="shared" si="2"/>
        <v>5.6338028169014089</v>
      </c>
      <c r="F18" s="103">
        <v>83</v>
      </c>
      <c r="G18" s="44">
        <f t="shared" si="3"/>
        <v>58.450704225352112</v>
      </c>
      <c r="H18" s="45" t="s">
        <v>88</v>
      </c>
      <c r="I18" s="45">
        <f t="shared" si="4"/>
        <v>57.04225352112676</v>
      </c>
      <c r="J18" s="46">
        <f t="shared" si="10"/>
        <v>58.450704225352112</v>
      </c>
      <c r="K18" s="45">
        <f t="shared" si="11"/>
        <v>59.870704225352114</v>
      </c>
      <c r="L18" s="47">
        <v>19</v>
      </c>
      <c r="M18" s="48" t="s">
        <v>100</v>
      </c>
      <c r="N18" s="48">
        <v>17.3</v>
      </c>
      <c r="O18" s="192">
        <v>135</v>
      </c>
      <c r="P18" s="192">
        <v>146</v>
      </c>
      <c r="Q18" s="192">
        <v>22190214</v>
      </c>
      <c r="R18" s="50">
        <f t="shared" si="5"/>
        <v>6010</v>
      </c>
      <c r="S18" s="51">
        <f t="shared" si="6"/>
        <v>144.24</v>
      </c>
      <c r="T18" s="51">
        <f t="shared" si="7"/>
        <v>6.01</v>
      </c>
      <c r="U18" s="193">
        <v>8.5</v>
      </c>
      <c r="V18" s="193">
        <f t="shared" si="0"/>
        <v>8.5</v>
      </c>
      <c r="W18" s="194" t="s">
        <v>142</v>
      </c>
      <c r="X18" s="197">
        <v>0</v>
      </c>
      <c r="Y18" s="197">
        <v>1058</v>
      </c>
      <c r="Z18" s="197">
        <v>1195</v>
      </c>
      <c r="AA18" s="197">
        <v>1185</v>
      </c>
      <c r="AB18" s="197">
        <v>1198</v>
      </c>
      <c r="AC18" s="52" t="s">
        <v>90</v>
      </c>
      <c r="AD18" s="52" t="s">
        <v>90</v>
      </c>
      <c r="AE18" s="52" t="s">
        <v>90</v>
      </c>
      <c r="AF18" s="196" t="s">
        <v>90</v>
      </c>
      <c r="AG18" s="196">
        <v>34069444</v>
      </c>
      <c r="AH18" s="53">
        <f t="shared" si="9"/>
        <v>1352</v>
      </c>
      <c r="AI18" s="54">
        <f t="shared" si="8"/>
        <v>224.95840266222962</v>
      </c>
      <c r="AJ18" s="166">
        <v>0</v>
      </c>
      <c r="AK18" s="166">
        <v>1</v>
      </c>
      <c r="AL18" s="166">
        <v>1</v>
      </c>
      <c r="AM18" s="166">
        <v>1</v>
      </c>
      <c r="AN18" s="166">
        <v>1</v>
      </c>
      <c r="AO18" s="166">
        <v>0</v>
      </c>
      <c r="AP18" s="197">
        <v>7545040</v>
      </c>
      <c r="AQ18" s="197">
        <f t="shared" si="1"/>
        <v>0</v>
      </c>
      <c r="AR18" s="55"/>
      <c r="AS18" s="56" t="s">
        <v>101</v>
      </c>
      <c r="AV18" s="42" t="s">
        <v>106</v>
      </c>
      <c r="AW18" s="42" t="s">
        <v>107</v>
      </c>
      <c r="AY18" s="170"/>
    </row>
    <row r="19" spans="1:51" x14ac:dyDescent="0.25">
      <c r="B19" s="43">
        <v>2.3333333333333299</v>
      </c>
      <c r="C19" s="43">
        <v>0.375</v>
      </c>
      <c r="D19" s="191">
        <v>7</v>
      </c>
      <c r="E19" s="44">
        <f t="shared" si="2"/>
        <v>4.9295774647887329</v>
      </c>
      <c r="F19" s="103">
        <v>83</v>
      </c>
      <c r="G19" s="44">
        <f t="shared" si="3"/>
        <v>58.450704225352112</v>
      </c>
      <c r="H19" s="45" t="s">
        <v>88</v>
      </c>
      <c r="I19" s="45">
        <f t="shared" si="4"/>
        <v>57.04225352112676</v>
      </c>
      <c r="J19" s="46">
        <f t="shared" si="10"/>
        <v>58.450704225352112</v>
      </c>
      <c r="K19" s="45">
        <f t="shared" si="11"/>
        <v>59.870704225352114</v>
      </c>
      <c r="L19" s="47">
        <v>19</v>
      </c>
      <c r="M19" s="48" t="s">
        <v>100</v>
      </c>
      <c r="N19" s="48">
        <v>18.399999999999999</v>
      </c>
      <c r="O19" s="192">
        <v>133</v>
      </c>
      <c r="P19" s="192">
        <v>147</v>
      </c>
      <c r="Q19" s="192">
        <v>22196300</v>
      </c>
      <c r="R19" s="50">
        <f t="shared" si="5"/>
        <v>6086</v>
      </c>
      <c r="S19" s="51">
        <f t="shared" si="6"/>
        <v>146.06399999999999</v>
      </c>
      <c r="T19" s="51">
        <f t="shared" si="7"/>
        <v>6.0860000000000003</v>
      </c>
      <c r="U19" s="193">
        <v>7.9</v>
      </c>
      <c r="V19" s="193">
        <f t="shared" si="0"/>
        <v>7.9</v>
      </c>
      <c r="W19" s="194" t="s">
        <v>142</v>
      </c>
      <c r="X19" s="197">
        <v>0</v>
      </c>
      <c r="Y19" s="197">
        <v>1092</v>
      </c>
      <c r="Z19" s="197">
        <v>1195</v>
      </c>
      <c r="AA19" s="197">
        <v>1185</v>
      </c>
      <c r="AB19" s="197">
        <v>1198</v>
      </c>
      <c r="AC19" s="52" t="s">
        <v>90</v>
      </c>
      <c r="AD19" s="52" t="s">
        <v>90</v>
      </c>
      <c r="AE19" s="52" t="s">
        <v>90</v>
      </c>
      <c r="AF19" s="196" t="s">
        <v>90</v>
      </c>
      <c r="AG19" s="196">
        <v>34070828</v>
      </c>
      <c r="AH19" s="53">
        <f t="shared" si="9"/>
        <v>1384</v>
      </c>
      <c r="AI19" s="54">
        <f t="shared" si="8"/>
        <v>227.40716398291158</v>
      </c>
      <c r="AJ19" s="166">
        <v>0</v>
      </c>
      <c r="AK19" s="166">
        <v>1</v>
      </c>
      <c r="AL19" s="166">
        <v>1</v>
      </c>
      <c r="AM19" s="166">
        <v>1</v>
      </c>
      <c r="AN19" s="166">
        <v>1</v>
      </c>
      <c r="AO19" s="166">
        <v>0</v>
      </c>
      <c r="AP19" s="197">
        <v>7545040</v>
      </c>
      <c r="AQ19" s="197">
        <f t="shared" si="1"/>
        <v>0</v>
      </c>
      <c r="AR19" s="55"/>
      <c r="AS19" s="56" t="s">
        <v>101</v>
      </c>
      <c r="AV19" s="42" t="s">
        <v>108</v>
      </c>
      <c r="AW19" s="42" t="s">
        <v>109</v>
      </c>
      <c r="AY19" s="170"/>
    </row>
    <row r="20" spans="1:51" x14ac:dyDescent="0.25">
      <c r="B20" s="43">
        <v>2.375</v>
      </c>
      <c r="C20" s="43">
        <v>0.41666666666666669</v>
      </c>
      <c r="D20" s="191">
        <v>8</v>
      </c>
      <c r="E20" s="44">
        <f t="shared" si="2"/>
        <v>5.6338028169014089</v>
      </c>
      <c r="F20" s="103">
        <v>83</v>
      </c>
      <c r="G20" s="44">
        <f t="shared" si="3"/>
        <v>58.450704225352112</v>
      </c>
      <c r="H20" s="45" t="s">
        <v>88</v>
      </c>
      <c r="I20" s="45">
        <f t="shared" si="4"/>
        <v>57.04225352112676</v>
      </c>
      <c r="J20" s="46">
        <f t="shared" si="10"/>
        <v>58.450704225352112</v>
      </c>
      <c r="K20" s="45">
        <f t="shared" si="11"/>
        <v>59.870704225352114</v>
      </c>
      <c r="L20" s="47">
        <v>19</v>
      </c>
      <c r="M20" s="48" t="s">
        <v>100</v>
      </c>
      <c r="N20" s="48">
        <v>17.7</v>
      </c>
      <c r="O20" s="192">
        <v>133</v>
      </c>
      <c r="P20" s="192">
        <v>143</v>
      </c>
      <c r="Q20" s="192">
        <v>22202614</v>
      </c>
      <c r="R20" s="50">
        <f t="shared" si="5"/>
        <v>6314</v>
      </c>
      <c r="S20" s="51">
        <f t="shared" si="6"/>
        <v>151.536</v>
      </c>
      <c r="T20" s="51">
        <f t="shared" si="7"/>
        <v>6.3140000000000001</v>
      </c>
      <c r="U20" s="193">
        <v>7.2</v>
      </c>
      <c r="V20" s="193">
        <f t="shared" si="0"/>
        <v>7.2</v>
      </c>
      <c r="W20" s="194" t="s">
        <v>142</v>
      </c>
      <c r="X20" s="197">
        <v>0</v>
      </c>
      <c r="Y20" s="197">
        <v>1095</v>
      </c>
      <c r="Z20" s="197">
        <v>1195</v>
      </c>
      <c r="AA20" s="197">
        <v>1185</v>
      </c>
      <c r="AB20" s="197">
        <v>1198</v>
      </c>
      <c r="AC20" s="52" t="s">
        <v>90</v>
      </c>
      <c r="AD20" s="52" t="s">
        <v>90</v>
      </c>
      <c r="AE20" s="52" t="s">
        <v>90</v>
      </c>
      <c r="AF20" s="196" t="s">
        <v>90</v>
      </c>
      <c r="AG20" s="196">
        <v>34072244</v>
      </c>
      <c r="AH20" s="53">
        <f t="shared" si="9"/>
        <v>1416</v>
      </c>
      <c r="AI20" s="54">
        <f t="shared" si="8"/>
        <v>224.26354133671208</v>
      </c>
      <c r="AJ20" s="166">
        <v>0</v>
      </c>
      <c r="AK20" s="166">
        <v>1</v>
      </c>
      <c r="AL20" s="166">
        <v>1</v>
      </c>
      <c r="AM20" s="166">
        <v>1</v>
      </c>
      <c r="AN20" s="166">
        <v>1</v>
      </c>
      <c r="AO20" s="166">
        <v>0</v>
      </c>
      <c r="AP20" s="197">
        <v>7545040</v>
      </c>
      <c r="AQ20" s="197">
        <f t="shared" si="1"/>
        <v>0</v>
      </c>
      <c r="AR20" s="57"/>
      <c r="AS20" s="56" t="s">
        <v>101</v>
      </c>
      <c r="AY20" s="170"/>
    </row>
    <row r="21" spans="1:51" x14ac:dyDescent="0.25">
      <c r="B21" s="43">
        <v>2.4166666666666701</v>
      </c>
      <c r="C21" s="43">
        <v>0.45833333333333298</v>
      </c>
      <c r="D21" s="191">
        <v>8</v>
      </c>
      <c r="E21" s="44">
        <f t="shared" si="2"/>
        <v>5.6338028169014089</v>
      </c>
      <c r="F21" s="103">
        <v>83</v>
      </c>
      <c r="G21" s="44">
        <f t="shared" si="3"/>
        <v>58.450704225352112</v>
      </c>
      <c r="H21" s="45" t="s">
        <v>88</v>
      </c>
      <c r="I21" s="45">
        <f t="shared" si="4"/>
        <v>57.04225352112676</v>
      </c>
      <c r="J21" s="46">
        <f t="shared" si="10"/>
        <v>58.450704225352112</v>
      </c>
      <c r="K21" s="45">
        <f t="shared" si="11"/>
        <v>59.870704225352114</v>
      </c>
      <c r="L21" s="47">
        <v>19</v>
      </c>
      <c r="M21" s="48" t="s">
        <v>100</v>
      </c>
      <c r="N21" s="48">
        <v>17.7</v>
      </c>
      <c r="O21" s="192">
        <v>136</v>
      </c>
      <c r="P21" s="192">
        <v>143</v>
      </c>
      <c r="Q21" s="192">
        <v>22208712</v>
      </c>
      <c r="R21" s="50">
        <f>Q21-Q20</f>
        <v>6098</v>
      </c>
      <c r="S21" s="51">
        <f t="shared" si="6"/>
        <v>146.352</v>
      </c>
      <c r="T21" s="51">
        <f t="shared" si="7"/>
        <v>6.0979999999999999</v>
      </c>
      <c r="U21" s="193">
        <v>6.5</v>
      </c>
      <c r="V21" s="193">
        <f t="shared" si="0"/>
        <v>6.5</v>
      </c>
      <c r="W21" s="194" t="s">
        <v>142</v>
      </c>
      <c r="X21" s="197">
        <v>0</v>
      </c>
      <c r="Y21" s="197">
        <v>1055</v>
      </c>
      <c r="Z21" s="197">
        <v>1195</v>
      </c>
      <c r="AA21" s="197">
        <v>1185</v>
      </c>
      <c r="AB21" s="197">
        <v>1198</v>
      </c>
      <c r="AC21" s="52" t="s">
        <v>90</v>
      </c>
      <c r="AD21" s="52" t="s">
        <v>90</v>
      </c>
      <c r="AE21" s="52" t="s">
        <v>90</v>
      </c>
      <c r="AF21" s="196" t="s">
        <v>90</v>
      </c>
      <c r="AG21" s="196">
        <v>34073620</v>
      </c>
      <c r="AH21" s="53">
        <f t="shared" si="9"/>
        <v>1376</v>
      </c>
      <c r="AI21" s="54">
        <f t="shared" si="8"/>
        <v>225.64775336175796</v>
      </c>
      <c r="AJ21" s="166">
        <v>0</v>
      </c>
      <c r="AK21" s="166">
        <v>1</v>
      </c>
      <c r="AL21" s="166">
        <v>1</v>
      </c>
      <c r="AM21" s="166">
        <v>1</v>
      </c>
      <c r="AN21" s="166">
        <v>1</v>
      </c>
      <c r="AO21" s="166">
        <v>0</v>
      </c>
      <c r="AP21" s="197">
        <v>7545040</v>
      </c>
      <c r="AQ21" s="197">
        <f t="shared" si="1"/>
        <v>0</v>
      </c>
      <c r="AR21" s="55"/>
      <c r="AS21" s="56" t="s">
        <v>101</v>
      </c>
      <c r="AY21" s="170"/>
    </row>
    <row r="22" spans="1:51" x14ac:dyDescent="0.25">
      <c r="B22" s="43">
        <v>2.4583333333333299</v>
      </c>
      <c r="C22" s="43">
        <v>0.5</v>
      </c>
      <c r="D22" s="191">
        <v>7</v>
      </c>
      <c r="E22" s="44">
        <f t="shared" si="2"/>
        <v>4.9295774647887329</v>
      </c>
      <c r="F22" s="103">
        <v>83</v>
      </c>
      <c r="G22" s="44">
        <f t="shared" si="3"/>
        <v>58.450704225352112</v>
      </c>
      <c r="H22" s="45" t="s">
        <v>88</v>
      </c>
      <c r="I22" s="45">
        <f t="shared" si="4"/>
        <v>57.04225352112676</v>
      </c>
      <c r="J22" s="46">
        <f t="shared" si="10"/>
        <v>58.450704225352112</v>
      </c>
      <c r="K22" s="45">
        <f t="shared" si="11"/>
        <v>59.870704225352114</v>
      </c>
      <c r="L22" s="47">
        <v>19</v>
      </c>
      <c r="M22" s="48" t="s">
        <v>100</v>
      </c>
      <c r="N22" s="48">
        <v>17.3</v>
      </c>
      <c r="O22" s="192">
        <v>130</v>
      </c>
      <c r="P22" s="192">
        <v>140</v>
      </c>
      <c r="Q22" s="192">
        <v>22214684</v>
      </c>
      <c r="R22" s="50">
        <f t="shared" si="5"/>
        <v>5972</v>
      </c>
      <c r="S22" s="51">
        <f t="shared" si="6"/>
        <v>143.328</v>
      </c>
      <c r="T22" s="51">
        <f t="shared" si="7"/>
        <v>5.9720000000000004</v>
      </c>
      <c r="U22" s="193">
        <v>6.1</v>
      </c>
      <c r="V22" s="193">
        <f t="shared" si="0"/>
        <v>6.1</v>
      </c>
      <c r="W22" s="194" t="s">
        <v>142</v>
      </c>
      <c r="X22" s="197">
        <v>0</v>
      </c>
      <c r="Y22" s="197">
        <v>1086</v>
      </c>
      <c r="Z22" s="197">
        <v>1195</v>
      </c>
      <c r="AA22" s="197">
        <v>1185</v>
      </c>
      <c r="AB22" s="197">
        <v>1198</v>
      </c>
      <c r="AC22" s="52" t="s">
        <v>90</v>
      </c>
      <c r="AD22" s="52" t="s">
        <v>90</v>
      </c>
      <c r="AE22" s="52" t="s">
        <v>90</v>
      </c>
      <c r="AF22" s="196" t="s">
        <v>90</v>
      </c>
      <c r="AG22" s="196">
        <v>34074992</v>
      </c>
      <c r="AH22" s="53">
        <f t="shared" si="9"/>
        <v>1372</v>
      </c>
      <c r="AI22" s="54">
        <f t="shared" si="8"/>
        <v>229.73878097789682</v>
      </c>
      <c r="AJ22" s="166">
        <v>0</v>
      </c>
      <c r="AK22" s="166">
        <v>1</v>
      </c>
      <c r="AL22" s="166">
        <v>1</v>
      </c>
      <c r="AM22" s="166">
        <v>1</v>
      </c>
      <c r="AN22" s="166">
        <v>1</v>
      </c>
      <c r="AO22" s="166">
        <v>0</v>
      </c>
      <c r="AP22" s="197">
        <v>7545040</v>
      </c>
      <c r="AQ22" s="197">
        <f t="shared" si="1"/>
        <v>0</v>
      </c>
      <c r="AR22" s="55"/>
      <c r="AS22" s="56" t="s">
        <v>101</v>
      </c>
      <c r="AV22" s="59" t="s">
        <v>110</v>
      </c>
      <c r="AY22" s="170"/>
    </row>
    <row r="23" spans="1:51" x14ac:dyDescent="0.25">
      <c r="A23" s="163" t="s">
        <v>183</v>
      </c>
      <c r="B23" s="43">
        <v>2.5</v>
      </c>
      <c r="C23" s="43">
        <v>0.54166666666666696</v>
      </c>
      <c r="D23" s="191">
        <v>8</v>
      </c>
      <c r="E23" s="44">
        <f t="shared" si="2"/>
        <v>5.6338028169014089</v>
      </c>
      <c r="F23" s="168">
        <v>81</v>
      </c>
      <c r="G23" s="44">
        <f t="shared" si="3"/>
        <v>57.04225352112676</v>
      </c>
      <c r="H23" s="45" t="s">
        <v>88</v>
      </c>
      <c r="I23" s="45">
        <f t="shared" si="4"/>
        <v>55.633802816901408</v>
      </c>
      <c r="J23" s="46">
        <f t="shared" si="10"/>
        <v>57.04225352112676</v>
      </c>
      <c r="K23" s="45">
        <f>J23+(6/1.42)</f>
        <v>61.267605633802816</v>
      </c>
      <c r="L23" s="47">
        <v>19</v>
      </c>
      <c r="M23" s="48" t="s">
        <v>100</v>
      </c>
      <c r="N23" s="48">
        <v>17.5</v>
      </c>
      <c r="O23" s="192">
        <v>124</v>
      </c>
      <c r="P23" s="192">
        <v>140</v>
      </c>
      <c r="Q23" s="192">
        <v>22220576</v>
      </c>
      <c r="R23" s="50">
        <f t="shared" si="5"/>
        <v>5892</v>
      </c>
      <c r="S23" s="51">
        <f t="shared" si="6"/>
        <v>141.40799999999999</v>
      </c>
      <c r="T23" s="51">
        <f t="shared" si="7"/>
        <v>5.8920000000000003</v>
      </c>
      <c r="U23" s="193">
        <v>5.2</v>
      </c>
      <c r="V23" s="193">
        <f t="shared" si="0"/>
        <v>5.2</v>
      </c>
      <c r="W23" s="194" t="s">
        <v>142</v>
      </c>
      <c r="X23" s="197">
        <v>0</v>
      </c>
      <c r="Y23" s="197">
        <v>1124</v>
      </c>
      <c r="Z23" s="197">
        <v>1144</v>
      </c>
      <c r="AA23" s="197">
        <v>1185</v>
      </c>
      <c r="AB23" s="197">
        <v>1149</v>
      </c>
      <c r="AC23" s="52" t="s">
        <v>90</v>
      </c>
      <c r="AD23" s="52" t="s">
        <v>90</v>
      </c>
      <c r="AE23" s="52" t="s">
        <v>90</v>
      </c>
      <c r="AF23" s="196" t="s">
        <v>90</v>
      </c>
      <c r="AG23" s="196">
        <v>34076316</v>
      </c>
      <c r="AH23" s="53">
        <f t="shared" si="9"/>
        <v>1324</v>
      </c>
      <c r="AI23" s="54">
        <f t="shared" si="8"/>
        <v>224.71147318397826</v>
      </c>
      <c r="AJ23" s="166">
        <v>0</v>
      </c>
      <c r="AK23" s="166">
        <v>1</v>
      </c>
      <c r="AL23" s="166">
        <v>1</v>
      </c>
      <c r="AM23" s="166">
        <v>1</v>
      </c>
      <c r="AN23" s="166">
        <v>1</v>
      </c>
      <c r="AO23" s="166">
        <v>0</v>
      </c>
      <c r="AP23" s="197">
        <v>7545040</v>
      </c>
      <c r="AQ23" s="197">
        <f t="shared" si="1"/>
        <v>0</v>
      </c>
      <c r="AR23" s="55"/>
      <c r="AS23" s="56" t="s">
        <v>113</v>
      </c>
      <c r="AT23" s="58"/>
      <c r="AV23" s="60" t="s">
        <v>111</v>
      </c>
      <c r="AW23" s="61" t="s">
        <v>112</v>
      </c>
      <c r="AY23" s="170"/>
    </row>
    <row r="24" spans="1:51" x14ac:dyDescent="0.25">
      <c r="B24" s="43">
        <v>2.5416666666666701</v>
      </c>
      <c r="C24" s="43">
        <v>0.58333333333333404</v>
      </c>
      <c r="D24" s="191">
        <v>8</v>
      </c>
      <c r="E24" s="44">
        <f t="shared" si="2"/>
        <v>5.6338028169014089</v>
      </c>
      <c r="F24" s="168">
        <v>81</v>
      </c>
      <c r="G24" s="44">
        <f t="shared" si="3"/>
        <v>57.04225352112676</v>
      </c>
      <c r="H24" s="45" t="s">
        <v>88</v>
      </c>
      <c r="I24" s="45">
        <f t="shared" si="4"/>
        <v>55.633802816901408</v>
      </c>
      <c r="J24" s="46">
        <f t="shared" si="10"/>
        <v>57.04225352112676</v>
      </c>
      <c r="K24" s="45">
        <f t="shared" ref="K24:K34" si="12">J24+(6/1.42)</f>
        <v>61.267605633802816</v>
      </c>
      <c r="L24" s="47">
        <v>18</v>
      </c>
      <c r="M24" s="48" t="s">
        <v>100</v>
      </c>
      <c r="N24" s="48">
        <v>17.3</v>
      </c>
      <c r="O24" s="192">
        <v>134</v>
      </c>
      <c r="P24" s="192">
        <v>134</v>
      </c>
      <c r="Q24" s="192">
        <v>22226323</v>
      </c>
      <c r="R24" s="50">
        <f t="shared" si="5"/>
        <v>5747</v>
      </c>
      <c r="S24" s="51">
        <f t="shared" si="6"/>
        <v>137.928</v>
      </c>
      <c r="T24" s="51">
        <f t="shared" si="7"/>
        <v>5.7469999999999999</v>
      </c>
      <c r="U24" s="193">
        <v>4.5</v>
      </c>
      <c r="V24" s="193">
        <f t="shared" si="0"/>
        <v>4.5</v>
      </c>
      <c r="W24" s="194" t="s">
        <v>142</v>
      </c>
      <c r="X24" s="197">
        <v>0</v>
      </c>
      <c r="Y24" s="197">
        <v>1103</v>
      </c>
      <c r="Z24" s="197">
        <v>1145</v>
      </c>
      <c r="AA24" s="197">
        <v>1185</v>
      </c>
      <c r="AB24" s="197">
        <v>1049</v>
      </c>
      <c r="AC24" s="52" t="s">
        <v>90</v>
      </c>
      <c r="AD24" s="52" t="s">
        <v>90</v>
      </c>
      <c r="AE24" s="52" t="s">
        <v>90</v>
      </c>
      <c r="AF24" s="196" t="s">
        <v>90</v>
      </c>
      <c r="AG24" s="196">
        <v>34077596</v>
      </c>
      <c r="AH24" s="53">
        <f t="shared" si="9"/>
        <v>1280</v>
      </c>
      <c r="AI24" s="54">
        <f t="shared" si="8"/>
        <v>222.72489994779886</v>
      </c>
      <c r="AJ24" s="166">
        <v>0</v>
      </c>
      <c r="AK24" s="166">
        <v>1</v>
      </c>
      <c r="AL24" s="166">
        <v>1</v>
      </c>
      <c r="AM24" s="166">
        <v>1</v>
      </c>
      <c r="AN24" s="166">
        <v>1</v>
      </c>
      <c r="AO24" s="166">
        <v>0</v>
      </c>
      <c r="AP24" s="197">
        <v>7545040</v>
      </c>
      <c r="AQ24" s="197">
        <f t="shared" si="1"/>
        <v>0</v>
      </c>
      <c r="AR24" s="57"/>
      <c r="AS24" s="56" t="s">
        <v>113</v>
      </c>
      <c r="AV24" s="62" t="s">
        <v>29</v>
      </c>
      <c r="AW24" s="62">
        <v>14.7</v>
      </c>
      <c r="AY24" s="170"/>
    </row>
    <row r="25" spans="1:51" x14ac:dyDescent="0.25">
      <c r="B25" s="43">
        <v>2.5833333333333299</v>
      </c>
      <c r="C25" s="43">
        <v>0.625</v>
      </c>
      <c r="D25" s="191">
        <v>6</v>
      </c>
      <c r="E25" s="44">
        <f t="shared" si="2"/>
        <v>4.2253521126760569</v>
      </c>
      <c r="F25" s="168">
        <v>81</v>
      </c>
      <c r="G25" s="44">
        <f t="shared" si="3"/>
        <v>57.04225352112676</v>
      </c>
      <c r="H25" s="45" t="s">
        <v>88</v>
      </c>
      <c r="I25" s="45">
        <f t="shared" si="4"/>
        <v>55.633802816901408</v>
      </c>
      <c r="J25" s="46">
        <f t="shared" si="10"/>
        <v>57.04225352112676</v>
      </c>
      <c r="K25" s="45">
        <f t="shared" si="12"/>
        <v>61.267605633802816</v>
      </c>
      <c r="L25" s="47">
        <v>18</v>
      </c>
      <c r="M25" s="48" t="s">
        <v>100</v>
      </c>
      <c r="N25" s="48">
        <v>16.899999999999999</v>
      </c>
      <c r="O25" s="192">
        <v>134</v>
      </c>
      <c r="P25" s="192">
        <v>135</v>
      </c>
      <c r="Q25" s="192">
        <v>22231900</v>
      </c>
      <c r="R25" s="50">
        <f t="shared" si="5"/>
        <v>5577</v>
      </c>
      <c r="S25" s="51">
        <f t="shared" si="6"/>
        <v>133.84800000000001</v>
      </c>
      <c r="T25" s="51">
        <f t="shared" si="7"/>
        <v>5.577</v>
      </c>
      <c r="U25" s="193">
        <v>4.2</v>
      </c>
      <c r="V25" s="193">
        <f t="shared" si="0"/>
        <v>4.2</v>
      </c>
      <c r="W25" s="194" t="s">
        <v>142</v>
      </c>
      <c r="X25" s="197">
        <v>0</v>
      </c>
      <c r="Y25" s="197">
        <v>1007</v>
      </c>
      <c r="Z25" s="197">
        <v>1195</v>
      </c>
      <c r="AA25" s="197">
        <v>1185</v>
      </c>
      <c r="AB25" s="197">
        <v>1198</v>
      </c>
      <c r="AC25" s="52" t="s">
        <v>90</v>
      </c>
      <c r="AD25" s="52" t="s">
        <v>90</v>
      </c>
      <c r="AE25" s="52" t="s">
        <v>90</v>
      </c>
      <c r="AF25" s="196" t="s">
        <v>90</v>
      </c>
      <c r="AG25" s="196">
        <v>34078912</v>
      </c>
      <c r="AH25" s="53">
        <f t="shared" si="9"/>
        <v>1316</v>
      </c>
      <c r="AI25" s="54">
        <f t="shared" si="8"/>
        <v>235.96915904608213</v>
      </c>
      <c r="AJ25" s="166">
        <v>0</v>
      </c>
      <c r="AK25" s="166">
        <v>1</v>
      </c>
      <c r="AL25" s="166">
        <v>1</v>
      </c>
      <c r="AM25" s="166">
        <v>1</v>
      </c>
      <c r="AN25" s="166">
        <v>1</v>
      </c>
      <c r="AO25" s="166">
        <v>0</v>
      </c>
      <c r="AP25" s="197">
        <v>7545040</v>
      </c>
      <c r="AQ25" s="197">
        <f t="shared" si="1"/>
        <v>0</v>
      </c>
      <c r="AR25" s="55"/>
      <c r="AS25" s="56" t="s">
        <v>113</v>
      </c>
      <c r="AV25" s="62" t="s">
        <v>74</v>
      </c>
      <c r="AW25" s="62">
        <v>10.36</v>
      </c>
      <c r="AY25" s="170"/>
    </row>
    <row r="26" spans="1:51" x14ac:dyDescent="0.25">
      <c r="B26" s="43">
        <v>2.625</v>
      </c>
      <c r="C26" s="43">
        <v>0.66666666666666696</v>
      </c>
      <c r="D26" s="191">
        <v>5</v>
      </c>
      <c r="E26" s="44">
        <f t="shared" si="2"/>
        <v>3.5211267605633805</v>
      </c>
      <c r="F26" s="168">
        <v>81</v>
      </c>
      <c r="G26" s="44">
        <f t="shared" si="3"/>
        <v>57.04225352112676</v>
      </c>
      <c r="H26" s="45" t="s">
        <v>88</v>
      </c>
      <c r="I26" s="45">
        <f t="shared" si="4"/>
        <v>53.521126760563384</v>
      </c>
      <c r="J26" s="46">
        <f>(F26-3)/1.42</f>
        <v>54.929577464788736</v>
      </c>
      <c r="K26" s="45">
        <f t="shared" si="12"/>
        <v>59.154929577464792</v>
      </c>
      <c r="L26" s="47">
        <v>18</v>
      </c>
      <c r="M26" s="48" t="s">
        <v>100</v>
      </c>
      <c r="N26" s="48">
        <v>16.7</v>
      </c>
      <c r="O26" s="192">
        <v>135</v>
      </c>
      <c r="P26" s="192">
        <v>134</v>
      </c>
      <c r="Q26" s="192">
        <v>22237389</v>
      </c>
      <c r="R26" s="50">
        <f t="shared" si="5"/>
        <v>5489</v>
      </c>
      <c r="S26" s="51">
        <f t="shared" si="6"/>
        <v>131.73599999999999</v>
      </c>
      <c r="T26" s="51">
        <f t="shared" si="7"/>
        <v>5.4889999999999999</v>
      </c>
      <c r="U26" s="193">
        <v>4.0999999999999996</v>
      </c>
      <c r="V26" s="193">
        <f t="shared" si="0"/>
        <v>4.0999999999999996</v>
      </c>
      <c r="W26" s="194" t="s">
        <v>142</v>
      </c>
      <c r="X26" s="197">
        <v>0</v>
      </c>
      <c r="Y26" s="197">
        <v>1008</v>
      </c>
      <c r="Z26" s="197">
        <v>1195</v>
      </c>
      <c r="AA26" s="197">
        <v>1185</v>
      </c>
      <c r="AB26" s="197">
        <v>1198</v>
      </c>
      <c r="AC26" s="52" t="s">
        <v>90</v>
      </c>
      <c r="AD26" s="52" t="s">
        <v>90</v>
      </c>
      <c r="AE26" s="52" t="s">
        <v>90</v>
      </c>
      <c r="AF26" s="196" t="s">
        <v>90</v>
      </c>
      <c r="AG26" s="196">
        <v>34080212</v>
      </c>
      <c r="AH26" s="53">
        <f t="shared" si="9"/>
        <v>1300</v>
      </c>
      <c r="AI26" s="54">
        <f t="shared" si="8"/>
        <v>236.83731098560759</v>
      </c>
      <c r="AJ26" s="166">
        <v>0</v>
      </c>
      <c r="AK26" s="166">
        <v>1</v>
      </c>
      <c r="AL26" s="166">
        <v>1</v>
      </c>
      <c r="AM26" s="166">
        <v>1</v>
      </c>
      <c r="AN26" s="166">
        <v>1</v>
      </c>
      <c r="AO26" s="166">
        <v>0</v>
      </c>
      <c r="AP26" s="197">
        <v>7545040</v>
      </c>
      <c r="AQ26" s="197">
        <f t="shared" si="1"/>
        <v>0</v>
      </c>
      <c r="AR26" s="55"/>
      <c r="AS26" s="56" t="s">
        <v>113</v>
      </c>
      <c r="AV26" s="62" t="s">
        <v>114</v>
      </c>
      <c r="AW26" s="62">
        <v>1.01325</v>
      </c>
      <c r="AY26" s="170"/>
    </row>
    <row r="27" spans="1:51" x14ac:dyDescent="0.25">
      <c r="B27" s="43">
        <v>2.6666666666666701</v>
      </c>
      <c r="C27" s="43">
        <v>0.70833333333333404</v>
      </c>
      <c r="D27" s="191">
        <v>4</v>
      </c>
      <c r="E27" s="44">
        <f t="shared" si="2"/>
        <v>2.8169014084507045</v>
      </c>
      <c r="F27" s="168">
        <v>81</v>
      </c>
      <c r="G27" s="44">
        <f t="shared" si="3"/>
        <v>57.04225352112676</v>
      </c>
      <c r="H27" s="45" t="s">
        <v>88</v>
      </c>
      <c r="I27" s="45">
        <f t="shared" si="4"/>
        <v>53.521126760563384</v>
      </c>
      <c r="J27" s="46">
        <f t="shared" ref="J27:J32" si="13">(F27-3)/1.42</f>
        <v>54.929577464788736</v>
      </c>
      <c r="K27" s="45">
        <f t="shared" si="12"/>
        <v>59.154929577464792</v>
      </c>
      <c r="L27" s="47">
        <v>18</v>
      </c>
      <c r="M27" s="48" t="s">
        <v>100</v>
      </c>
      <c r="N27" s="48">
        <v>16.7</v>
      </c>
      <c r="O27" s="192">
        <v>131</v>
      </c>
      <c r="P27" s="192">
        <v>140</v>
      </c>
      <c r="Q27" s="192">
        <v>22243104</v>
      </c>
      <c r="R27" s="50">
        <f t="shared" si="5"/>
        <v>5715</v>
      </c>
      <c r="S27" s="51">
        <f t="shared" si="6"/>
        <v>137.16</v>
      </c>
      <c r="T27" s="51">
        <f t="shared" si="7"/>
        <v>5.7149999999999999</v>
      </c>
      <c r="U27" s="193">
        <v>3.7</v>
      </c>
      <c r="V27" s="193">
        <f t="shared" si="0"/>
        <v>3.7</v>
      </c>
      <c r="W27" s="194" t="s">
        <v>142</v>
      </c>
      <c r="X27" s="197">
        <v>0</v>
      </c>
      <c r="Y27" s="197">
        <v>1060</v>
      </c>
      <c r="Z27" s="197">
        <v>1195</v>
      </c>
      <c r="AA27" s="197">
        <v>1185</v>
      </c>
      <c r="AB27" s="197">
        <v>1198</v>
      </c>
      <c r="AC27" s="52" t="s">
        <v>90</v>
      </c>
      <c r="AD27" s="52" t="s">
        <v>90</v>
      </c>
      <c r="AE27" s="52" t="s">
        <v>90</v>
      </c>
      <c r="AF27" s="196" t="s">
        <v>90</v>
      </c>
      <c r="AG27" s="196">
        <v>34081552</v>
      </c>
      <c r="AH27" s="53">
        <f t="shared" si="9"/>
        <v>1340</v>
      </c>
      <c r="AI27" s="54">
        <f t="shared" si="8"/>
        <v>234.47069116360456</v>
      </c>
      <c r="AJ27" s="166">
        <v>0</v>
      </c>
      <c r="AK27" s="166">
        <v>1</v>
      </c>
      <c r="AL27" s="166">
        <v>1</v>
      </c>
      <c r="AM27" s="166">
        <v>1</v>
      </c>
      <c r="AN27" s="166">
        <v>1</v>
      </c>
      <c r="AO27" s="166">
        <v>0</v>
      </c>
      <c r="AP27" s="197">
        <v>7545040</v>
      </c>
      <c r="AQ27" s="197">
        <f t="shared" si="1"/>
        <v>0</v>
      </c>
      <c r="AR27" s="55"/>
      <c r="AS27" s="56" t="s">
        <v>113</v>
      </c>
      <c r="AV27" s="62" t="s">
        <v>115</v>
      </c>
      <c r="AW27" s="62">
        <v>1</v>
      </c>
      <c r="AY27" s="170"/>
    </row>
    <row r="28" spans="1:51" x14ac:dyDescent="0.25">
      <c r="B28" s="43">
        <v>2.7083333333333299</v>
      </c>
      <c r="C28" s="43">
        <v>0.750000000000002</v>
      </c>
      <c r="D28" s="191">
        <v>3</v>
      </c>
      <c r="E28" s="44">
        <f t="shared" si="2"/>
        <v>2.1126760563380285</v>
      </c>
      <c r="F28" s="168">
        <v>78</v>
      </c>
      <c r="G28" s="44">
        <f t="shared" si="3"/>
        <v>54.929577464788736</v>
      </c>
      <c r="H28" s="45" t="s">
        <v>88</v>
      </c>
      <c r="I28" s="45">
        <f t="shared" si="4"/>
        <v>51.408450704225352</v>
      </c>
      <c r="J28" s="46">
        <f t="shared" si="13"/>
        <v>52.816901408450704</v>
      </c>
      <c r="K28" s="45">
        <f t="shared" si="12"/>
        <v>57.04225352112676</v>
      </c>
      <c r="L28" s="47">
        <v>18</v>
      </c>
      <c r="M28" s="48" t="s">
        <v>100</v>
      </c>
      <c r="N28" s="48">
        <v>16.7</v>
      </c>
      <c r="O28" s="192">
        <v>136</v>
      </c>
      <c r="P28" s="192">
        <v>133</v>
      </c>
      <c r="Q28" s="192">
        <v>22248747</v>
      </c>
      <c r="R28" s="50">
        <f t="shared" si="5"/>
        <v>5643</v>
      </c>
      <c r="S28" s="51">
        <f t="shared" si="6"/>
        <v>135.43199999999999</v>
      </c>
      <c r="T28" s="51">
        <f t="shared" si="7"/>
        <v>5.6429999999999998</v>
      </c>
      <c r="U28" s="193">
        <v>3.4</v>
      </c>
      <c r="V28" s="193">
        <f t="shared" si="0"/>
        <v>3.4</v>
      </c>
      <c r="W28" s="194" t="s">
        <v>142</v>
      </c>
      <c r="X28" s="197">
        <v>0</v>
      </c>
      <c r="Y28" s="197">
        <v>1013</v>
      </c>
      <c r="Z28" s="197">
        <v>1195</v>
      </c>
      <c r="AA28" s="197">
        <v>1185</v>
      </c>
      <c r="AB28" s="197">
        <v>1198</v>
      </c>
      <c r="AC28" s="52" t="s">
        <v>90</v>
      </c>
      <c r="AD28" s="52" t="s">
        <v>90</v>
      </c>
      <c r="AE28" s="52" t="s">
        <v>90</v>
      </c>
      <c r="AF28" s="196" t="s">
        <v>90</v>
      </c>
      <c r="AG28" s="196">
        <v>34082864</v>
      </c>
      <c r="AH28" s="53">
        <f t="shared" si="9"/>
        <v>1312</v>
      </c>
      <c r="AI28" s="54">
        <f t="shared" si="8"/>
        <v>232.50044302675883</v>
      </c>
      <c r="AJ28" s="166">
        <v>0</v>
      </c>
      <c r="AK28" s="166">
        <v>1</v>
      </c>
      <c r="AL28" s="166">
        <v>1</v>
      </c>
      <c r="AM28" s="166">
        <v>1</v>
      </c>
      <c r="AN28" s="166">
        <v>1</v>
      </c>
      <c r="AO28" s="166">
        <v>0</v>
      </c>
      <c r="AP28" s="197">
        <v>7545040</v>
      </c>
      <c r="AQ28" s="197">
        <f t="shared" si="1"/>
        <v>0</v>
      </c>
      <c r="AR28" s="57"/>
      <c r="AS28" s="56" t="s">
        <v>113</v>
      </c>
      <c r="AV28" s="62" t="s">
        <v>116</v>
      </c>
      <c r="AW28" s="62">
        <v>101.325</v>
      </c>
      <c r="AY28" s="170"/>
    </row>
    <row r="29" spans="1:51" x14ac:dyDescent="0.25">
      <c r="B29" s="43">
        <v>2.75</v>
      </c>
      <c r="C29" s="43">
        <v>0.79166666666666896</v>
      </c>
      <c r="D29" s="191">
        <v>3</v>
      </c>
      <c r="E29" s="44">
        <f t="shared" si="2"/>
        <v>2.1126760563380285</v>
      </c>
      <c r="F29" s="168">
        <v>78</v>
      </c>
      <c r="G29" s="44">
        <f t="shared" si="3"/>
        <v>54.929577464788736</v>
      </c>
      <c r="H29" s="45" t="s">
        <v>88</v>
      </c>
      <c r="I29" s="45">
        <f t="shared" si="4"/>
        <v>51.408450704225352</v>
      </c>
      <c r="J29" s="46">
        <f t="shared" si="13"/>
        <v>52.816901408450704</v>
      </c>
      <c r="K29" s="45">
        <f t="shared" si="12"/>
        <v>57.04225352112676</v>
      </c>
      <c r="L29" s="47">
        <v>18</v>
      </c>
      <c r="M29" s="48" t="s">
        <v>100</v>
      </c>
      <c r="N29" s="48">
        <v>16.600000000000001</v>
      </c>
      <c r="O29" s="192">
        <v>136</v>
      </c>
      <c r="P29" s="192">
        <v>136</v>
      </c>
      <c r="Q29" s="192">
        <v>22254338</v>
      </c>
      <c r="R29" s="50">
        <f t="shared" si="5"/>
        <v>5591</v>
      </c>
      <c r="S29" s="51">
        <f t="shared" si="6"/>
        <v>134.184</v>
      </c>
      <c r="T29" s="51">
        <f t="shared" si="7"/>
        <v>5.5910000000000002</v>
      </c>
      <c r="U29" s="193">
        <v>3.3</v>
      </c>
      <c r="V29" s="193">
        <f t="shared" si="0"/>
        <v>3.3</v>
      </c>
      <c r="W29" s="194" t="s">
        <v>142</v>
      </c>
      <c r="X29" s="197">
        <v>0</v>
      </c>
      <c r="Y29" s="197">
        <v>1004</v>
      </c>
      <c r="Z29" s="197">
        <v>1195</v>
      </c>
      <c r="AA29" s="197">
        <v>1185</v>
      </c>
      <c r="AB29" s="197">
        <v>1198</v>
      </c>
      <c r="AC29" s="52" t="s">
        <v>90</v>
      </c>
      <c r="AD29" s="52" t="s">
        <v>90</v>
      </c>
      <c r="AE29" s="52" t="s">
        <v>90</v>
      </c>
      <c r="AF29" s="196" t="s">
        <v>90</v>
      </c>
      <c r="AG29" s="196">
        <v>34084180</v>
      </c>
      <c r="AH29" s="53">
        <f t="shared" si="9"/>
        <v>1316</v>
      </c>
      <c r="AI29" s="54">
        <f t="shared" si="8"/>
        <v>235.37828653192631</v>
      </c>
      <c r="AJ29" s="166">
        <v>0</v>
      </c>
      <c r="AK29" s="166">
        <v>1</v>
      </c>
      <c r="AL29" s="166">
        <v>1</v>
      </c>
      <c r="AM29" s="166">
        <v>1</v>
      </c>
      <c r="AN29" s="166">
        <v>1</v>
      </c>
      <c r="AO29" s="166">
        <v>0</v>
      </c>
      <c r="AP29" s="197">
        <v>7545040</v>
      </c>
      <c r="AQ29" s="197">
        <f t="shared" si="1"/>
        <v>0</v>
      </c>
      <c r="AR29" s="55"/>
      <c r="AS29" s="56" t="s">
        <v>113</v>
      </c>
      <c r="AY29" s="170"/>
    </row>
    <row r="30" spans="1:51" x14ac:dyDescent="0.25">
      <c r="B30" s="43">
        <v>2.7916666666666701</v>
      </c>
      <c r="C30" s="43">
        <v>0.83333333333333703</v>
      </c>
      <c r="D30" s="191">
        <v>3</v>
      </c>
      <c r="E30" s="44">
        <f t="shared" si="2"/>
        <v>2.1126760563380285</v>
      </c>
      <c r="F30" s="168">
        <v>78</v>
      </c>
      <c r="G30" s="44">
        <f t="shared" si="3"/>
        <v>54.929577464788736</v>
      </c>
      <c r="H30" s="45" t="s">
        <v>88</v>
      </c>
      <c r="I30" s="45">
        <f t="shared" si="4"/>
        <v>51.408450704225352</v>
      </c>
      <c r="J30" s="46">
        <f t="shared" si="13"/>
        <v>52.816901408450704</v>
      </c>
      <c r="K30" s="45">
        <f t="shared" si="12"/>
        <v>57.04225352112676</v>
      </c>
      <c r="L30" s="47">
        <v>18</v>
      </c>
      <c r="M30" s="48" t="s">
        <v>100</v>
      </c>
      <c r="N30" s="48">
        <v>16.600000000000001</v>
      </c>
      <c r="O30" s="192">
        <v>133</v>
      </c>
      <c r="P30" s="192">
        <v>130</v>
      </c>
      <c r="Q30" s="192">
        <v>22259800</v>
      </c>
      <c r="R30" s="50">
        <f t="shared" si="5"/>
        <v>5462</v>
      </c>
      <c r="S30" s="51">
        <f t="shared" si="6"/>
        <v>131.08799999999999</v>
      </c>
      <c r="T30" s="51">
        <f t="shared" si="7"/>
        <v>5.4619999999999997</v>
      </c>
      <c r="U30" s="193">
        <v>3.2</v>
      </c>
      <c r="V30" s="193">
        <f t="shared" si="0"/>
        <v>3.2</v>
      </c>
      <c r="W30" s="194" t="s">
        <v>142</v>
      </c>
      <c r="X30" s="197">
        <v>0</v>
      </c>
      <c r="Y30" s="197">
        <v>997</v>
      </c>
      <c r="Z30" s="197">
        <v>1195</v>
      </c>
      <c r="AA30" s="197">
        <v>1185</v>
      </c>
      <c r="AB30" s="197">
        <v>1198</v>
      </c>
      <c r="AC30" s="52" t="s">
        <v>90</v>
      </c>
      <c r="AD30" s="52" t="s">
        <v>90</v>
      </c>
      <c r="AE30" s="52" t="s">
        <v>90</v>
      </c>
      <c r="AF30" s="196" t="s">
        <v>90</v>
      </c>
      <c r="AG30" s="196">
        <v>34085428</v>
      </c>
      <c r="AH30" s="53">
        <f t="shared" si="9"/>
        <v>1248</v>
      </c>
      <c r="AI30" s="54">
        <f t="shared" si="8"/>
        <v>228.48773343097767</v>
      </c>
      <c r="AJ30" s="166">
        <v>0</v>
      </c>
      <c r="AK30" s="166">
        <v>1</v>
      </c>
      <c r="AL30" s="166">
        <v>1</v>
      </c>
      <c r="AM30" s="166">
        <v>1</v>
      </c>
      <c r="AN30" s="166">
        <v>1</v>
      </c>
      <c r="AO30" s="166">
        <v>0</v>
      </c>
      <c r="AP30" s="197">
        <v>7545040</v>
      </c>
      <c r="AQ30" s="197">
        <f t="shared" si="1"/>
        <v>0</v>
      </c>
      <c r="AR30" s="55"/>
      <c r="AS30" s="56" t="s">
        <v>113</v>
      </c>
      <c r="AV30" s="225" t="s">
        <v>117</v>
      </c>
      <c r="AW30" s="225"/>
      <c r="AY30" s="170"/>
    </row>
    <row r="31" spans="1:51" x14ac:dyDescent="0.25">
      <c r="B31" s="43">
        <v>2.8333333333333299</v>
      </c>
      <c r="C31" s="43">
        <v>0.875000000000004</v>
      </c>
      <c r="D31" s="191">
        <v>9</v>
      </c>
      <c r="E31" s="44">
        <f t="shared" si="2"/>
        <v>6.3380281690140849</v>
      </c>
      <c r="F31" s="168">
        <v>76</v>
      </c>
      <c r="G31" s="44">
        <f t="shared" si="3"/>
        <v>53.521126760563384</v>
      </c>
      <c r="H31" s="45" t="s">
        <v>88</v>
      </c>
      <c r="I31" s="45">
        <f t="shared" si="4"/>
        <v>50</v>
      </c>
      <c r="J31" s="46">
        <f t="shared" si="13"/>
        <v>51.408450704225352</v>
      </c>
      <c r="K31" s="45">
        <f t="shared" si="12"/>
        <v>55.633802816901408</v>
      </c>
      <c r="L31" s="47">
        <v>18</v>
      </c>
      <c r="M31" s="48" t="s">
        <v>100</v>
      </c>
      <c r="N31" s="48">
        <v>16.100000000000001</v>
      </c>
      <c r="O31" s="192">
        <v>112</v>
      </c>
      <c r="P31" s="192">
        <v>151</v>
      </c>
      <c r="Q31" s="192">
        <v>22265157</v>
      </c>
      <c r="R31" s="50">
        <f t="shared" si="5"/>
        <v>5357</v>
      </c>
      <c r="S31" s="51">
        <f t="shared" si="6"/>
        <v>128.56800000000001</v>
      </c>
      <c r="T31" s="51">
        <f t="shared" si="7"/>
        <v>5.3570000000000002</v>
      </c>
      <c r="U31" s="193">
        <v>2.5</v>
      </c>
      <c r="V31" s="193">
        <f t="shared" si="0"/>
        <v>2.5</v>
      </c>
      <c r="W31" s="194" t="s">
        <v>143</v>
      </c>
      <c r="X31" s="197">
        <v>0</v>
      </c>
      <c r="Y31" s="197">
        <v>1101</v>
      </c>
      <c r="Z31" s="197">
        <v>1195</v>
      </c>
      <c r="AA31" s="197">
        <v>0</v>
      </c>
      <c r="AB31" s="197">
        <v>1198</v>
      </c>
      <c r="AC31" s="52" t="s">
        <v>90</v>
      </c>
      <c r="AD31" s="52" t="s">
        <v>90</v>
      </c>
      <c r="AE31" s="52" t="s">
        <v>90</v>
      </c>
      <c r="AF31" s="196" t="s">
        <v>90</v>
      </c>
      <c r="AG31" s="196">
        <v>34086520</v>
      </c>
      <c r="AH31" s="53">
        <f t="shared" si="9"/>
        <v>1092</v>
      </c>
      <c r="AI31" s="54">
        <f t="shared" si="8"/>
        <v>203.84543587829009</v>
      </c>
      <c r="AJ31" s="166">
        <v>0</v>
      </c>
      <c r="AK31" s="166">
        <v>1</v>
      </c>
      <c r="AL31" s="166">
        <v>1</v>
      </c>
      <c r="AM31" s="166">
        <v>0</v>
      </c>
      <c r="AN31" s="166">
        <v>1</v>
      </c>
      <c r="AO31" s="166">
        <v>0</v>
      </c>
      <c r="AP31" s="197">
        <v>7545040</v>
      </c>
      <c r="AQ31" s="197">
        <f t="shared" si="1"/>
        <v>0</v>
      </c>
      <c r="AR31" s="55"/>
      <c r="AS31" s="56" t="s">
        <v>113</v>
      </c>
      <c r="AV31" s="63" t="s">
        <v>29</v>
      </c>
      <c r="AW31" s="63" t="s">
        <v>74</v>
      </c>
      <c r="AY31" s="170"/>
    </row>
    <row r="32" spans="1:51" x14ac:dyDescent="0.25">
      <c r="B32" s="43">
        <v>2.875</v>
      </c>
      <c r="C32" s="43">
        <v>0.91666666666667096</v>
      </c>
      <c r="D32" s="191">
        <v>11</v>
      </c>
      <c r="E32" s="44">
        <f t="shared" si="2"/>
        <v>7.746478873239437</v>
      </c>
      <c r="F32" s="168">
        <v>76</v>
      </c>
      <c r="G32" s="44">
        <f t="shared" si="3"/>
        <v>53.521126760563384</v>
      </c>
      <c r="H32" s="45" t="s">
        <v>88</v>
      </c>
      <c r="I32" s="45">
        <f t="shared" si="4"/>
        <v>50</v>
      </c>
      <c r="J32" s="46">
        <f t="shared" si="13"/>
        <v>51.408450704225352</v>
      </c>
      <c r="K32" s="45">
        <f t="shared" si="12"/>
        <v>55.633802816901408</v>
      </c>
      <c r="L32" s="47">
        <v>14</v>
      </c>
      <c r="M32" s="48" t="s">
        <v>118</v>
      </c>
      <c r="N32" s="48">
        <v>12.6</v>
      </c>
      <c r="O32" s="192">
        <v>119</v>
      </c>
      <c r="P32" s="192">
        <v>117</v>
      </c>
      <c r="Q32" s="192">
        <v>22270239</v>
      </c>
      <c r="R32" s="50">
        <f>Q32-Q31</f>
        <v>5082</v>
      </c>
      <c r="S32" s="51">
        <f t="shared" si="6"/>
        <v>121.968</v>
      </c>
      <c r="T32" s="51">
        <f t="shared" si="7"/>
        <v>5.0819999999999999</v>
      </c>
      <c r="U32" s="193">
        <v>2</v>
      </c>
      <c r="V32" s="193">
        <f t="shared" si="0"/>
        <v>2</v>
      </c>
      <c r="W32" s="194" t="s">
        <v>143</v>
      </c>
      <c r="X32" s="197">
        <v>0</v>
      </c>
      <c r="Y32" s="197">
        <v>1016</v>
      </c>
      <c r="Z32" s="197">
        <v>1195</v>
      </c>
      <c r="AA32" s="197">
        <v>0</v>
      </c>
      <c r="AB32" s="197">
        <v>1198</v>
      </c>
      <c r="AC32" s="52" t="s">
        <v>90</v>
      </c>
      <c r="AD32" s="52" t="s">
        <v>90</v>
      </c>
      <c r="AE32" s="52" t="s">
        <v>90</v>
      </c>
      <c r="AF32" s="196" t="s">
        <v>90</v>
      </c>
      <c r="AG32" s="196">
        <v>34087540</v>
      </c>
      <c r="AH32" s="53">
        <f t="shared" si="9"/>
        <v>1020</v>
      </c>
      <c r="AI32" s="54">
        <f t="shared" si="8"/>
        <v>200.70838252656435</v>
      </c>
      <c r="AJ32" s="166">
        <v>0</v>
      </c>
      <c r="AK32" s="166">
        <v>1</v>
      </c>
      <c r="AL32" s="166">
        <v>1</v>
      </c>
      <c r="AM32" s="166">
        <v>0</v>
      </c>
      <c r="AN32" s="166">
        <v>1</v>
      </c>
      <c r="AO32" s="166">
        <v>0</v>
      </c>
      <c r="AP32" s="197">
        <v>7545040</v>
      </c>
      <c r="AQ32" s="197">
        <f t="shared" si="1"/>
        <v>0</v>
      </c>
      <c r="AR32" s="57"/>
      <c r="AS32" s="56" t="s">
        <v>113</v>
      </c>
      <c r="AV32" s="64">
        <v>1</v>
      </c>
      <c r="AW32" s="64">
        <f>IFERROR(AV32*VLOOKUP(AV31,AV24:AW28,2,FALSE)/VLOOKUP(AW31,AV24:AW28,2,FALSE),"Enter Unit and Value")</f>
        <v>1.4189189189189189</v>
      </c>
      <c r="AY32" s="170"/>
    </row>
    <row r="33" spans="2:51" x14ac:dyDescent="0.25">
      <c r="B33" s="43">
        <v>2.9166666666666701</v>
      </c>
      <c r="C33" s="43">
        <v>0.95833333333333803</v>
      </c>
      <c r="D33" s="191">
        <v>7</v>
      </c>
      <c r="E33" s="44">
        <f t="shared" si="2"/>
        <v>4.9295774647887329</v>
      </c>
      <c r="F33" s="168">
        <v>66</v>
      </c>
      <c r="G33" s="44">
        <f t="shared" si="3"/>
        <v>46.478873239436624</v>
      </c>
      <c r="H33" s="45" t="s">
        <v>88</v>
      </c>
      <c r="I33" s="45">
        <f>J33-(2/1.42)</f>
        <v>41.549295774647888</v>
      </c>
      <c r="J33" s="46">
        <f t="shared" ref="J33:J34" si="14">(F33-5)/1.42</f>
        <v>42.95774647887324</v>
      </c>
      <c r="K33" s="45">
        <f t="shared" si="12"/>
        <v>47.183098591549296</v>
      </c>
      <c r="L33" s="47">
        <v>14</v>
      </c>
      <c r="M33" s="48" t="s">
        <v>118</v>
      </c>
      <c r="N33" s="48">
        <v>11.9</v>
      </c>
      <c r="O33" s="192">
        <v>120</v>
      </c>
      <c r="P33" s="192">
        <v>102</v>
      </c>
      <c r="Q33" s="192">
        <v>22274733</v>
      </c>
      <c r="R33" s="50">
        <f t="shared" si="5"/>
        <v>4494</v>
      </c>
      <c r="S33" s="51">
        <f t="shared" si="6"/>
        <v>107.85599999999999</v>
      </c>
      <c r="T33" s="51">
        <f t="shared" si="7"/>
        <v>4.4939999999999998</v>
      </c>
      <c r="U33" s="193">
        <v>2.5</v>
      </c>
      <c r="V33" s="193">
        <f t="shared" si="0"/>
        <v>2.5</v>
      </c>
      <c r="W33" s="194" t="s">
        <v>129</v>
      </c>
      <c r="X33" s="197">
        <v>0</v>
      </c>
      <c r="Y33" s="197">
        <v>0</v>
      </c>
      <c r="Z33" s="197">
        <v>1128</v>
      </c>
      <c r="AA33" s="197">
        <v>0</v>
      </c>
      <c r="AB33" s="197">
        <v>1110</v>
      </c>
      <c r="AC33" s="52" t="s">
        <v>90</v>
      </c>
      <c r="AD33" s="52" t="s">
        <v>90</v>
      </c>
      <c r="AE33" s="52" t="s">
        <v>90</v>
      </c>
      <c r="AF33" s="196" t="s">
        <v>90</v>
      </c>
      <c r="AG33" s="196">
        <v>34088356</v>
      </c>
      <c r="AH33" s="53">
        <f t="shared" si="9"/>
        <v>816</v>
      </c>
      <c r="AI33" s="54">
        <f t="shared" si="8"/>
        <v>181.57543391188253</v>
      </c>
      <c r="AJ33" s="166">
        <v>0</v>
      </c>
      <c r="AK33" s="166">
        <v>0</v>
      </c>
      <c r="AL33" s="166">
        <v>1</v>
      </c>
      <c r="AM33" s="166">
        <v>0</v>
      </c>
      <c r="AN33" s="166">
        <v>1</v>
      </c>
      <c r="AO33" s="166">
        <v>0.25</v>
      </c>
      <c r="AP33" s="197">
        <v>7545654</v>
      </c>
      <c r="AQ33" s="197">
        <f t="shared" si="1"/>
        <v>614</v>
      </c>
      <c r="AR33" s="55"/>
      <c r="AS33" s="56" t="s">
        <v>113</v>
      </c>
      <c r="AY33" s="170"/>
    </row>
    <row r="34" spans="2:51" x14ac:dyDescent="0.25">
      <c r="B34" s="43">
        <v>2.9583333333333299</v>
      </c>
      <c r="C34" s="43">
        <v>1</v>
      </c>
      <c r="D34" s="191">
        <v>10</v>
      </c>
      <c r="E34" s="44">
        <f t="shared" si="2"/>
        <v>7.042253521126761</v>
      </c>
      <c r="F34" s="168">
        <v>66</v>
      </c>
      <c r="G34" s="44">
        <f t="shared" si="3"/>
        <v>46.478873239436624</v>
      </c>
      <c r="H34" s="45" t="s">
        <v>88</v>
      </c>
      <c r="I34" s="45">
        <f t="shared" si="4"/>
        <v>41.549295774647888</v>
      </c>
      <c r="J34" s="46">
        <f t="shared" si="14"/>
        <v>42.95774647887324</v>
      </c>
      <c r="K34" s="45">
        <f t="shared" si="12"/>
        <v>47.183098591549296</v>
      </c>
      <c r="L34" s="47">
        <v>14</v>
      </c>
      <c r="M34" s="48" t="s">
        <v>118</v>
      </c>
      <c r="N34" s="65">
        <v>11.5</v>
      </c>
      <c r="O34" s="192">
        <v>121</v>
      </c>
      <c r="P34" s="192">
        <v>102</v>
      </c>
      <c r="Q34" s="192">
        <v>22278720</v>
      </c>
      <c r="R34" s="50">
        <f t="shared" si="5"/>
        <v>3987</v>
      </c>
      <c r="S34" s="51">
        <f t="shared" si="6"/>
        <v>95.688000000000002</v>
      </c>
      <c r="T34" s="51">
        <f t="shared" si="7"/>
        <v>3.9870000000000001</v>
      </c>
      <c r="U34" s="193">
        <v>3.2</v>
      </c>
      <c r="V34" s="193">
        <f t="shared" si="0"/>
        <v>3.2</v>
      </c>
      <c r="W34" s="194" t="s">
        <v>129</v>
      </c>
      <c r="X34" s="197">
        <v>0</v>
      </c>
      <c r="Y34" s="197">
        <v>0</v>
      </c>
      <c r="Z34" s="197">
        <v>1008</v>
      </c>
      <c r="AA34" s="197">
        <v>0</v>
      </c>
      <c r="AB34" s="197">
        <v>1110</v>
      </c>
      <c r="AC34" s="52" t="s">
        <v>90</v>
      </c>
      <c r="AD34" s="52" t="s">
        <v>90</v>
      </c>
      <c r="AE34" s="52" t="s">
        <v>90</v>
      </c>
      <c r="AF34" s="196" t="s">
        <v>90</v>
      </c>
      <c r="AG34" s="196">
        <v>34089352</v>
      </c>
      <c r="AH34" s="53">
        <f t="shared" si="9"/>
        <v>996</v>
      </c>
      <c r="AI34" s="54">
        <f t="shared" si="8"/>
        <v>249.81188863807373</v>
      </c>
      <c r="AJ34" s="166">
        <v>0</v>
      </c>
      <c r="AK34" s="166">
        <v>0</v>
      </c>
      <c r="AL34" s="166">
        <v>1</v>
      </c>
      <c r="AM34" s="166">
        <v>0</v>
      </c>
      <c r="AN34" s="166">
        <v>1</v>
      </c>
      <c r="AO34" s="166">
        <v>0.25</v>
      </c>
      <c r="AP34" s="197">
        <v>7546763</v>
      </c>
      <c r="AQ34" s="197">
        <f t="shared" si="1"/>
        <v>1109</v>
      </c>
      <c r="AR34" s="55"/>
      <c r="AS34" s="56" t="s">
        <v>113</v>
      </c>
      <c r="AV34" s="60" t="s">
        <v>119</v>
      </c>
      <c r="AW34" s="66" t="s">
        <v>30</v>
      </c>
      <c r="AY34" s="170"/>
    </row>
    <row r="35" spans="2:51" x14ac:dyDescent="0.25">
      <c r="B35" s="152"/>
      <c r="C35" s="153"/>
      <c r="D35" s="152"/>
      <c r="E35" s="155"/>
      <c r="F35" s="155"/>
      <c r="G35" s="156"/>
      <c r="H35" s="154"/>
      <c r="I35" s="155"/>
      <c r="J35" s="155"/>
      <c r="K35" s="156"/>
      <c r="L35" s="226" t="s">
        <v>120</v>
      </c>
      <c r="M35" s="227"/>
      <c r="N35" s="228"/>
      <c r="O35" s="67"/>
      <c r="P35" s="67">
        <f>AVERAGE(P11:P34)</f>
        <v>125.16666666666667</v>
      </c>
      <c r="Q35" s="68">
        <f>Q34-Q10</f>
        <v>123662</v>
      </c>
      <c r="R35" s="69">
        <f>SUM(R11:R34)</f>
        <v>123662</v>
      </c>
      <c r="S35" s="70">
        <f>AVERAGE(S11:S34)</f>
        <v>123.66199999999999</v>
      </c>
      <c r="T35" s="70">
        <f>SUM(T11:T34)</f>
        <v>123.66199999999999</v>
      </c>
      <c r="U35" s="154"/>
      <c r="V35" s="154"/>
      <c r="W35" s="61"/>
      <c r="X35" s="146"/>
      <c r="Y35" s="147"/>
      <c r="Z35" s="147"/>
      <c r="AA35" s="147"/>
      <c r="AB35" s="148"/>
      <c r="AC35" s="146"/>
      <c r="AD35" s="147"/>
      <c r="AE35" s="148"/>
      <c r="AF35" s="149"/>
      <c r="AG35" s="71">
        <f>AG34-AG10</f>
        <v>26192</v>
      </c>
      <c r="AH35" s="72">
        <f>SUM(AH11:AH34)</f>
        <v>26192</v>
      </c>
      <c r="AI35" s="73">
        <f>$AH$35/$T35</f>
        <v>211.80314081933011</v>
      </c>
      <c r="AJ35" s="149"/>
      <c r="AK35" s="150"/>
      <c r="AL35" s="150"/>
      <c r="AM35" s="150"/>
      <c r="AN35" s="151"/>
      <c r="AO35" s="74"/>
      <c r="AP35" s="75">
        <f>AP34-AP10</f>
        <v>7159</v>
      </c>
      <c r="AQ35" s="76">
        <f>SUM(AQ11:AQ34)</f>
        <v>7159</v>
      </c>
      <c r="AR35" s="77" t="e">
        <f>AVERAGE(AR11:AR34)</f>
        <v>#DIV/0!</v>
      </c>
      <c r="AS35" s="74"/>
      <c r="AV35" s="78" t="s">
        <v>30</v>
      </c>
      <c r="AW35" s="78">
        <v>1</v>
      </c>
      <c r="AY35" s="170"/>
    </row>
    <row r="36" spans="2:51" x14ac:dyDescent="0.25">
      <c r="B36" s="79"/>
      <c r="C36" s="79"/>
      <c r="D36" s="79"/>
      <c r="E36" s="80"/>
      <c r="F36" s="80"/>
      <c r="G36" s="80"/>
      <c r="H36" s="80"/>
      <c r="I36" s="81"/>
      <c r="J36" s="81"/>
      <c r="K36" s="81"/>
      <c r="L36" s="167"/>
      <c r="M36" s="167"/>
      <c r="N36" s="167"/>
      <c r="O36" s="167"/>
      <c r="P36" s="167"/>
      <c r="Q36" s="167"/>
      <c r="R36" s="167"/>
      <c r="S36" s="167"/>
      <c r="T36" s="167"/>
      <c r="U36" s="82"/>
      <c r="V36" s="82"/>
      <c r="W36" s="167"/>
      <c r="X36" s="167"/>
      <c r="Y36" s="167"/>
      <c r="Z36" s="171"/>
      <c r="AA36" s="167"/>
      <c r="AB36" s="167"/>
      <c r="AC36" s="167"/>
      <c r="AD36" s="167"/>
      <c r="AE36" s="167"/>
      <c r="AH36" s="83"/>
      <c r="AM36" s="167"/>
      <c r="AN36" s="167"/>
      <c r="AO36" s="167"/>
      <c r="AP36" s="167"/>
      <c r="AQ36" s="167"/>
      <c r="AR36" s="167"/>
      <c r="AV36" s="78" t="s">
        <v>121</v>
      </c>
      <c r="AW36" s="78">
        <v>41.67</v>
      </c>
      <c r="AY36" s="170"/>
    </row>
    <row r="37" spans="2:51" x14ac:dyDescent="0.25">
      <c r="B37" s="93" t="s">
        <v>122</v>
      </c>
      <c r="C37" s="93"/>
      <c r="D37" s="93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71"/>
      <c r="X37" s="171"/>
      <c r="Y37" s="171"/>
      <c r="Z37" s="171"/>
      <c r="AA37" s="171"/>
      <c r="AB37" s="171"/>
      <c r="AC37" s="171"/>
      <c r="AD37" s="171"/>
      <c r="AE37" s="171"/>
      <c r="AM37" s="23"/>
      <c r="AN37" s="167"/>
      <c r="AO37" s="167"/>
      <c r="AP37" s="167"/>
      <c r="AQ37" s="167"/>
      <c r="AR37" s="171"/>
      <c r="AV37" s="78" t="s">
        <v>123</v>
      </c>
      <c r="AW37" s="78">
        <v>11.574999999999999</v>
      </c>
      <c r="AY37" s="170"/>
    </row>
    <row r="38" spans="2:51" x14ac:dyDescent="0.25">
      <c r="B38" s="94" t="s">
        <v>139</v>
      </c>
      <c r="C38" s="93"/>
      <c r="D38" s="9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171"/>
      <c r="X38" s="171"/>
      <c r="Y38" s="171"/>
      <c r="Z38" s="171"/>
      <c r="AA38" s="171"/>
      <c r="AB38" s="171"/>
      <c r="AC38" s="171"/>
      <c r="AD38" s="171"/>
      <c r="AE38" s="171"/>
      <c r="AM38" s="23"/>
      <c r="AN38" s="167"/>
      <c r="AO38" s="167"/>
      <c r="AP38" s="167"/>
      <c r="AQ38" s="167"/>
      <c r="AR38" s="171"/>
      <c r="AV38" s="78"/>
      <c r="AW38" s="78"/>
      <c r="AY38" s="170"/>
    </row>
    <row r="39" spans="2:51" x14ac:dyDescent="0.25">
      <c r="B39" s="90" t="s">
        <v>128</v>
      </c>
      <c r="C39" s="176"/>
      <c r="D39" s="176"/>
      <c r="E39" s="176"/>
      <c r="F39" s="176"/>
      <c r="G39" s="176"/>
      <c r="H39" s="176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92"/>
      <c r="T39" s="92"/>
      <c r="U39" s="92"/>
      <c r="V39" s="92"/>
      <c r="W39" s="171"/>
      <c r="X39" s="171"/>
      <c r="Y39" s="171"/>
      <c r="Z39" s="171"/>
      <c r="AA39" s="171"/>
      <c r="AB39" s="171"/>
      <c r="AC39" s="171"/>
      <c r="AD39" s="171"/>
      <c r="AE39" s="171"/>
      <c r="AM39" s="23"/>
      <c r="AN39" s="167"/>
      <c r="AO39" s="167"/>
      <c r="AP39" s="167"/>
      <c r="AQ39" s="167"/>
      <c r="AR39" s="171"/>
      <c r="AV39" s="78"/>
      <c r="AW39" s="78"/>
      <c r="AY39" s="170"/>
    </row>
    <row r="40" spans="2:51" x14ac:dyDescent="0.25">
      <c r="B40" s="182" t="s">
        <v>134</v>
      </c>
      <c r="C40" s="176"/>
      <c r="D40" s="176"/>
      <c r="E40" s="176"/>
      <c r="F40" s="176"/>
      <c r="G40" s="176"/>
      <c r="H40" s="176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92"/>
      <c r="T40" s="92"/>
      <c r="U40" s="92"/>
      <c r="V40" s="92"/>
      <c r="W40" s="171"/>
      <c r="X40" s="171"/>
      <c r="Y40" s="171"/>
      <c r="Z40" s="171"/>
      <c r="AA40" s="171"/>
      <c r="AB40" s="171"/>
      <c r="AC40" s="171"/>
      <c r="AD40" s="171"/>
      <c r="AE40" s="171"/>
      <c r="AM40" s="23"/>
      <c r="AN40" s="167"/>
      <c r="AO40" s="167"/>
      <c r="AP40" s="167"/>
      <c r="AQ40" s="167"/>
      <c r="AR40" s="171"/>
      <c r="AV40" s="78"/>
      <c r="AW40" s="78"/>
      <c r="AY40" s="170"/>
    </row>
    <row r="41" spans="2:51" x14ac:dyDescent="0.25">
      <c r="B41" s="88" t="s">
        <v>240</v>
      </c>
      <c r="C41" s="176"/>
      <c r="D41" s="176"/>
      <c r="E41" s="176"/>
      <c r="F41" s="176"/>
      <c r="G41" s="176"/>
      <c r="H41" s="176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92"/>
      <c r="T41" s="92"/>
      <c r="U41" s="92"/>
      <c r="V41" s="92"/>
      <c r="W41" s="171"/>
      <c r="X41" s="171"/>
      <c r="Y41" s="171"/>
      <c r="Z41" s="171"/>
      <c r="AA41" s="171"/>
      <c r="AB41" s="171"/>
      <c r="AC41" s="171"/>
      <c r="AD41" s="171"/>
      <c r="AE41" s="171"/>
      <c r="AM41" s="23"/>
      <c r="AN41" s="167"/>
      <c r="AO41" s="167"/>
      <c r="AP41" s="167"/>
      <c r="AQ41" s="167"/>
      <c r="AR41" s="171"/>
      <c r="AV41" s="78"/>
      <c r="AW41" s="78"/>
      <c r="AY41" s="170"/>
    </row>
    <row r="42" spans="2:51" x14ac:dyDescent="0.25">
      <c r="B42" s="89" t="s">
        <v>241</v>
      </c>
      <c r="C42" s="176"/>
      <c r="D42" s="176"/>
      <c r="E42" s="176"/>
      <c r="F42" s="176"/>
      <c r="G42" s="176"/>
      <c r="H42" s="176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9"/>
      <c r="T42" s="179"/>
      <c r="U42" s="179"/>
      <c r="V42" s="179"/>
      <c r="W42" s="171"/>
      <c r="X42" s="171"/>
      <c r="Y42" s="171"/>
      <c r="Z42" s="171"/>
      <c r="AA42" s="171"/>
      <c r="AB42" s="171"/>
      <c r="AC42" s="171"/>
      <c r="AD42" s="171"/>
      <c r="AE42" s="171"/>
      <c r="AM42" s="172"/>
      <c r="AN42" s="172"/>
      <c r="AO42" s="172"/>
      <c r="AP42" s="172"/>
      <c r="AQ42" s="172"/>
      <c r="AR42" s="172"/>
      <c r="AS42" s="173"/>
      <c r="AV42" s="170"/>
      <c r="AW42" s="163"/>
      <c r="AX42" s="163"/>
      <c r="AY42" s="163"/>
    </row>
    <row r="43" spans="2:51" x14ac:dyDescent="0.25">
      <c r="B43" s="182" t="s">
        <v>124</v>
      </c>
      <c r="C43" s="176"/>
      <c r="D43" s="176"/>
      <c r="E43" s="181"/>
      <c r="F43" s="181"/>
      <c r="G43" s="181"/>
      <c r="H43" s="176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9"/>
      <c r="T43" s="179"/>
      <c r="U43" s="179"/>
      <c r="V43" s="179"/>
      <c r="W43" s="171"/>
      <c r="X43" s="171"/>
      <c r="Y43" s="171"/>
      <c r="Z43" s="171"/>
      <c r="AA43" s="171"/>
      <c r="AB43" s="171"/>
      <c r="AC43" s="171"/>
      <c r="AD43" s="171"/>
      <c r="AE43" s="171"/>
      <c r="AM43" s="172"/>
      <c r="AN43" s="172"/>
      <c r="AO43" s="172"/>
      <c r="AP43" s="172"/>
      <c r="AQ43" s="172"/>
      <c r="AR43" s="172"/>
      <c r="AS43" s="173"/>
      <c r="AV43" s="170"/>
      <c r="AW43" s="163"/>
      <c r="AX43" s="163"/>
      <c r="AY43" s="163"/>
    </row>
    <row r="44" spans="2:51" x14ac:dyDescent="0.25">
      <c r="B44" s="182" t="s">
        <v>125</v>
      </c>
      <c r="C44" s="176"/>
      <c r="D44" s="176"/>
      <c r="E44" s="181"/>
      <c r="F44" s="181"/>
      <c r="G44" s="181"/>
      <c r="H44" s="17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80"/>
      <c r="T44" s="179"/>
      <c r="U44" s="179"/>
      <c r="V44" s="179"/>
      <c r="W44" s="171"/>
      <c r="X44" s="171"/>
      <c r="Y44" s="171"/>
      <c r="Z44" s="171"/>
      <c r="AA44" s="171"/>
      <c r="AB44" s="171"/>
      <c r="AC44" s="171"/>
      <c r="AD44" s="171"/>
      <c r="AE44" s="171"/>
      <c r="AM44" s="172"/>
      <c r="AN44" s="172"/>
      <c r="AO44" s="172"/>
      <c r="AP44" s="172"/>
      <c r="AQ44" s="172"/>
      <c r="AR44" s="172"/>
      <c r="AS44" s="173"/>
      <c r="AV44" s="170"/>
      <c r="AW44" s="163"/>
      <c r="AX44" s="163"/>
      <c r="AY44" s="163"/>
    </row>
    <row r="45" spans="2:51" x14ac:dyDescent="0.25">
      <c r="B45" s="178" t="s">
        <v>186</v>
      </c>
      <c r="C45" s="176"/>
      <c r="D45" s="176"/>
      <c r="E45" s="181"/>
      <c r="F45" s="181"/>
      <c r="G45" s="181"/>
      <c r="H45" s="176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80"/>
      <c r="T45" s="179"/>
      <c r="U45" s="179"/>
      <c r="V45" s="179"/>
      <c r="W45" s="171"/>
      <c r="X45" s="171"/>
      <c r="Y45" s="171"/>
      <c r="Z45" s="171"/>
      <c r="AA45" s="171"/>
      <c r="AB45" s="171"/>
      <c r="AC45" s="171"/>
      <c r="AD45" s="171"/>
      <c r="AE45" s="171"/>
      <c r="AM45" s="172"/>
      <c r="AN45" s="172"/>
      <c r="AO45" s="172"/>
      <c r="AP45" s="172"/>
      <c r="AQ45" s="172"/>
      <c r="AR45" s="172"/>
      <c r="AS45" s="173"/>
      <c r="AV45" s="170"/>
      <c r="AW45" s="163"/>
      <c r="AX45" s="163"/>
      <c r="AY45" s="163"/>
    </row>
    <row r="46" spans="2:51" x14ac:dyDescent="0.25">
      <c r="B46" s="178" t="s">
        <v>187</v>
      </c>
      <c r="C46" s="176"/>
      <c r="D46" s="176"/>
      <c r="E46" s="176"/>
      <c r="F46" s="176"/>
      <c r="G46" s="176"/>
      <c r="H46" s="176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9"/>
      <c r="U46" s="179"/>
      <c r="V46" s="179"/>
      <c r="W46" s="171"/>
      <c r="X46" s="171"/>
      <c r="Y46" s="171"/>
      <c r="Z46" s="171"/>
      <c r="AA46" s="171"/>
      <c r="AB46" s="171"/>
      <c r="AC46" s="171"/>
      <c r="AD46" s="171"/>
      <c r="AE46" s="171"/>
      <c r="AM46" s="172"/>
      <c r="AN46" s="172"/>
      <c r="AO46" s="172"/>
      <c r="AP46" s="172"/>
      <c r="AQ46" s="172"/>
      <c r="AR46" s="172"/>
      <c r="AS46" s="173"/>
      <c r="AV46" s="170"/>
      <c r="AW46" s="163"/>
      <c r="AX46" s="163"/>
      <c r="AY46" s="163"/>
    </row>
    <row r="47" spans="2:51" x14ac:dyDescent="0.25">
      <c r="B47" s="174" t="s">
        <v>173</v>
      </c>
      <c r="C47" s="176"/>
      <c r="D47" s="176"/>
      <c r="E47" s="176"/>
      <c r="F47" s="176"/>
      <c r="G47" s="176"/>
      <c r="H47" s="176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80"/>
      <c r="T47" s="179"/>
      <c r="U47" s="179"/>
      <c r="V47" s="179"/>
      <c r="W47" s="171"/>
      <c r="X47" s="171"/>
      <c r="Y47" s="171"/>
      <c r="Z47" s="171"/>
      <c r="AA47" s="171"/>
      <c r="AB47" s="171"/>
      <c r="AC47" s="171"/>
      <c r="AD47" s="171"/>
      <c r="AE47" s="171"/>
      <c r="AM47" s="172"/>
      <c r="AN47" s="172"/>
      <c r="AO47" s="172"/>
      <c r="AP47" s="172"/>
      <c r="AQ47" s="172"/>
      <c r="AR47" s="172"/>
      <c r="AS47" s="173"/>
      <c r="AV47" s="170"/>
      <c r="AW47" s="163"/>
      <c r="AX47" s="163"/>
      <c r="AY47" s="163"/>
    </row>
    <row r="48" spans="2:51" x14ac:dyDescent="0.25">
      <c r="B48" s="182" t="s">
        <v>199</v>
      </c>
      <c r="C48" s="176"/>
      <c r="D48" s="176"/>
      <c r="E48" s="176"/>
      <c r="F48" s="176"/>
      <c r="G48" s="176"/>
      <c r="H48" s="176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80"/>
      <c r="T48" s="179"/>
      <c r="U48" s="179"/>
      <c r="V48" s="179"/>
      <c r="W48" s="171"/>
      <c r="X48" s="171"/>
      <c r="Y48" s="171"/>
      <c r="Z48" s="171"/>
      <c r="AA48" s="171"/>
      <c r="AB48" s="171"/>
      <c r="AC48" s="171"/>
      <c r="AD48" s="171"/>
      <c r="AE48" s="171"/>
      <c r="AM48" s="172"/>
      <c r="AN48" s="172"/>
      <c r="AO48" s="172"/>
      <c r="AP48" s="172"/>
      <c r="AQ48" s="172"/>
      <c r="AR48" s="172"/>
      <c r="AS48" s="173"/>
      <c r="AV48" s="170"/>
      <c r="AW48" s="163"/>
      <c r="AX48" s="163"/>
      <c r="AY48" s="163"/>
    </row>
    <row r="49" spans="2:51" x14ac:dyDescent="0.25">
      <c r="B49" s="182" t="s">
        <v>131</v>
      </c>
      <c r="C49" s="176"/>
      <c r="D49" s="176"/>
      <c r="E49" s="176"/>
      <c r="F49" s="176"/>
      <c r="G49" s="176"/>
      <c r="H49" s="176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80"/>
      <c r="T49" s="179"/>
      <c r="U49" s="179"/>
      <c r="V49" s="179"/>
      <c r="W49" s="171"/>
      <c r="X49" s="171"/>
      <c r="Y49" s="171"/>
      <c r="Z49" s="171"/>
      <c r="AA49" s="171"/>
      <c r="AB49" s="171"/>
      <c r="AC49" s="171"/>
      <c r="AD49" s="171"/>
      <c r="AE49" s="171"/>
      <c r="AM49" s="172"/>
      <c r="AN49" s="172"/>
      <c r="AO49" s="172"/>
      <c r="AP49" s="172"/>
      <c r="AQ49" s="172"/>
      <c r="AR49" s="172"/>
      <c r="AS49" s="173"/>
      <c r="AV49" s="170"/>
      <c r="AW49" s="163"/>
      <c r="AX49" s="163"/>
      <c r="AY49" s="163"/>
    </row>
    <row r="50" spans="2:51" x14ac:dyDescent="0.25">
      <c r="B50" s="174" t="s">
        <v>160</v>
      </c>
      <c r="C50" s="104"/>
      <c r="D50" s="104"/>
      <c r="E50" s="104"/>
      <c r="F50" s="104"/>
      <c r="G50" s="104"/>
      <c r="H50" s="104"/>
      <c r="I50" s="184"/>
      <c r="J50" s="177"/>
      <c r="K50" s="177"/>
      <c r="L50" s="177"/>
      <c r="M50" s="177"/>
      <c r="N50" s="177"/>
      <c r="O50" s="177"/>
      <c r="P50" s="177"/>
      <c r="Q50" s="177"/>
      <c r="R50" s="177"/>
      <c r="S50" s="180"/>
      <c r="T50" s="179"/>
      <c r="U50" s="179"/>
      <c r="V50" s="179"/>
      <c r="W50" s="171"/>
      <c r="X50" s="171"/>
      <c r="Y50" s="171"/>
      <c r="Z50" s="171"/>
      <c r="AA50" s="171"/>
      <c r="AB50" s="171"/>
      <c r="AC50" s="171"/>
      <c r="AD50" s="171"/>
      <c r="AE50" s="171"/>
      <c r="AM50" s="172"/>
      <c r="AN50" s="172"/>
      <c r="AO50" s="172"/>
      <c r="AP50" s="172"/>
      <c r="AQ50" s="172"/>
      <c r="AR50" s="172"/>
      <c r="AS50" s="173"/>
      <c r="AV50" s="170"/>
      <c r="AW50" s="163"/>
      <c r="AX50" s="163"/>
      <c r="AY50" s="163"/>
    </row>
    <row r="51" spans="2:51" x14ac:dyDescent="0.25">
      <c r="B51" s="174" t="s">
        <v>201</v>
      </c>
      <c r="C51" s="104"/>
      <c r="D51" s="104"/>
      <c r="E51" s="104"/>
      <c r="F51" s="104"/>
      <c r="G51" s="104"/>
      <c r="H51" s="104"/>
      <c r="I51" s="184"/>
      <c r="J51" s="177"/>
      <c r="K51" s="177"/>
      <c r="L51" s="177"/>
      <c r="M51" s="177"/>
      <c r="N51" s="177"/>
      <c r="O51" s="177"/>
      <c r="P51" s="177"/>
      <c r="Q51" s="177"/>
      <c r="R51" s="177"/>
      <c r="S51" s="180"/>
      <c r="T51" s="179"/>
      <c r="U51" s="179"/>
      <c r="V51" s="179"/>
      <c r="W51" s="171"/>
      <c r="X51" s="171"/>
      <c r="Y51" s="171"/>
      <c r="Z51" s="171"/>
      <c r="AA51" s="171"/>
      <c r="AB51" s="171"/>
      <c r="AC51" s="171"/>
      <c r="AD51" s="171"/>
      <c r="AE51" s="171"/>
      <c r="AM51" s="172"/>
      <c r="AN51" s="172"/>
      <c r="AO51" s="172"/>
      <c r="AP51" s="172"/>
      <c r="AQ51" s="172"/>
      <c r="AR51" s="172"/>
      <c r="AS51" s="173"/>
      <c r="AV51" s="170"/>
      <c r="AW51" s="163"/>
      <c r="AX51" s="163"/>
      <c r="AY51" s="163"/>
    </row>
    <row r="52" spans="2:51" x14ac:dyDescent="0.25">
      <c r="B52" s="182" t="s">
        <v>132</v>
      </c>
      <c r="C52" s="176"/>
      <c r="D52" s="176"/>
      <c r="E52" s="176"/>
      <c r="F52" s="176"/>
      <c r="G52" s="176"/>
      <c r="H52" s="176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80"/>
      <c r="T52" s="179"/>
      <c r="U52" s="179"/>
      <c r="V52" s="179"/>
      <c r="W52" s="171"/>
      <c r="X52" s="171"/>
      <c r="Y52" s="171"/>
      <c r="Z52" s="171"/>
      <c r="AA52" s="171"/>
      <c r="AB52" s="171"/>
      <c r="AC52" s="171"/>
      <c r="AD52" s="171"/>
      <c r="AE52" s="171"/>
      <c r="AM52" s="172"/>
      <c r="AN52" s="172"/>
      <c r="AO52" s="172"/>
      <c r="AP52" s="172"/>
      <c r="AQ52" s="172"/>
      <c r="AR52" s="172"/>
      <c r="AS52" s="173"/>
      <c r="AV52" s="170"/>
      <c r="AW52" s="163"/>
      <c r="AX52" s="163"/>
      <c r="AY52" s="163"/>
    </row>
    <row r="53" spans="2:51" x14ac:dyDescent="0.25">
      <c r="B53" s="174" t="s">
        <v>188</v>
      </c>
      <c r="C53" s="176"/>
      <c r="D53" s="176"/>
      <c r="E53" s="176"/>
      <c r="F53" s="176"/>
      <c r="G53" s="176"/>
      <c r="H53" s="176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80"/>
      <c r="T53" s="179"/>
      <c r="U53" s="179"/>
      <c r="V53" s="179"/>
      <c r="W53" s="171"/>
      <c r="X53" s="171"/>
      <c r="Y53" s="171"/>
      <c r="Z53" s="171"/>
      <c r="AA53" s="171"/>
      <c r="AB53" s="171"/>
      <c r="AC53" s="171"/>
      <c r="AD53" s="171"/>
      <c r="AE53" s="171"/>
      <c r="AM53" s="172"/>
      <c r="AN53" s="172"/>
      <c r="AO53" s="172"/>
      <c r="AP53" s="172"/>
      <c r="AQ53" s="172"/>
      <c r="AR53" s="172"/>
      <c r="AS53" s="173"/>
      <c r="AV53" s="170"/>
      <c r="AW53" s="163"/>
      <c r="AX53" s="163"/>
      <c r="AY53" s="163"/>
    </row>
    <row r="54" spans="2:51" x14ac:dyDescent="0.25">
      <c r="B54" s="182" t="s">
        <v>133</v>
      </c>
      <c r="C54" s="176"/>
      <c r="D54" s="176"/>
      <c r="E54" s="176"/>
      <c r="F54" s="176"/>
      <c r="G54" s="176"/>
      <c r="H54" s="176"/>
      <c r="I54" s="176"/>
      <c r="J54" s="177"/>
      <c r="K54" s="177"/>
      <c r="L54" s="177"/>
      <c r="M54" s="177"/>
      <c r="N54" s="177"/>
      <c r="O54" s="177"/>
      <c r="P54" s="177"/>
      <c r="Q54" s="177"/>
      <c r="R54" s="177"/>
      <c r="S54" s="180"/>
      <c r="T54" s="179"/>
      <c r="U54" s="179"/>
      <c r="V54" s="179"/>
      <c r="W54" s="171"/>
      <c r="X54" s="171"/>
      <c r="Y54" s="171"/>
      <c r="Z54" s="171"/>
      <c r="AA54" s="171"/>
      <c r="AB54" s="171"/>
      <c r="AC54" s="171"/>
      <c r="AD54" s="171"/>
      <c r="AE54" s="171"/>
      <c r="AM54" s="172"/>
      <c r="AN54" s="172"/>
      <c r="AO54" s="172"/>
      <c r="AP54" s="172"/>
      <c r="AQ54" s="172"/>
      <c r="AR54" s="172"/>
      <c r="AS54" s="173"/>
      <c r="AV54" s="170"/>
      <c r="AW54" s="163"/>
      <c r="AX54" s="163"/>
      <c r="AY54" s="163"/>
    </row>
    <row r="55" spans="2:51" x14ac:dyDescent="0.25">
      <c r="B55" s="178" t="s">
        <v>242</v>
      </c>
      <c r="C55" s="176"/>
      <c r="D55" s="176"/>
      <c r="E55" s="176"/>
      <c r="F55" s="176"/>
      <c r="G55" s="176"/>
      <c r="H55" s="176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80"/>
      <c r="T55" s="179"/>
      <c r="U55" s="179"/>
      <c r="V55" s="179"/>
      <c r="W55" s="171"/>
      <c r="X55" s="171"/>
      <c r="Y55" s="171"/>
      <c r="Z55" s="171"/>
      <c r="AA55" s="171"/>
      <c r="AB55" s="171"/>
      <c r="AC55" s="171"/>
      <c r="AD55" s="171"/>
      <c r="AE55" s="171"/>
      <c r="AM55" s="172"/>
      <c r="AN55" s="172"/>
      <c r="AO55" s="172"/>
      <c r="AP55" s="172"/>
      <c r="AQ55" s="172"/>
      <c r="AR55" s="172"/>
      <c r="AS55" s="173"/>
      <c r="AV55" s="170"/>
      <c r="AW55" s="163"/>
      <c r="AX55" s="163"/>
      <c r="AY55" s="163"/>
    </row>
    <row r="56" spans="2:51" x14ac:dyDescent="0.25">
      <c r="B56" s="174" t="s">
        <v>206</v>
      </c>
      <c r="C56" s="104"/>
      <c r="D56" s="104"/>
      <c r="E56" s="104"/>
      <c r="F56" s="104"/>
      <c r="G56" s="104"/>
      <c r="H56" s="104"/>
      <c r="I56" s="184"/>
      <c r="J56" s="177"/>
      <c r="K56" s="177"/>
      <c r="L56" s="177"/>
      <c r="M56" s="177"/>
      <c r="N56" s="177"/>
      <c r="O56" s="177"/>
      <c r="P56" s="177"/>
      <c r="Q56" s="177"/>
      <c r="R56" s="177"/>
      <c r="S56" s="180"/>
      <c r="T56" s="180"/>
      <c r="U56" s="180"/>
      <c r="V56" s="180"/>
      <c r="W56" s="171"/>
      <c r="X56" s="171"/>
      <c r="Y56" s="171"/>
      <c r="Z56" s="171"/>
      <c r="AA56" s="171"/>
      <c r="AB56" s="171"/>
      <c r="AC56" s="171"/>
      <c r="AD56" s="171"/>
      <c r="AE56" s="171"/>
      <c r="AM56" s="172"/>
      <c r="AN56" s="172"/>
      <c r="AO56" s="172"/>
      <c r="AP56" s="172"/>
      <c r="AQ56" s="172"/>
      <c r="AR56" s="172"/>
      <c r="AS56" s="173"/>
      <c r="AV56" s="170"/>
      <c r="AW56" s="163"/>
      <c r="AX56" s="163"/>
      <c r="AY56" s="163"/>
    </row>
    <row r="57" spans="2:51" x14ac:dyDescent="0.25">
      <c r="B57" s="182" t="s">
        <v>144</v>
      </c>
      <c r="C57" s="176"/>
      <c r="D57" s="176"/>
      <c r="E57" s="176"/>
      <c r="F57" s="176"/>
      <c r="G57" s="176"/>
      <c r="H57" s="176"/>
      <c r="I57" s="176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80"/>
      <c r="U57" s="180"/>
      <c r="V57" s="180"/>
      <c r="W57" s="171"/>
      <c r="X57" s="171"/>
      <c r="Y57" s="171"/>
      <c r="Z57" s="171"/>
      <c r="AA57" s="171"/>
      <c r="AB57" s="171"/>
      <c r="AC57" s="171"/>
      <c r="AD57" s="171"/>
      <c r="AE57" s="171"/>
      <c r="AM57" s="172"/>
      <c r="AN57" s="172"/>
      <c r="AO57" s="172"/>
      <c r="AP57" s="172"/>
      <c r="AQ57" s="172"/>
      <c r="AR57" s="172"/>
      <c r="AS57" s="173"/>
      <c r="AV57" s="170"/>
      <c r="AW57" s="163"/>
      <c r="AX57" s="163"/>
      <c r="AY57" s="163"/>
    </row>
    <row r="58" spans="2:51" x14ac:dyDescent="0.25">
      <c r="B58" s="97" t="s">
        <v>126</v>
      </c>
      <c r="C58" s="176"/>
      <c r="D58" s="176"/>
      <c r="E58" s="176"/>
      <c r="F58" s="176"/>
      <c r="G58" s="176"/>
      <c r="H58" s="176"/>
      <c r="I58" s="176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80"/>
      <c r="U58" s="85"/>
      <c r="V58" s="85"/>
      <c r="W58" s="171"/>
      <c r="X58" s="171"/>
      <c r="Y58" s="171"/>
      <c r="Z58" s="171"/>
      <c r="AA58" s="171"/>
      <c r="AB58" s="171"/>
      <c r="AC58" s="171"/>
      <c r="AD58" s="171"/>
      <c r="AE58" s="171"/>
      <c r="AM58" s="172"/>
      <c r="AN58" s="172"/>
      <c r="AO58" s="172"/>
      <c r="AP58" s="172"/>
      <c r="AQ58" s="172"/>
      <c r="AR58" s="172"/>
      <c r="AS58" s="173"/>
      <c r="AV58" s="170"/>
      <c r="AW58" s="163"/>
      <c r="AX58" s="163"/>
      <c r="AY58" s="163"/>
    </row>
    <row r="59" spans="2:51" x14ac:dyDescent="0.25">
      <c r="B59" s="119" t="s">
        <v>145</v>
      </c>
      <c r="C59" s="182"/>
      <c r="D59" s="176"/>
      <c r="E59" s="104"/>
      <c r="F59" s="176"/>
      <c r="G59" s="176"/>
      <c r="H59" s="176"/>
      <c r="I59" s="176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80"/>
      <c r="U59" s="85"/>
      <c r="V59" s="85"/>
      <c r="W59" s="171"/>
      <c r="X59" s="171"/>
      <c r="Y59" s="171"/>
      <c r="Z59" s="171"/>
      <c r="AA59" s="171"/>
      <c r="AB59" s="171"/>
      <c r="AC59" s="171"/>
      <c r="AD59" s="171"/>
      <c r="AE59" s="171"/>
      <c r="AM59" s="172"/>
      <c r="AN59" s="172"/>
      <c r="AO59" s="172"/>
      <c r="AP59" s="172"/>
      <c r="AQ59" s="172"/>
      <c r="AR59" s="172"/>
      <c r="AS59" s="173"/>
      <c r="AV59" s="170"/>
      <c r="AW59" s="163"/>
      <c r="AX59" s="163"/>
      <c r="AY59" s="163"/>
    </row>
    <row r="60" spans="2:51" x14ac:dyDescent="0.25">
      <c r="B60" s="119" t="s">
        <v>127</v>
      </c>
      <c r="C60" s="178"/>
      <c r="D60" s="176"/>
      <c r="E60" s="104"/>
      <c r="F60" s="176"/>
      <c r="G60" s="176"/>
      <c r="H60" s="176"/>
      <c r="I60" s="176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80"/>
      <c r="U60" s="85"/>
      <c r="V60" s="85"/>
      <c r="W60" s="171"/>
      <c r="X60" s="171"/>
      <c r="Y60" s="171"/>
      <c r="Z60" s="171"/>
      <c r="AA60" s="171"/>
      <c r="AB60" s="171"/>
      <c r="AC60" s="171"/>
      <c r="AD60" s="171"/>
      <c r="AE60" s="171"/>
      <c r="AM60" s="172"/>
      <c r="AN60" s="172"/>
      <c r="AO60" s="172"/>
      <c r="AP60" s="172"/>
      <c r="AQ60" s="172"/>
      <c r="AR60" s="172"/>
      <c r="AS60" s="173"/>
      <c r="AV60" s="170"/>
      <c r="AW60" s="163"/>
      <c r="AX60" s="163"/>
      <c r="AY60" s="163"/>
    </row>
    <row r="61" spans="2:51" x14ac:dyDescent="0.25">
      <c r="B61" s="119"/>
      <c r="C61" s="178"/>
      <c r="D61" s="176"/>
      <c r="E61" s="176"/>
      <c r="F61" s="176"/>
      <c r="G61" s="176"/>
      <c r="H61" s="176"/>
      <c r="I61" s="176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80"/>
      <c r="U61" s="85"/>
      <c r="V61" s="85"/>
      <c r="W61" s="171"/>
      <c r="X61" s="171"/>
      <c r="Y61" s="171"/>
      <c r="Z61" s="171"/>
      <c r="AA61" s="171"/>
      <c r="AB61" s="171"/>
      <c r="AC61" s="171"/>
      <c r="AD61" s="171"/>
      <c r="AE61" s="171"/>
      <c r="AM61" s="172"/>
      <c r="AN61" s="172"/>
      <c r="AO61" s="172"/>
      <c r="AP61" s="172"/>
      <c r="AQ61" s="172"/>
      <c r="AR61" s="172"/>
      <c r="AS61" s="173"/>
      <c r="AV61" s="170"/>
      <c r="AW61" s="163"/>
      <c r="AX61" s="163"/>
      <c r="AY61" s="163"/>
    </row>
    <row r="62" spans="2:51" x14ac:dyDescent="0.25">
      <c r="B62" s="119"/>
      <c r="C62" s="178"/>
      <c r="D62" s="176"/>
      <c r="E62" s="104"/>
      <c r="F62" s="176"/>
      <c r="G62" s="176"/>
      <c r="H62" s="176"/>
      <c r="I62" s="176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80"/>
      <c r="U62" s="85"/>
      <c r="V62" s="85"/>
      <c r="W62" s="171"/>
      <c r="X62" s="171"/>
      <c r="Y62" s="171"/>
      <c r="Z62" s="98"/>
      <c r="AA62" s="171"/>
      <c r="AB62" s="171"/>
      <c r="AC62" s="171"/>
      <c r="AD62" s="171"/>
      <c r="AE62" s="171"/>
      <c r="AM62" s="172"/>
      <c r="AN62" s="172"/>
      <c r="AO62" s="172"/>
      <c r="AP62" s="172"/>
      <c r="AQ62" s="172"/>
      <c r="AR62" s="172"/>
      <c r="AS62" s="173"/>
      <c r="AV62" s="170"/>
      <c r="AW62" s="163"/>
      <c r="AX62" s="163"/>
      <c r="AY62" s="163"/>
    </row>
    <row r="63" spans="2:51" x14ac:dyDescent="0.25">
      <c r="B63" s="119"/>
      <c r="C63" s="178"/>
      <c r="D63" s="176"/>
      <c r="E63" s="176"/>
      <c r="F63" s="176"/>
      <c r="G63" s="176"/>
      <c r="H63" s="176"/>
      <c r="I63" s="104"/>
      <c r="J63" s="177"/>
      <c r="K63" s="177"/>
      <c r="L63" s="177"/>
      <c r="M63" s="177"/>
      <c r="N63" s="177"/>
      <c r="O63" s="177"/>
      <c r="P63" s="177"/>
      <c r="Q63" s="177"/>
      <c r="R63" s="177"/>
      <c r="S63" s="98"/>
      <c r="T63" s="98"/>
      <c r="U63" s="98"/>
      <c r="V63" s="98"/>
      <c r="W63" s="98"/>
      <c r="X63" s="98"/>
      <c r="Y63" s="98"/>
      <c r="Z63" s="86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170"/>
      <c r="AW63" s="163"/>
      <c r="AX63" s="163"/>
      <c r="AY63" s="163"/>
    </row>
    <row r="64" spans="2:51" x14ac:dyDescent="0.25">
      <c r="B64" s="119"/>
      <c r="C64" s="174"/>
      <c r="D64" s="176"/>
      <c r="E64" s="176"/>
      <c r="F64" s="176"/>
      <c r="G64" s="176"/>
      <c r="H64" s="176"/>
      <c r="I64" s="104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86"/>
      <c r="X64" s="86"/>
      <c r="Y64" s="86"/>
      <c r="Z64" s="171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170"/>
      <c r="AW64" s="163"/>
      <c r="AX64" s="163"/>
      <c r="AY64" s="163"/>
    </row>
    <row r="65" spans="1:51" x14ac:dyDescent="0.25">
      <c r="B65" s="119"/>
      <c r="C65" s="174"/>
      <c r="D65" s="104"/>
      <c r="E65" s="176"/>
      <c r="F65" s="176"/>
      <c r="G65" s="176"/>
      <c r="H65" s="176"/>
      <c r="I65" s="176"/>
      <c r="J65" s="98"/>
      <c r="K65" s="98"/>
      <c r="L65" s="98"/>
      <c r="M65" s="98"/>
      <c r="N65" s="98"/>
      <c r="O65" s="98"/>
      <c r="P65" s="98"/>
      <c r="Q65" s="98"/>
      <c r="R65" s="98"/>
      <c r="S65" s="177"/>
      <c r="T65" s="180"/>
      <c r="U65" s="85"/>
      <c r="V65" s="85"/>
      <c r="W65" s="171"/>
      <c r="X65" s="171"/>
      <c r="Y65" s="171"/>
      <c r="Z65" s="171"/>
      <c r="AA65" s="171"/>
      <c r="AB65" s="171"/>
      <c r="AC65" s="171"/>
      <c r="AD65" s="171"/>
      <c r="AE65" s="171"/>
      <c r="AM65" s="172"/>
      <c r="AN65" s="172"/>
      <c r="AO65" s="172"/>
      <c r="AP65" s="172"/>
      <c r="AQ65" s="172"/>
      <c r="AR65" s="172"/>
      <c r="AS65" s="173"/>
      <c r="AV65" s="170"/>
      <c r="AW65" s="163"/>
      <c r="AX65" s="163"/>
      <c r="AY65" s="163"/>
    </row>
    <row r="66" spans="1:51" x14ac:dyDescent="0.25">
      <c r="B66" s="119"/>
      <c r="C66" s="182"/>
      <c r="D66" s="104"/>
      <c r="E66" s="176"/>
      <c r="F66" s="176"/>
      <c r="G66" s="176"/>
      <c r="H66" s="176"/>
      <c r="I66" s="176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80"/>
      <c r="U66" s="85"/>
      <c r="V66" s="85"/>
      <c r="W66" s="171"/>
      <c r="X66" s="171"/>
      <c r="Y66" s="171"/>
      <c r="Z66" s="171"/>
      <c r="AA66" s="171"/>
      <c r="AB66" s="171"/>
      <c r="AC66" s="171"/>
      <c r="AD66" s="171"/>
      <c r="AE66" s="171"/>
      <c r="AM66" s="172"/>
      <c r="AN66" s="172"/>
      <c r="AO66" s="172"/>
      <c r="AP66" s="172"/>
      <c r="AQ66" s="172"/>
      <c r="AR66" s="172"/>
      <c r="AS66" s="173"/>
      <c r="AV66" s="170"/>
      <c r="AW66" s="163"/>
      <c r="AX66" s="163"/>
      <c r="AY66" s="163"/>
    </row>
    <row r="67" spans="1:51" x14ac:dyDescent="0.25">
      <c r="B67" s="119"/>
      <c r="C67" s="182"/>
      <c r="D67" s="176"/>
      <c r="E67" s="104"/>
      <c r="F67" s="176"/>
      <c r="G67" s="104"/>
      <c r="H67" s="104"/>
      <c r="I67" s="176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80"/>
      <c r="U67" s="85"/>
      <c r="V67" s="85"/>
      <c r="W67" s="171"/>
      <c r="X67" s="171"/>
      <c r="Y67" s="171"/>
      <c r="Z67" s="171"/>
      <c r="AA67" s="171"/>
      <c r="AB67" s="171"/>
      <c r="AC67" s="171"/>
      <c r="AD67" s="171"/>
      <c r="AE67" s="171"/>
      <c r="AM67" s="172"/>
      <c r="AN67" s="172"/>
      <c r="AO67" s="172"/>
      <c r="AP67" s="172"/>
      <c r="AQ67" s="172"/>
      <c r="AR67" s="172"/>
      <c r="AS67" s="173"/>
      <c r="AV67" s="170"/>
      <c r="AW67" s="163"/>
      <c r="AX67" s="163"/>
      <c r="AY67" s="163"/>
    </row>
    <row r="68" spans="1:51" x14ac:dyDescent="0.25">
      <c r="B68" s="119"/>
      <c r="C68" s="178"/>
      <c r="D68" s="176"/>
      <c r="E68" s="104"/>
      <c r="F68" s="104"/>
      <c r="G68" s="104"/>
      <c r="H68" s="104"/>
      <c r="I68" s="176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80"/>
      <c r="U68" s="85"/>
      <c r="V68" s="85"/>
      <c r="W68" s="171"/>
      <c r="X68" s="171"/>
      <c r="Y68" s="171"/>
      <c r="Z68" s="171"/>
      <c r="AA68" s="171"/>
      <c r="AB68" s="171"/>
      <c r="AC68" s="171"/>
      <c r="AD68" s="171"/>
      <c r="AE68" s="171"/>
      <c r="AM68" s="172"/>
      <c r="AN68" s="172"/>
      <c r="AO68" s="172"/>
      <c r="AP68" s="172"/>
      <c r="AQ68" s="172"/>
      <c r="AR68" s="172"/>
      <c r="AS68" s="173"/>
      <c r="AV68" s="170"/>
      <c r="AW68" s="163"/>
      <c r="AX68" s="163"/>
      <c r="AY68" s="163"/>
    </row>
    <row r="69" spans="1:51" x14ac:dyDescent="0.25">
      <c r="B69" s="119"/>
      <c r="C69" s="178"/>
      <c r="D69" s="176"/>
      <c r="E69" s="176"/>
      <c r="F69" s="104"/>
      <c r="G69" s="176"/>
      <c r="H69" s="176"/>
      <c r="I69" s="98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80"/>
      <c r="U69" s="85"/>
      <c r="V69" s="85"/>
      <c r="W69" s="171"/>
      <c r="X69" s="171"/>
      <c r="Y69" s="171"/>
      <c r="Z69" s="171"/>
      <c r="AA69" s="171"/>
      <c r="AB69" s="171"/>
      <c r="AC69" s="171"/>
      <c r="AD69" s="171"/>
      <c r="AE69" s="171"/>
      <c r="AM69" s="172"/>
      <c r="AN69" s="172"/>
      <c r="AO69" s="172"/>
      <c r="AP69" s="172"/>
      <c r="AQ69" s="172"/>
      <c r="AR69" s="172"/>
      <c r="AS69" s="173"/>
      <c r="AV69" s="170"/>
      <c r="AW69" s="163"/>
      <c r="AX69" s="163"/>
      <c r="AY69" s="163"/>
    </row>
    <row r="70" spans="1:51" x14ac:dyDescent="0.25">
      <c r="B70" s="1"/>
      <c r="C70" s="98"/>
      <c r="D70" s="176"/>
      <c r="E70" s="176"/>
      <c r="F70" s="176"/>
      <c r="G70" s="176"/>
      <c r="H70" s="176"/>
      <c r="I70" s="98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80"/>
      <c r="U70" s="85"/>
      <c r="V70" s="85"/>
      <c r="W70" s="171"/>
      <c r="X70" s="171"/>
      <c r="Y70" s="171"/>
      <c r="Z70" s="171"/>
      <c r="AA70" s="171"/>
      <c r="AB70" s="171"/>
      <c r="AC70" s="171"/>
      <c r="AD70" s="171"/>
      <c r="AE70" s="171"/>
      <c r="AM70" s="172"/>
      <c r="AN70" s="172"/>
      <c r="AO70" s="172"/>
      <c r="AP70" s="172"/>
      <c r="AQ70" s="172"/>
      <c r="AR70" s="172"/>
      <c r="AS70" s="173"/>
      <c r="AU70" s="163"/>
      <c r="AV70" s="170"/>
      <c r="AW70" s="163"/>
      <c r="AX70" s="163"/>
      <c r="AY70" s="163"/>
    </row>
    <row r="71" spans="1:51" x14ac:dyDescent="0.25">
      <c r="B71" s="1"/>
      <c r="C71" s="182"/>
      <c r="D71" s="98"/>
      <c r="E71" s="176"/>
      <c r="F71" s="176"/>
      <c r="G71" s="176"/>
      <c r="H71" s="176"/>
      <c r="I71" s="176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80"/>
      <c r="U71" s="85"/>
      <c r="V71" s="85"/>
      <c r="W71" s="171"/>
      <c r="X71" s="171"/>
      <c r="Y71" s="171"/>
      <c r="Z71" s="171"/>
      <c r="AA71" s="171"/>
      <c r="AB71" s="171"/>
      <c r="AC71" s="171"/>
      <c r="AD71" s="171"/>
      <c r="AE71" s="171"/>
      <c r="AM71" s="172"/>
      <c r="AN71" s="172"/>
      <c r="AO71" s="172"/>
      <c r="AP71" s="172"/>
      <c r="AQ71" s="172"/>
      <c r="AR71" s="172"/>
      <c r="AS71" s="173"/>
      <c r="AU71" s="163"/>
      <c r="AV71" s="170"/>
      <c r="AW71" s="163"/>
      <c r="AX71" s="163"/>
      <c r="AY71" s="163"/>
    </row>
    <row r="72" spans="1:51" x14ac:dyDescent="0.25">
      <c r="A72" s="171"/>
      <c r="B72" s="84"/>
      <c r="C72" s="178"/>
      <c r="D72" s="98"/>
      <c r="E72" s="176"/>
      <c r="F72" s="176"/>
      <c r="G72" s="176"/>
      <c r="H72" s="176"/>
      <c r="I72" s="172"/>
      <c r="J72" s="172"/>
      <c r="K72" s="172"/>
      <c r="L72" s="172"/>
      <c r="M72" s="172"/>
      <c r="N72" s="172"/>
      <c r="O72" s="173"/>
      <c r="P72" s="167"/>
      <c r="R72" s="170"/>
      <c r="AS72" s="163"/>
      <c r="AT72" s="163"/>
      <c r="AU72" s="163"/>
      <c r="AV72" s="163"/>
      <c r="AW72" s="163"/>
      <c r="AX72" s="163"/>
      <c r="AY72" s="163"/>
    </row>
    <row r="73" spans="1:51" x14ac:dyDescent="0.25">
      <c r="A73" s="171"/>
      <c r="B73" s="84"/>
      <c r="C73" s="182"/>
      <c r="D73" s="176"/>
      <c r="E73" s="98"/>
      <c r="F73" s="176"/>
      <c r="G73" s="98"/>
      <c r="H73" s="98"/>
      <c r="I73" s="172"/>
      <c r="J73" s="172"/>
      <c r="K73" s="172"/>
      <c r="L73" s="172"/>
      <c r="M73" s="172"/>
      <c r="N73" s="172"/>
      <c r="O73" s="173"/>
      <c r="P73" s="167"/>
      <c r="R73" s="167"/>
      <c r="AS73" s="163"/>
      <c r="AT73" s="163"/>
      <c r="AU73" s="163"/>
      <c r="AV73" s="163"/>
      <c r="AW73" s="163"/>
      <c r="AX73" s="163"/>
      <c r="AY73" s="163"/>
    </row>
    <row r="74" spans="1:51" x14ac:dyDescent="0.25">
      <c r="A74" s="171"/>
      <c r="B74" s="84"/>
      <c r="C74" s="96"/>
      <c r="D74" s="176"/>
      <c r="E74" s="98"/>
      <c r="F74" s="98"/>
      <c r="G74" s="98"/>
      <c r="H74" s="98"/>
      <c r="I74" s="172"/>
      <c r="J74" s="172"/>
      <c r="K74" s="172"/>
      <c r="L74" s="172"/>
      <c r="M74" s="172"/>
      <c r="N74" s="172"/>
      <c r="O74" s="173"/>
      <c r="P74" s="167"/>
      <c r="R74" s="167"/>
      <c r="AS74" s="163"/>
      <c r="AT74" s="163"/>
      <c r="AU74" s="163"/>
      <c r="AV74" s="163"/>
      <c r="AW74" s="163"/>
      <c r="AX74" s="163"/>
      <c r="AY74" s="163"/>
    </row>
    <row r="75" spans="1:51" x14ac:dyDescent="0.25">
      <c r="A75" s="171"/>
      <c r="B75" s="84"/>
      <c r="I75" s="172"/>
      <c r="J75" s="172"/>
      <c r="K75" s="172"/>
      <c r="L75" s="172"/>
      <c r="M75" s="172"/>
      <c r="N75" s="172"/>
      <c r="O75" s="173"/>
      <c r="P75" s="167"/>
      <c r="R75" s="167"/>
      <c r="AS75" s="163"/>
      <c r="AT75" s="163"/>
      <c r="AU75" s="163"/>
      <c r="AV75" s="163"/>
      <c r="AW75" s="163"/>
      <c r="AX75" s="163"/>
      <c r="AY75" s="163"/>
    </row>
    <row r="76" spans="1:51" x14ac:dyDescent="0.25">
      <c r="A76" s="171"/>
      <c r="B76" s="98"/>
      <c r="I76" s="172"/>
      <c r="J76" s="172"/>
      <c r="K76" s="172"/>
      <c r="L76" s="172"/>
      <c r="M76" s="172"/>
      <c r="N76" s="172"/>
      <c r="O76" s="173"/>
      <c r="P76" s="167"/>
      <c r="R76" s="167"/>
      <c r="AS76" s="163"/>
      <c r="AT76" s="163"/>
      <c r="AU76" s="163"/>
      <c r="AV76" s="163"/>
      <c r="AW76" s="163"/>
      <c r="AX76" s="163"/>
      <c r="AY76" s="163"/>
    </row>
    <row r="77" spans="1:51" x14ac:dyDescent="0.25">
      <c r="A77" s="171"/>
      <c r="B77" s="98"/>
      <c r="I77" s="172"/>
      <c r="J77" s="172"/>
      <c r="K77" s="172"/>
      <c r="L77" s="172"/>
      <c r="M77" s="172"/>
      <c r="N77" s="172"/>
      <c r="O77" s="173"/>
      <c r="P77" s="167"/>
      <c r="R77" s="167"/>
      <c r="AS77" s="163"/>
      <c r="AT77" s="163"/>
      <c r="AU77" s="163"/>
      <c r="AV77" s="163"/>
      <c r="AW77" s="163"/>
      <c r="AX77" s="163"/>
      <c r="AY77" s="163"/>
    </row>
    <row r="78" spans="1:51" x14ac:dyDescent="0.25">
      <c r="A78" s="171"/>
      <c r="B78" s="84"/>
      <c r="I78" s="172"/>
      <c r="J78" s="172"/>
      <c r="K78" s="172"/>
      <c r="L78" s="172"/>
      <c r="M78" s="172"/>
      <c r="N78" s="172"/>
      <c r="O78" s="173"/>
      <c r="P78" s="167"/>
      <c r="R78" s="86"/>
      <c r="AS78" s="163"/>
      <c r="AT78" s="163"/>
      <c r="AU78" s="163"/>
      <c r="AV78" s="163"/>
      <c r="AW78" s="163"/>
      <c r="AX78" s="163"/>
      <c r="AY78" s="163"/>
    </row>
    <row r="79" spans="1:51" x14ac:dyDescent="0.25">
      <c r="A79" s="171"/>
      <c r="I79" s="172"/>
      <c r="J79" s="172"/>
      <c r="K79" s="172"/>
      <c r="L79" s="172"/>
      <c r="M79" s="172"/>
      <c r="N79" s="172"/>
      <c r="O79" s="173"/>
      <c r="R79" s="167"/>
      <c r="AS79" s="163"/>
      <c r="AT79" s="163"/>
      <c r="AU79" s="163"/>
      <c r="AV79" s="163"/>
      <c r="AW79" s="163"/>
      <c r="AX79" s="163"/>
      <c r="AY79" s="163"/>
    </row>
    <row r="80" spans="1:51" x14ac:dyDescent="0.25">
      <c r="O80" s="173"/>
      <c r="R80" s="167"/>
      <c r="AS80" s="163"/>
      <c r="AT80" s="163"/>
      <c r="AU80" s="163"/>
      <c r="AV80" s="163"/>
      <c r="AW80" s="163"/>
      <c r="AX80" s="163"/>
      <c r="AY80" s="163"/>
    </row>
    <row r="81" spans="15:51" x14ac:dyDescent="0.25">
      <c r="O81" s="173"/>
      <c r="R81" s="167"/>
      <c r="AS81" s="163"/>
      <c r="AT81" s="163"/>
      <c r="AU81" s="163"/>
      <c r="AV81" s="163"/>
      <c r="AW81" s="163"/>
      <c r="AX81" s="163"/>
      <c r="AY81" s="163"/>
    </row>
    <row r="82" spans="15:51" x14ac:dyDescent="0.25">
      <c r="O82" s="173"/>
      <c r="R82" s="167"/>
      <c r="AS82" s="163"/>
      <c r="AT82" s="163"/>
      <c r="AU82" s="163"/>
      <c r="AV82" s="163"/>
      <c r="AW82" s="163"/>
      <c r="AX82" s="163"/>
      <c r="AY82" s="163"/>
    </row>
    <row r="83" spans="15:51" x14ac:dyDescent="0.25">
      <c r="O83" s="173"/>
      <c r="R83" s="167"/>
      <c r="AS83" s="163"/>
      <c r="AT83" s="163"/>
      <c r="AU83" s="163"/>
      <c r="AV83" s="163"/>
      <c r="AW83" s="163"/>
      <c r="AX83" s="163"/>
      <c r="AY83" s="163"/>
    </row>
    <row r="84" spans="15:51" x14ac:dyDescent="0.25">
      <c r="O84" s="173"/>
      <c r="AS84" s="163"/>
      <c r="AT84" s="163"/>
      <c r="AU84" s="163"/>
      <c r="AV84" s="163"/>
      <c r="AW84" s="163"/>
      <c r="AX84" s="163"/>
      <c r="AY84" s="163"/>
    </row>
    <row r="85" spans="15:51" x14ac:dyDescent="0.25">
      <c r="O85" s="173"/>
      <c r="AS85" s="163"/>
      <c r="AT85" s="163"/>
      <c r="AU85" s="163"/>
      <c r="AV85" s="163"/>
      <c r="AW85" s="163"/>
      <c r="AX85" s="163"/>
      <c r="AY85" s="163"/>
    </row>
    <row r="86" spans="15:51" x14ac:dyDescent="0.25">
      <c r="O86" s="173"/>
      <c r="AS86" s="163"/>
      <c r="AT86" s="163"/>
      <c r="AU86" s="163"/>
      <c r="AV86" s="163"/>
      <c r="AW86" s="163"/>
      <c r="AX86" s="163"/>
      <c r="AY86" s="163"/>
    </row>
    <row r="87" spans="15:51" x14ac:dyDescent="0.25">
      <c r="O87" s="173"/>
      <c r="AS87" s="163"/>
      <c r="AT87" s="163"/>
      <c r="AU87" s="163"/>
      <c r="AV87" s="163"/>
      <c r="AW87" s="163"/>
      <c r="AX87" s="163"/>
      <c r="AY87" s="163"/>
    </row>
    <row r="88" spans="15:51" x14ac:dyDescent="0.25">
      <c r="O88" s="173"/>
      <c r="AS88" s="163"/>
      <c r="AT88" s="163"/>
      <c r="AU88" s="163"/>
      <c r="AV88" s="163"/>
      <c r="AW88" s="163"/>
      <c r="AX88" s="163"/>
      <c r="AY88" s="163"/>
    </row>
    <row r="89" spans="15:51" x14ac:dyDescent="0.25">
      <c r="O89" s="173"/>
      <c r="AS89" s="163"/>
      <c r="AT89" s="163"/>
      <c r="AU89" s="163"/>
      <c r="AV89" s="163"/>
      <c r="AW89" s="163"/>
      <c r="AX89" s="163"/>
      <c r="AY89" s="163"/>
    </row>
    <row r="90" spans="15:51" x14ac:dyDescent="0.25">
      <c r="O90" s="173"/>
      <c r="Q90" s="167"/>
      <c r="AS90" s="163"/>
      <c r="AT90" s="163"/>
      <c r="AU90" s="163"/>
      <c r="AV90" s="163"/>
      <c r="AW90" s="163"/>
      <c r="AX90" s="163"/>
      <c r="AY90" s="163"/>
    </row>
    <row r="91" spans="15:51" x14ac:dyDescent="0.25">
      <c r="O91" s="15"/>
      <c r="P91" s="167"/>
      <c r="Q91" s="167"/>
      <c r="AS91" s="163"/>
      <c r="AT91" s="163"/>
      <c r="AU91" s="163"/>
      <c r="AV91" s="163"/>
      <c r="AW91" s="163"/>
      <c r="AX91" s="163"/>
      <c r="AY91" s="163"/>
    </row>
    <row r="92" spans="15:51" x14ac:dyDescent="0.25">
      <c r="O92" s="15"/>
      <c r="P92" s="167"/>
      <c r="Q92" s="167"/>
      <c r="AS92" s="163"/>
      <c r="AT92" s="163"/>
      <c r="AU92" s="163"/>
      <c r="AV92" s="163"/>
      <c r="AW92" s="163"/>
      <c r="AX92" s="163"/>
      <c r="AY92" s="163"/>
    </row>
    <row r="93" spans="15:51" x14ac:dyDescent="0.25">
      <c r="O93" s="15"/>
      <c r="P93" s="167"/>
      <c r="Q93" s="167"/>
      <c r="AS93" s="163"/>
      <c r="AT93" s="163"/>
      <c r="AU93" s="163"/>
      <c r="AV93" s="163"/>
      <c r="AW93" s="163"/>
      <c r="AX93" s="163"/>
      <c r="AY93" s="163"/>
    </row>
    <row r="94" spans="15:51" x14ac:dyDescent="0.25">
      <c r="O94" s="15"/>
      <c r="P94" s="167"/>
      <c r="Q94" s="167"/>
      <c r="AS94" s="163"/>
      <c r="AT94" s="163"/>
      <c r="AU94" s="163"/>
      <c r="AV94" s="163"/>
      <c r="AW94" s="163"/>
      <c r="AX94" s="163"/>
      <c r="AY94" s="163"/>
    </row>
    <row r="95" spans="15:51" x14ac:dyDescent="0.25">
      <c r="O95" s="15"/>
      <c r="P95" s="167"/>
      <c r="Q95" s="167"/>
      <c r="AS95" s="163"/>
      <c r="AT95" s="163"/>
      <c r="AU95" s="163"/>
      <c r="AV95" s="163"/>
      <c r="AW95" s="163"/>
      <c r="AX95" s="163"/>
      <c r="AY95" s="163"/>
    </row>
    <row r="96" spans="15:51" x14ac:dyDescent="0.25">
      <c r="O96" s="15"/>
      <c r="P96" s="167"/>
      <c r="Q96" s="167"/>
      <c r="AS96" s="163"/>
      <c r="AT96" s="163"/>
      <c r="AU96" s="163"/>
      <c r="AV96" s="163"/>
      <c r="AW96" s="163"/>
      <c r="AX96" s="163"/>
      <c r="AY96" s="163"/>
    </row>
    <row r="97" spans="15:51" x14ac:dyDescent="0.25">
      <c r="O97" s="15"/>
      <c r="P97" s="167"/>
      <c r="Q97" s="167"/>
      <c r="AS97" s="163"/>
      <c r="AT97" s="163"/>
      <c r="AU97" s="163"/>
      <c r="AV97" s="163"/>
      <c r="AW97" s="163"/>
      <c r="AX97" s="163"/>
      <c r="AY97" s="163"/>
    </row>
    <row r="98" spans="15:51" x14ac:dyDescent="0.25">
      <c r="O98" s="15"/>
      <c r="P98" s="167"/>
      <c r="Q98" s="167"/>
      <c r="AS98" s="163"/>
      <c r="AT98" s="163"/>
      <c r="AU98" s="163"/>
      <c r="AV98" s="163"/>
      <c r="AW98" s="163"/>
      <c r="AX98" s="163"/>
      <c r="AY98" s="163"/>
    </row>
    <row r="99" spans="15:51" x14ac:dyDescent="0.25">
      <c r="O99" s="15"/>
      <c r="P99" s="167"/>
      <c r="Q99" s="167"/>
      <c r="AS99" s="163"/>
      <c r="AT99" s="163"/>
      <c r="AU99" s="163"/>
      <c r="AV99" s="163"/>
      <c r="AW99" s="163"/>
      <c r="AX99" s="163"/>
      <c r="AY99" s="163"/>
    </row>
    <row r="100" spans="15:51" x14ac:dyDescent="0.25">
      <c r="O100" s="15"/>
      <c r="P100" s="167"/>
      <c r="Q100" s="167"/>
      <c r="R100" s="167"/>
      <c r="S100" s="167"/>
      <c r="AS100" s="163"/>
      <c r="AT100" s="163"/>
      <c r="AU100" s="163"/>
      <c r="AV100" s="163"/>
      <c r="AW100" s="163"/>
      <c r="AX100" s="163"/>
      <c r="AY100" s="163"/>
    </row>
    <row r="101" spans="15:51" x14ac:dyDescent="0.25">
      <c r="O101" s="15"/>
      <c r="P101" s="167"/>
      <c r="Q101" s="167"/>
      <c r="R101" s="167"/>
      <c r="S101" s="167"/>
      <c r="T101" s="167"/>
      <c r="AS101" s="163"/>
      <c r="AT101" s="163"/>
      <c r="AU101" s="163"/>
      <c r="AV101" s="163"/>
      <c r="AW101" s="163"/>
      <c r="AX101" s="163"/>
      <c r="AY101" s="163"/>
    </row>
    <row r="102" spans="15:51" x14ac:dyDescent="0.25">
      <c r="O102" s="15"/>
      <c r="P102" s="167"/>
      <c r="Q102" s="167"/>
      <c r="R102" s="167"/>
      <c r="S102" s="167"/>
      <c r="T102" s="167"/>
      <c r="AS102" s="163"/>
      <c r="AT102" s="163"/>
      <c r="AU102" s="163"/>
      <c r="AV102" s="163"/>
      <c r="AW102" s="163"/>
      <c r="AX102" s="163"/>
      <c r="AY102" s="163"/>
    </row>
    <row r="103" spans="15:51" x14ac:dyDescent="0.25">
      <c r="O103" s="15"/>
      <c r="P103" s="167"/>
      <c r="T103" s="167"/>
      <c r="AS103" s="163"/>
      <c r="AT103" s="163"/>
      <c r="AU103" s="163"/>
      <c r="AV103" s="163"/>
      <c r="AW103" s="163"/>
      <c r="AX103" s="163"/>
      <c r="AY103" s="163"/>
    </row>
    <row r="104" spans="15:51" x14ac:dyDescent="0.25">
      <c r="O104" s="167"/>
      <c r="Q104" s="167"/>
      <c r="R104" s="167"/>
      <c r="S104" s="167"/>
      <c r="AS104" s="163"/>
      <c r="AT104" s="163"/>
      <c r="AU104" s="163"/>
      <c r="AV104" s="163"/>
      <c r="AW104" s="163"/>
      <c r="AX104" s="163"/>
      <c r="AY104" s="163"/>
    </row>
    <row r="105" spans="15:51" x14ac:dyDescent="0.25">
      <c r="O105" s="15"/>
      <c r="P105" s="167"/>
      <c r="Q105" s="167"/>
      <c r="R105" s="167"/>
      <c r="S105" s="167"/>
      <c r="T105" s="167"/>
      <c r="AS105" s="163"/>
      <c r="AT105" s="163"/>
      <c r="AU105" s="163"/>
      <c r="AV105" s="163"/>
      <c r="AW105" s="163"/>
      <c r="AX105" s="163"/>
      <c r="AY105" s="163"/>
    </row>
    <row r="106" spans="15:51" x14ac:dyDescent="0.25">
      <c r="O106" s="15"/>
      <c r="P106" s="167"/>
      <c r="Q106" s="167"/>
      <c r="R106" s="167"/>
      <c r="S106" s="167"/>
      <c r="T106" s="167"/>
      <c r="U106" s="167"/>
      <c r="AS106" s="163"/>
      <c r="AT106" s="163"/>
      <c r="AU106" s="163"/>
      <c r="AV106" s="163"/>
      <c r="AW106" s="163"/>
      <c r="AX106" s="163"/>
      <c r="AY106" s="163"/>
    </row>
    <row r="107" spans="15:51" x14ac:dyDescent="0.25">
      <c r="O107" s="15"/>
      <c r="P107" s="167"/>
      <c r="T107" s="167"/>
      <c r="U107" s="167"/>
      <c r="AS107" s="163"/>
      <c r="AT107" s="163"/>
      <c r="AU107" s="163"/>
      <c r="AV107" s="163"/>
      <c r="AW107" s="163"/>
      <c r="AX107" s="163"/>
      <c r="AY107" s="163"/>
    </row>
    <row r="119" spans="45:51" x14ac:dyDescent="0.25">
      <c r="AS119" s="163"/>
      <c r="AT119" s="163"/>
      <c r="AU119" s="163"/>
      <c r="AV119" s="163"/>
      <c r="AW119" s="163"/>
      <c r="AX119" s="163"/>
      <c r="AY119" s="163"/>
    </row>
  </sheetData>
  <protectedRanges>
    <protectedRange sqref="N63:R63 B78 S65:T71 B70:B75 S61:T62 N66:R71 T43:T45 T55:T60" name="Range2_12_5_1_1"/>
    <protectedRange sqref="N10 L10 L6 D6 D8 AD8 AF8 O8:U8 AJ8:AR8 AF10 AR11:AR34 L24:N31 G23:G34 N12:N23 N32:N34 E23:E34 E11:G22 N11:AG11 O12:AG34" name="Range1_16_3_1_1"/>
    <protectedRange sqref="I68 J66:M71 J63:M63 I71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2:H72 F73 E72" name="Range2_2_2_9_2_1_1"/>
    <protectedRange sqref="D70 D73:D74" name="Range2_1_1_1_1_1_9_2_1_1"/>
    <protectedRange sqref="Q10" name="Range1_17_1_1_1"/>
    <protectedRange sqref="AG10" name="Range1_18_1_1_1"/>
    <protectedRange sqref="C71 C73" name="Range2_4_1_1_1"/>
    <protectedRange sqref="AS16:AS34" name="Range1_1_1_1"/>
    <protectedRange sqref="P3:U5" name="Range1_16_1_1_1_1"/>
    <protectedRange sqref="C74 C72 C69" name="Range2_1_3_1_1"/>
    <protectedRange sqref="H11:H34" name="Range1_1_1_1_1_1_1"/>
    <protectedRange sqref="B76:B77 J64:R65 D71:D72 I69:I70 Z62:Z63 S63:Y64 AA63:AU64 E73:E74 G73:H74 F74" name="Range2_2_1_10_1_1_1_2"/>
    <protectedRange sqref="C70" name="Range2_2_1_10_2_1_1_1"/>
    <protectedRange sqref="N61:R62 G69:H69 D67 F70 E69" name="Range2_12_1_6_1_1"/>
    <protectedRange sqref="D62:D63 I65:I67 I61:M62 G70:H71 G63:H65 E70:E71 F71:F72 F64:F66 E63:E65" name="Range2_2_12_1_7_1_1"/>
    <protectedRange sqref="D68:D69" name="Range2_1_1_1_1_11_1_2_1_1"/>
    <protectedRange sqref="E66 G66:H66 F67" name="Range2_2_2_9_1_1_1_1"/>
    <protectedRange sqref="D64" name="Range2_1_1_1_1_1_9_1_1_1_1"/>
    <protectedRange sqref="C68 C63" name="Range2_1_1_2_1_1"/>
    <protectedRange sqref="C67" name="Range2_1_2_2_1_1"/>
    <protectedRange sqref="C66" name="Range2_3_2_1_1"/>
    <protectedRange sqref="F62:F63 E62 G62:H62" name="Range2_2_12_1_1_1_1_1"/>
    <protectedRange sqref="C62" name="Range2_1_4_2_1_1_1"/>
    <protectedRange sqref="C64:C65" name="Range2_5_1_1_1"/>
    <protectedRange sqref="E67:E68 F68:F69 G67:H68 I63:I64" name="Range2_2_1_1_1_1"/>
    <protectedRange sqref="D65:D66" name="Range2_1_1_1_1_1_1_1_1"/>
    <protectedRange sqref="AS11:AS15" name="Range1_4_1_1_1_1"/>
    <protectedRange sqref="J11:J15 J26:J34" name="Range1_1_2_1_10_1_1_1_1"/>
    <protectedRange sqref="R78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:S45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T50:T54" name="Range2_12_5_1_1_3"/>
    <protectedRange sqref="T48:T49" name="Range2_12_5_1_1_2_2"/>
    <protectedRange sqref="S48:S49" name="Range2_12_4_1_1_1_4_2_2_2"/>
    <protectedRange sqref="T47" name="Range2_12_5_1_1_2_1_1"/>
    <protectedRange sqref="T46" name="Range2_12_5_1_1_6_1_1_1_1_1_1_1"/>
    <protectedRange sqref="S46" name="Range2_12_5_1_1_5_3_1_1_1_1_1_1_1"/>
    <protectedRange sqref="S47" name="Range2_12_4_1_1_1_4_2_2_1_1"/>
    <protectedRange sqref="B67:B69" name="Range2_12_5_1_1_2"/>
    <protectedRange sqref="B66" name="Range2_12_5_1_1_2_1_4_1_1_1_2_1_1_1_1_1_1_1"/>
    <protectedRange sqref="F61:H61" name="Range2_2_12_1_1_1_1_1_1"/>
    <protectedRange sqref="D61:E61" name="Range2_2_12_1_7_1_1_2_1"/>
    <protectedRange sqref="C61" name="Range2_1_1_2_1_1_1"/>
    <protectedRange sqref="B64:B65" name="Range2_12_5_1_1_2_1"/>
    <protectedRange sqref="B63" name="Range2_12_5_1_1_2_1_2_1"/>
    <protectedRange sqref="B62" name="Range2_12_5_1_1_2_1_2_2"/>
    <protectedRange sqref="B61" name="Range2_12_5_1_1_2_1_4_1_1_1_2_1_1_1_1_1_1_1_1_1_2"/>
    <protectedRange sqref="G44:H45" name="Range2_2_12_1_3_1_1_1_1_1_4_1_1_1"/>
    <protectedRange sqref="E44:F45" name="Range2_2_12_1_7_1_1_3_1_1_1"/>
    <protectedRange sqref="Q44:R45" name="Range2_12_1_6_1_1_1_1_2_1_1"/>
    <protectedRange sqref="N44:P45" name="Range2_12_1_2_3_1_1_1_1_2_1_1"/>
    <protectedRange sqref="I44:M45" name="Range2_2_12_1_4_3_1_1_1_1_2_1_1"/>
    <protectedRange sqref="D44:D45" name="Range2_2_12_1_3_1_2_1_1_1_2_1_2_1_1"/>
    <protectedRange sqref="Q48:R49" name="Range2_12_1_6_1_1_1_2_3_2_1_1_3_1"/>
    <protectedRange sqref="N48:P49" name="Range2_12_1_2_3_1_1_1_2_3_2_1_1_3_1"/>
    <protectedRange sqref="K48:M49" name="Range2_2_12_1_4_3_1_1_1_3_3_2_1_1_3_1"/>
    <protectedRange sqref="J48:J49" name="Range2_2_12_1_4_3_1_1_1_3_2_1_2_2_1"/>
    <protectedRange sqref="E47:H48" name="Range2_2_12_1_3_1_2_1_1_1_1_2_1_1_1_1_1_1_1"/>
    <protectedRange sqref="D47:D48" name="Range2_2_12_1_3_1_2_1_1_1_2_1_2_3_1_1_1_1_2"/>
    <protectedRange sqref="Q46:R46" name="Range2_12_1_6_1_1_1_2_3_2_1_1_2_1_1_1_1_1_1"/>
    <protectedRange sqref="N46:P46" name="Range2_12_1_2_3_1_1_1_2_3_2_1_1_2_1_1_1_1_1_1"/>
    <protectedRange sqref="J46:M46" name="Range2_2_12_1_4_3_1_1_1_3_3_2_1_1_2_1_1_1_1_1_1"/>
    <protectedRange sqref="I46" name="Range2_2_12_1_4_3_1_1_1_2_1_2_2_1_2_1_1_1_1_1_1"/>
    <protectedRange sqref="G49:H49 D49:E49" name="Range2_2_12_1_3_1_2_1_1_1_2_1_3_2_1_2_1_1_1_1_1_1"/>
    <protectedRange sqref="F49" name="Range2_2_12_1_3_1_2_1_1_1_1_1_2_2_1_2_1_1_1_1_1_1"/>
    <protectedRange sqref="Q47:R47" name="Range2_12_1_6_1_1_1_2_3_2_1_1_1_1_1"/>
    <protectedRange sqref="N47:P47" name="Range2_12_1_2_3_1_1_1_2_3_2_1_1_1_1_1"/>
    <protectedRange sqref="K47:M47" name="Range2_2_12_1_4_3_1_1_1_3_3_2_1_1_1_1_1"/>
    <protectedRange sqref="J47" name="Range2_2_12_1_4_3_1_1_1_3_2_1_2_1_1_1"/>
    <protectedRange sqref="D46:E46" name="Range2_2_12_1_3_1_2_1_1_1_2_1_2_3_2_1_1_1"/>
    <protectedRange sqref="I47" name="Range2_2_12_1_4_2_1_1_1_4_1_2_1_1_1_2_1_1_1"/>
    <protectedRange sqref="F46:H46" name="Range2_2_12_1_3_1_1_1_1_1_4_1_2_1_2_1_2_1_1_1"/>
    <protectedRange sqref="I48:I49" name="Range2_2_12_1_4_2_1_1_1_4_1_2_1_1_1_2_2_1_1"/>
    <protectedRange sqref="B44:B45" name="Range2_12_5_1_1_1_2_2_1_1_1_1_1_1_1_1_1_1"/>
    <protectedRange sqref="B46" name="Range2_12_5_1_1_1_3_1_1_1_1_1_1_1_1_1_1_1"/>
    <protectedRange sqref="S59:S60" name="Range2_12_5_1_1_5"/>
    <protectedRange sqref="N59:R60" name="Range2_12_1_6_1_1_1"/>
    <protectedRange sqref="J59:M60" name="Range2_2_12_1_7_1_1_2"/>
    <protectedRange sqref="S57:S58" name="Range2_12_2_1_1_1_2_1_1_1"/>
    <protectedRange sqref="Q58:R58" name="Range2_12_1_4_1_1_1_1_1_1_1_1_1_1_1_1_1_1_1"/>
    <protectedRange sqref="N58:P58" name="Range2_12_1_2_1_1_1_1_1_1_1_1_1_1_1_1_1_1_1_1"/>
    <protectedRange sqref="J58:M58" name="Range2_2_12_1_4_1_1_1_1_1_1_1_1_1_1_1_1_1_1_1_1"/>
    <protectedRange sqref="Q57:R57" name="Range2_12_1_6_1_1_1_2_3_1_1_3_1_1_1_1_1_1_1"/>
    <protectedRange sqref="N57:P57" name="Range2_12_1_2_3_1_1_1_2_3_1_1_3_1_1_1_1_1_1_1"/>
    <protectedRange sqref="J57:M57" name="Range2_2_12_1_4_3_1_1_1_3_3_1_1_3_1_1_1_1_1_1_1"/>
    <protectedRange sqref="S50:S56" name="Range2_12_4_1_1_1_4_2_2_2_1"/>
    <protectedRange sqref="Q50:R56" name="Range2_12_1_6_1_1_1_2_3_2_1_1_3_2"/>
    <protectedRange sqref="N50:P56" name="Range2_12_1_2_3_1_1_1_2_3_2_1_1_3_2"/>
    <protectedRange sqref="K50:M56" name="Range2_2_12_1_4_3_1_1_1_3_3_2_1_1_3_2"/>
    <protectedRange sqref="J50:J56" name="Range2_2_12_1_4_3_1_1_1_3_2_1_2_2_2"/>
    <protectedRange sqref="G50:H51" name="Range2_2_12_1_3_1_2_1_1_1_2_1_1_1_1_1_1_2_1_1_1"/>
    <protectedRange sqref="D50:E51" name="Range2_2_12_1_3_1_2_1_1_1_2_1_1_1_1_3_1_1_1_1_1"/>
    <protectedRange sqref="F50:F51" name="Range2_2_12_1_3_1_2_1_1_1_3_1_1_1_1_1_3_1_1_1_1_1"/>
    <protectedRange sqref="I50:I51" name="Range2_2_12_1_4_3_1_1_1_2_1_2_1_1_3_1_1_1_1_1_1_1"/>
    <protectedRange sqref="I54" name="Range2_2_12_1_7_1_1_2_2_2"/>
    <protectedRange sqref="I52:I53" name="Range2_2_12_1_4_3_1_1_1_3_3_1_1_3_1_1_1_1_1_1_2_2"/>
    <protectedRange sqref="E52:H53" name="Range2_2_12_1_3_1_2_1_1_1_1_2_1_1_1_1_1_1_2_2"/>
    <protectedRange sqref="D52:D53" name="Range2_2_12_1_3_1_2_1_1_1_2_1_2_3_1_1_1_1_1_2"/>
    <protectedRange sqref="G54:H54" name="Range2_2_12_1_3_1_2_1_1_1_2_1_1_1_1_1_1_2_1_1_1_1_1_1"/>
    <protectedRange sqref="D54:E54" name="Range2_2_12_1_3_1_2_1_1_1_2_1_1_1_1_3_1_1_1_1_1_2_1_2"/>
    <protectedRange sqref="F54" name="Range2_2_12_1_3_1_2_1_1_1_3_1_1_1_1_1_3_1_1_1_1_1_1_1_2"/>
    <protectedRange sqref="I57:I60" name="Range2_2_12_1_7_1_1_2_2_1_1"/>
    <protectedRange sqref="I55:I56" name="Range2_2_12_1_4_3_1_1_1_3_3_1_1_3_1_1_1_1_1_1_2_1_1"/>
    <protectedRange sqref="E55:H56" name="Range2_2_12_1_3_1_2_1_1_1_1_2_1_1_1_1_1_1_2_1_1"/>
    <protectedRange sqref="D55:D56" name="Range2_2_12_1_3_1_2_1_1_1_2_1_2_3_1_1_1_1_1_1_1"/>
    <protectedRange sqref="G60:H60" name="Range2_2_12_1_3_1_2_1_1_1_2_1_1_1_1_1_1_2_1_1_1_1_1_1_1_1_1"/>
    <protectedRange sqref="F60 G59:H59" name="Range2_2_12_1_3_3_1_1_1_2_1_1_1_1_1_1_1_1_1_1_1_1_1_1_1_1"/>
    <protectedRange sqref="G57:H57" name="Range2_2_12_1_3_1_2_1_1_1_2_1_1_1_1_1_1_2_1_1_1_1_1_2_1"/>
    <protectedRange sqref="D57:E57" name="Range2_2_12_1_3_1_2_1_1_1_2_1_1_1_1_3_1_1_1_1_1_2_1_1_1"/>
    <protectedRange sqref="F57 F59" name="Range2_2_12_1_3_1_2_1_1_1_3_1_1_1_1_1_3_1_1_1_1_1_1_1_1_1"/>
    <protectedRange sqref="F58:H58" name="Range2_2_12_1_3_1_2_1_1_1_1_2_1_1_1_1_1_1_1_1_1_1_1"/>
    <protectedRange sqref="D60" name="Range2_2_12_1_7_1_1_2_1_1_1_1_1"/>
    <protectedRange sqref="E60" name="Range2_2_12_1_1_1_1_1_1_1_1_1_1_1"/>
    <protectedRange sqref="C60" name="Range2_1_4_2_1_1_1_1_1_1_1_1"/>
    <protectedRange sqref="D59:E59" name="Range2_2_12_1_3_1_2_1_1_1_3_1_1_1_1_1_1_1_2_1_1_1_1_1_1_1"/>
    <protectedRange sqref="D58:E58" name="Range2_2_12_1_3_1_2_1_1_1_2_1_1_1_1_3_1_1_1_1_1_1_1_1_1_1"/>
    <protectedRange sqref="B59" name="Range2_12_5_1_1_2_1_4_1_1_1_2_1_1_1_1_1_1_1_1_1_2_1_1_1_1"/>
    <protectedRange sqref="B60" name="Range2_12_5_1_1_2_1_2_2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298" priority="5" operator="containsText" text="N/A">
      <formula>NOT(ISERROR(SEARCH("N/A",X11)))</formula>
    </cfRule>
    <cfRule type="cellIs" dxfId="297" priority="23" operator="equal">
      <formula>0</formula>
    </cfRule>
  </conditionalFormatting>
  <conditionalFormatting sqref="X11:AE34">
    <cfRule type="cellIs" dxfId="296" priority="22" operator="greaterThanOrEqual">
      <formula>1185</formula>
    </cfRule>
  </conditionalFormatting>
  <conditionalFormatting sqref="X11:AE34">
    <cfRule type="cellIs" dxfId="295" priority="21" operator="between">
      <formula>0.1</formula>
      <formula>1184</formula>
    </cfRule>
  </conditionalFormatting>
  <conditionalFormatting sqref="X8 AJ11:AO11 AJ15:AL15 AJ12:AN14 AK33:AK34 AJ16:AJ34 AO12:AO32 AL16:AL34 AM15:AN34">
    <cfRule type="cellIs" dxfId="294" priority="20" operator="equal">
      <formula>0</formula>
    </cfRule>
  </conditionalFormatting>
  <conditionalFormatting sqref="X8 AJ11:AO11 AJ15:AL15 AJ12:AN14 AK33:AK34 AJ16:AJ34 AO12:AO32 AL16:AL34 AM15:AN34">
    <cfRule type="cellIs" dxfId="293" priority="19" operator="greaterThan">
      <formula>1179</formula>
    </cfRule>
  </conditionalFormatting>
  <conditionalFormatting sqref="X8 AJ11:AO11 AJ15:AL15 AJ12:AN14 AK33:AK34 AJ16:AJ34 AO12:AO32 AL16:AL34 AM15:AN34">
    <cfRule type="cellIs" dxfId="292" priority="18" operator="greaterThan">
      <formula>99</formula>
    </cfRule>
  </conditionalFormatting>
  <conditionalFormatting sqref="X8 AJ11:AO11 AJ15:AL15 AJ12:AN14 AK33:AK34 AJ16:AJ34 AO12:AO32 AL16:AL34 AM15:AN34">
    <cfRule type="cellIs" dxfId="291" priority="17" operator="greaterThan">
      <formula>0.99</formula>
    </cfRule>
  </conditionalFormatting>
  <conditionalFormatting sqref="AB8">
    <cfRule type="cellIs" dxfId="290" priority="16" operator="equal">
      <formula>0</formula>
    </cfRule>
  </conditionalFormatting>
  <conditionalFormatting sqref="AB8">
    <cfRule type="cellIs" dxfId="289" priority="15" operator="greaterThan">
      <formula>1179</formula>
    </cfRule>
  </conditionalFormatting>
  <conditionalFormatting sqref="AB8">
    <cfRule type="cellIs" dxfId="288" priority="14" operator="greaterThan">
      <formula>99</formula>
    </cfRule>
  </conditionalFormatting>
  <conditionalFormatting sqref="AB8">
    <cfRule type="cellIs" dxfId="287" priority="13" operator="greaterThan">
      <formula>0.99</formula>
    </cfRule>
  </conditionalFormatting>
  <conditionalFormatting sqref="AQ11:AQ34 AO33:AO34 AK16:AK32">
    <cfRule type="cellIs" dxfId="286" priority="12" operator="equal">
      <formula>0</formula>
    </cfRule>
  </conditionalFormatting>
  <conditionalFormatting sqref="AQ11:AQ34 AO33:AO34 AK16:AK32">
    <cfRule type="cellIs" dxfId="285" priority="11" operator="greaterThan">
      <formula>1179</formula>
    </cfRule>
  </conditionalFormatting>
  <conditionalFormatting sqref="AQ11:AQ34 AO33:AO34 AK16:AK32">
    <cfRule type="cellIs" dxfId="284" priority="10" operator="greaterThan">
      <formula>99</formula>
    </cfRule>
  </conditionalFormatting>
  <conditionalFormatting sqref="AQ11:AQ34 AO33:AO34 AK16:AK32">
    <cfRule type="cellIs" dxfId="283" priority="9" operator="greaterThan">
      <formula>0.99</formula>
    </cfRule>
  </conditionalFormatting>
  <conditionalFormatting sqref="AI11:AI34">
    <cfRule type="cellIs" dxfId="282" priority="8" operator="greaterThan">
      <formula>$AI$8</formula>
    </cfRule>
  </conditionalFormatting>
  <conditionalFormatting sqref="AH11:AH34">
    <cfRule type="cellIs" dxfId="281" priority="6" operator="greaterThan">
      <formula>$AH$8</formula>
    </cfRule>
    <cfRule type="cellIs" dxfId="280" priority="7" operator="greaterThan">
      <formula>$AH$8</formula>
    </cfRule>
  </conditionalFormatting>
  <conditionalFormatting sqref="AP11:AP34">
    <cfRule type="cellIs" dxfId="279" priority="4" operator="equal">
      <formula>0</formula>
    </cfRule>
  </conditionalFormatting>
  <conditionalFormatting sqref="AP11:AP34">
    <cfRule type="cellIs" dxfId="278" priority="3" operator="greaterThan">
      <formula>1179</formula>
    </cfRule>
  </conditionalFormatting>
  <conditionalFormatting sqref="AP11:AP34">
    <cfRule type="cellIs" dxfId="277" priority="2" operator="greaterThan">
      <formula>99</formula>
    </cfRule>
  </conditionalFormatting>
  <conditionalFormatting sqref="AP11:AP34">
    <cfRule type="cellIs" dxfId="276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0"/>
  <sheetViews>
    <sheetView showGridLines="0" topLeftCell="Z16" zoomScaleNormal="100" workbookViewId="0">
      <selection activeCell="AH40" activeCellId="1" sqref="AG35 AH40"/>
    </sheetView>
  </sheetViews>
  <sheetFormatPr defaultRowHeight="15" x14ac:dyDescent="0.25"/>
  <cols>
    <col min="1" max="1" width="5.7109375" style="163" customWidth="1"/>
    <col min="2" max="2" width="10.28515625" style="163" customWidth="1"/>
    <col min="3" max="3" width="14" style="163" customWidth="1"/>
    <col min="4" max="7" width="9.140625" style="163"/>
    <col min="8" max="8" width="20.42578125" style="163" customWidth="1"/>
    <col min="9" max="10" width="9.140625" style="163"/>
    <col min="11" max="11" width="9" style="163" customWidth="1"/>
    <col min="12" max="14" width="9.140625" style="163" hidden="1" customWidth="1"/>
    <col min="15" max="16" width="9.28515625" style="163" bestFit="1" customWidth="1"/>
    <col min="17" max="17" width="9" style="163" customWidth="1"/>
    <col min="18" max="18" width="9.140625" style="163" customWidth="1"/>
    <col min="19" max="19" width="11.5703125" style="163" bestFit="1" customWidth="1"/>
    <col min="20" max="20" width="10.5703125" style="163" bestFit="1" customWidth="1"/>
    <col min="21" max="22" width="9.28515625" style="163" bestFit="1" customWidth="1"/>
    <col min="23" max="23" width="9.140625" style="163"/>
    <col min="24" max="28" width="9.28515625" style="163" bestFit="1" customWidth="1"/>
    <col min="29" max="32" width="9.140625" style="163"/>
    <col min="33" max="33" width="10.5703125" style="163" bestFit="1" customWidth="1"/>
    <col min="34" max="35" width="9.28515625" style="163" bestFit="1" customWidth="1"/>
    <col min="36" max="44" width="9.140625" style="163"/>
    <col min="45" max="45" width="83.85546875" style="15" customWidth="1"/>
    <col min="46" max="47" width="9.140625" style="167"/>
    <col min="48" max="48" width="29.7109375" style="167" customWidth="1"/>
    <col min="49" max="49" width="22" style="167" customWidth="1"/>
    <col min="50" max="50" width="9.140625" style="167"/>
    <col min="51" max="51" width="38.5703125" style="167" bestFit="1" customWidth="1"/>
    <col min="52" max="16384" width="9.140625" style="163"/>
  </cols>
  <sheetData>
    <row r="2" spans="2:51" ht="21" x14ac:dyDescent="0.25">
      <c r="B2" s="5"/>
      <c r="C2" s="167"/>
      <c r="D2" s="167"/>
      <c r="E2" s="6"/>
      <c r="F2" s="6"/>
      <c r="G2" s="167"/>
      <c r="H2" s="7"/>
      <c r="I2" s="7"/>
      <c r="J2" s="167"/>
      <c r="K2" s="7"/>
      <c r="L2" s="7"/>
      <c r="M2" s="167"/>
      <c r="N2" s="167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7"/>
      <c r="AN2" s="167"/>
      <c r="AO2" s="167"/>
      <c r="AP2" s="167"/>
      <c r="AQ2" s="167"/>
      <c r="AR2" s="167"/>
    </row>
    <row r="3" spans="2:51" ht="21" x14ac:dyDescent="0.25">
      <c r="B3" s="16" t="s">
        <v>1</v>
      </c>
      <c r="C3" s="16"/>
      <c r="D3" s="16"/>
      <c r="E3" s="167"/>
      <c r="F3" s="7"/>
      <c r="G3" s="7"/>
      <c r="H3" s="167"/>
      <c r="I3" s="167"/>
      <c r="J3" s="167"/>
      <c r="K3" s="17"/>
      <c r="L3" s="18"/>
      <c r="M3" s="167"/>
      <c r="N3" s="167"/>
      <c r="O3" s="19" t="s">
        <v>2</v>
      </c>
      <c r="P3" s="263" t="s">
        <v>130</v>
      </c>
      <c r="Q3" s="264"/>
      <c r="R3" s="264"/>
      <c r="S3" s="264"/>
      <c r="T3" s="264"/>
      <c r="U3" s="265"/>
      <c r="V3" s="20"/>
      <c r="W3" s="20"/>
      <c r="X3" s="20"/>
      <c r="Y3" s="20"/>
      <c r="Z3" s="20"/>
      <c r="AH3" s="167"/>
      <c r="AI3" s="167"/>
      <c r="AJ3" s="167"/>
      <c r="AK3" s="167"/>
      <c r="AL3" s="15"/>
      <c r="AM3" s="167"/>
      <c r="AN3" s="167"/>
      <c r="AO3" s="167"/>
      <c r="AP3" s="167"/>
      <c r="AQ3" s="167"/>
      <c r="AR3" s="167"/>
      <c r="AS3" s="167"/>
    </row>
    <row r="4" spans="2:51" x14ac:dyDescent="0.25">
      <c r="B4" s="21" t="s">
        <v>3</v>
      </c>
      <c r="C4" s="21"/>
      <c r="D4" s="21"/>
      <c r="E4" s="167"/>
      <c r="F4" s="22"/>
      <c r="G4" s="167"/>
      <c r="H4" s="167"/>
      <c r="I4" s="167"/>
      <c r="J4" s="167"/>
      <c r="K4" s="167"/>
      <c r="L4" s="167"/>
      <c r="M4" s="167"/>
      <c r="N4" s="167"/>
      <c r="O4" s="19" t="s">
        <v>4</v>
      </c>
      <c r="P4" s="263" t="s">
        <v>137</v>
      </c>
      <c r="Q4" s="264"/>
      <c r="R4" s="264"/>
      <c r="S4" s="264"/>
      <c r="T4" s="264"/>
      <c r="U4" s="265"/>
      <c r="V4" s="20"/>
      <c r="W4" s="20"/>
      <c r="X4" s="20"/>
      <c r="Y4" s="20"/>
      <c r="Z4" s="20"/>
      <c r="AH4" s="167"/>
      <c r="AI4" s="167"/>
      <c r="AJ4" s="167"/>
      <c r="AK4" s="167"/>
      <c r="AL4" s="15"/>
      <c r="AM4" s="167"/>
      <c r="AN4" s="167"/>
      <c r="AO4" s="167"/>
      <c r="AP4" s="167"/>
      <c r="AQ4" s="167"/>
      <c r="AR4" s="167"/>
      <c r="AS4" s="167"/>
    </row>
    <row r="5" spans="2:51" x14ac:dyDescent="0.25">
      <c r="B5" s="167"/>
      <c r="C5" s="167"/>
      <c r="D5" s="167"/>
      <c r="E5" s="23"/>
      <c r="F5" s="23"/>
      <c r="G5" s="167"/>
      <c r="H5" s="167"/>
      <c r="I5" s="167"/>
      <c r="J5" s="167"/>
      <c r="K5" s="167"/>
      <c r="L5" s="167"/>
      <c r="M5" s="167"/>
      <c r="N5" s="167"/>
      <c r="O5" s="19" t="s">
        <v>5</v>
      </c>
      <c r="P5" s="263" t="s">
        <v>243</v>
      </c>
      <c r="Q5" s="264"/>
      <c r="R5" s="264"/>
      <c r="S5" s="264"/>
      <c r="T5" s="264"/>
      <c r="U5" s="265"/>
      <c r="V5" s="20"/>
      <c r="W5" s="20"/>
      <c r="X5" s="20"/>
      <c r="Y5" s="20"/>
      <c r="Z5" s="20"/>
      <c r="AH5" s="167"/>
      <c r="AI5" s="167"/>
      <c r="AJ5" s="167"/>
      <c r="AK5" s="167"/>
      <c r="AL5" s="15"/>
      <c r="AM5" s="167"/>
      <c r="AN5" s="167"/>
      <c r="AO5" s="167"/>
      <c r="AP5" s="167"/>
      <c r="AQ5" s="167"/>
      <c r="AR5" s="167"/>
      <c r="AS5" s="167"/>
    </row>
    <row r="6" spans="2:51" x14ac:dyDescent="0.25">
      <c r="B6" s="263" t="s">
        <v>6</v>
      </c>
      <c r="C6" s="265"/>
      <c r="D6" s="266" t="s">
        <v>7</v>
      </c>
      <c r="E6" s="267"/>
      <c r="F6" s="267"/>
      <c r="G6" s="267"/>
      <c r="H6" s="268"/>
      <c r="I6" s="167"/>
      <c r="J6" s="167"/>
      <c r="K6" s="213"/>
      <c r="L6" s="269">
        <v>41686</v>
      </c>
      <c r="M6" s="270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36" x14ac:dyDescent="0.25">
      <c r="B7" s="252" t="s">
        <v>8</v>
      </c>
      <c r="C7" s="253"/>
      <c r="D7" s="252" t="s">
        <v>9</v>
      </c>
      <c r="E7" s="254"/>
      <c r="F7" s="254"/>
      <c r="G7" s="253"/>
      <c r="H7" s="217" t="s">
        <v>10</v>
      </c>
      <c r="I7" s="216" t="s">
        <v>11</v>
      </c>
      <c r="J7" s="216" t="s">
        <v>12</v>
      </c>
      <c r="K7" s="216" t="s">
        <v>13</v>
      </c>
      <c r="L7" s="15"/>
      <c r="M7" s="15"/>
      <c r="N7" s="15"/>
      <c r="O7" s="217" t="s">
        <v>14</v>
      </c>
      <c r="P7" s="252" t="s">
        <v>15</v>
      </c>
      <c r="Q7" s="254"/>
      <c r="R7" s="254"/>
      <c r="S7" s="254"/>
      <c r="T7" s="253"/>
      <c r="U7" s="251" t="s">
        <v>16</v>
      </c>
      <c r="V7" s="251"/>
      <c r="W7" s="216" t="s">
        <v>17</v>
      </c>
      <c r="X7" s="252" t="s">
        <v>18</v>
      </c>
      <c r="Y7" s="253"/>
      <c r="Z7" s="252" t="s">
        <v>19</v>
      </c>
      <c r="AA7" s="253"/>
      <c r="AB7" s="252" t="s">
        <v>20</v>
      </c>
      <c r="AC7" s="253"/>
      <c r="AD7" s="252" t="s">
        <v>21</v>
      </c>
      <c r="AE7" s="253"/>
      <c r="AF7" s="216" t="s">
        <v>22</v>
      </c>
      <c r="AG7" s="216" t="s">
        <v>23</v>
      </c>
      <c r="AH7" s="216" t="s">
        <v>24</v>
      </c>
      <c r="AI7" s="216" t="s">
        <v>25</v>
      </c>
      <c r="AJ7" s="252" t="s">
        <v>26</v>
      </c>
      <c r="AK7" s="254"/>
      <c r="AL7" s="254"/>
      <c r="AM7" s="254"/>
      <c r="AN7" s="253"/>
      <c r="AO7" s="252" t="s">
        <v>27</v>
      </c>
      <c r="AP7" s="254"/>
      <c r="AQ7" s="253"/>
      <c r="AR7" s="216" t="s">
        <v>28</v>
      </c>
      <c r="AS7" s="30"/>
      <c r="AT7" s="15"/>
      <c r="AU7" s="15"/>
      <c r="AV7" s="15"/>
      <c r="AW7" s="15"/>
      <c r="AX7" s="15"/>
      <c r="AY7" s="15"/>
    </row>
    <row r="8" spans="2:51" x14ac:dyDescent="0.25">
      <c r="B8" s="255">
        <v>42025</v>
      </c>
      <c r="C8" s="256"/>
      <c r="D8" s="257" t="s">
        <v>29</v>
      </c>
      <c r="E8" s="258"/>
      <c r="F8" s="258"/>
      <c r="G8" s="259"/>
      <c r="H8" s="31"/>
      <c r="I8" s="257" t="s">
        <v>29</v>
      </c>
      <c r="J8" s="258"/>
      <c r="K8" s="259"/>
      <c r="L8" s="32"/>
      <c r="M8" s="32"/>
      <c r="N8" s="32"/>
      <c r="O8" s="31" t="s">
        <v>30</v>
      </c>
      <c r="P8" s="31" t="s">
        <v>30</v>
      </c>
      <c r="Q8" s="31" t="s">
        <v>31</v>
      </c>
      <c r="R8" s="31" t="s">
        <v>31</v>
      </c>
      <c r="S8" s="31" t="s">
        <v>30</v>
      </c>
      <c r="T8" s="31" t="s">
        <v>32</v>
      </c>
      <c r="U8" s="260" t="s">
        <v>33</v>
      </c>
      <c r="V8" s="260"/>
      <c r="W8" s="33" t="s">
        <v>34</v>
      </c>
      <c r="X8" s="243">
        <v>0</v>
      </c>
      <c r="Y8" s="244"/>
      <c r="Z8" s="261" t="s">
        <v>35</v>
      </c>
      <c r="AA8" s="262"/>
      <c r="AB8" s="243">
        <v>1185</v>
      </c>
      <c r="AC8" s="244"/>
      <c r="AD8" s="245">
        <v>800</v>
      </c>
      <c r="AE8" s="246"/>
      <c r="AF8" s="31"/>
      <c r="AG8" s="33">
        <f>AG34-AG10</f>
        <v>324796</v>
      </c>
      <c r="AH8" s="34"/>
      <c r="AI8" s="34"/>
      <c r="AJ8" s="31" t="s">
        <v>36</v>
      </c>
      <c r="AK8" s="31" t="s">
        <v>36</v>
      </c>
      <c r="AL8" s="31" t="s">
        <v>36</v>
      </c>
      <c r="AM8" s="31" t="s">
        <v>36</v>
      </c>
      <c r="AN8" s="31" t="s">
        <v>36</v>
      </c>
      <c r="AO8" s="31" t="s">
        <v>36</v>
      </c>
      <c r="AP8" s="31" t="s">
        <v>31</v>
      </c>
      <c r="AQ8" s="31" t="s">
        <v>31</v>
      </c>
      <c r="AR8" s="31" t="s">
        <v>37</v>
      </c>
      <c r="AS8" s="30"/>
      <c r="AV8" s="35" t="s">
        <v>38</v>
      </c>
    </row>
    <row r="9" spans="2:51" ht="60" x14ac:dyDescent="0.25">
      <c r="B9" s="235" t="s">
        <v>39</v>
      </c>
      <c r="C9" s="235"/>
      <c r="D9" s="247" t="s">
        <v>40</v>
      </c>
      <c r="E9" s="248"/>
      <c r="F9" s="249" t="s">
        <v>41</v>
      </c>
      <c r="G9" s="248"/>
      <c r="H9" s="250" t="s">
        <v>42</v>
      </c>
      <c r="I9" s="235" t="s">
        <v>43</v>
      </c>
      <c r="J9" s="235"/>
      <c r="K9" s="235"/>
      <c r="L9" s="216" t="s">
        <v>44</v>
      </c>
      <c r="M9" s="251" t="s">
        <v>45</v>
      </c>
      <c r="N9" s="36" t="s">
        <v>46</v>
      </c>
      <c r="O9" s="241" t="s">
        <v>47</v>
      </c>
      <c r="P9" s="241" t="s">
        <v>48</v>
      </c>
      <c r="Q9" s="37" t="s">
        <v>49</v>
      </c>
      <c r="R9" s="229" t="s">
        <v>50</v>
      </c>
      <c r="S9" s="230"/>
      <c r="T9" s="231"/>
      <c r="U9" s="214" t="s">
        <v>51</v>
      </c>
      <c r="V9" s="214" t="s">
        <v>52</v>
      </c>
      <c r="W9" s="235" t="s">
        <v>53</v>
      </c>
      <c r="X9" s="236" t="s">
        <v>54</v>
      </c>
      <c r="Y9" s="237"/>
      <c r="Z9" s="237"/>
      <c r="AA9" s="237"/>
      <c r="AB9" s="237"/>
      <c r="AC9" s="237"/>
      <c r="AD9" s="237"/>
      <c r="AE9" s="238"/>
      <c r="AF9" s="212" t="s">
        <v>55</v>
      </c>
      <c r="AG9" s="212" t="s">
        <v>56</v>
      </c>
      <c r="AH9" s="224" t="s">
        <v>57</v>
      </c>
      <c r="AI9" s="239" t="s">
        <v>58</v>
      </c>
      <c r="AJ9" s="214" t="s">
        <v>59</v>
      </c>
      <c r="AK9" s="214" t="s">
        <v>60</v>
      </c>
      <c r="AL9" s="214" t="s">
        <v>61</v>
      </c>
      <c r="AM9" s="214" t="s">
        <v>62</v>
      </c>
      <c r="AN9" s="214" t="s">
        <v>63</v>
      </c>
      <c r="AO9" s="214" t="s">
        <v>64</v>
      </c>
      <c r="AP9" s="214" t="s">
        <v>65</v>
      </c>
      <c r="AQ9" s="241" t="s">
        <v>66</v>
      </c>
      <c r="AR9" s="214" t="s">
        <v>67</v>
      </c>
      <c r="AS9" s="224" t="s">
        <v>68</v>
      </c>
      <c r="AV9" s="38" t="s">
        <v>69</v>
      </c>
      <c r="AW9" s="38" t="s">
        <v>70</v>
      </c>
      <c r="AY9" s="39" t="s">
        <v>71</v>
      </c>
    </row>
    <row r="10" spans="2:51" x14ac:dyDescent="0.25">
      <c r="B10" s="214" t="s">
        <v>72</v>
      </c>
      <c r="C10" s="214" t="s">
        <v>73</v>
      </c>
      <c r="D10" s="214" t="s">
        <v>74</v>
      </c>
      <c r="E10" s="214" t="s">
        <v>75</v>
      </c>
      <c r="F10" s="214" t="s">
        <v>74</v>
      </c>
      <c r="G10" s="214" t="s">
        <v>75</v>
      </c>
      <c r="H10" s="250"/>
      <c r="I10" s="214" t="s">
        <v>75</v>
      </c>
      <c r="J10" s="214" t="s">
        <v>75</v>
      </c>
      <c r="K10" s="214" t="s">
        <v>75</v>
      </c>
      <c r="L10" s="31" t="s">
        <v>29</v>
      </c>
      <c r="M10" s="251"/>
      <c r="N10" s="31" t="s">
        <v>29</v>
      </c>
      <c r="O10" s="242"/>
      <c r="P10" s="242"/>
      <c r="Q10" s="4">
        <f>'JAN 20'!Q34</f>
        <v>22278720</v>
      </c>
      <c r="R10" s="232"/>
      <c r="S10" s="233"/>
      <c r="T10" s="234"/>
      <c r="U10" s="214" t="s">
        <v>75</v>
      </c>
      <c r="V10" s="214" t="s">
        <v>75</v>
      </c>
      <c r="W10" s="235"/>
      <c r="X10" s="40" t="s">
        <v>76</v>
      </c>
      <c r="Y10" s="40" t="s">
        <v>77</v>
      </c>
      <c r="Z10" s="40" t="s">
        <v>78</v>
      </c>
      <c r="AA10" s="40" t="s">
        <v>79</v>
      </c>
      <c r="AB10" s="40" t="s">
        <v>80</v>
      </c>
      <c r="AC10" s="40" t="s">
        <v>81</v>
      </c>
      <c r="AD10" s="40" t="s">
        <v>82</v>
      </c>
      <c r="AE10" s="40" t="s">
        <v>83</v>
      </c>
      <c r="AF10" s="41"/>
      <c r="AG10" s="192">
        <f>'JAN 8'!AG34</f>
        <v>33790596</v>
      </c>
      <c r="AH10" s="224"/>
      <c r="AI10" s="240"/>
      <c r="AJ10" s="214" t="s">
        <v>84</v>
      </c>
      <c r="AK10" s="214" t="s">
        <v>84</v>
      </c>
      <c r="AL10" s="214" t="s">
        <v>84</v>
      </c>
      <c r="AM10" s="214" t="s">
        <v>84</v>
      </c>
      <c r="AN10" s="214" t="s">
        <v>84</v>
      </c>
      <c r="AO10" s="214" t="s">
        <v>84</v>
      </c>
      <c r="AP10" s="3">
        <f>'JAN 20'!AP34</f>
        <v>7546763</v>
      </c>
      <c r="AQ10" s="242"/>
      <c r="AR10" s="215" t="s">
        <v>85</v>
      </c>
      <c r="AS10" s="224"/>
      <c r="AV10" s="42" t="s">
        <v>86</v>
      </c>
      <c r="AW10" s="42" t="s">
        <v>87</v>
      </c>
      <c r="AY10" s="87" t="s">
        <v>130</v>
      </c>
    </row>
    <row r="11" spans="2:51" x14ac:dyDescent="0.25">
      <c r="B11" s="43">
        <v>2</v>
      </c>
      <c r="C11" s="43">
        <v>4.1666666666666664E-2</v>
      </c>
      <c r="D11" s="191">
        <v>11</v>
      </c>
      <c r="E11" s="44">
        <f>D11/1.42</f>
        <v>7.746478873239437</v>
      </c>
      <c r="F11" s="168">
        <v>66</v>
      </c>
      <c r="G11" s="44">
        <f>F11/1.42</f>
        <v>46.478873239436624</v>
      </c>
      <c r="H11" s="45" t="s">
        <v>88</v>
      </c>
      <c r="I11" s="45">
        <f>J11-(2/1.42)</f>
        <v>41.549295774647888</v>
      </c>
      <c r="J11" s="46">
        <f>(F11-5)/1.42</f>
        <v>42.95774647887324</v>
      </c>
      <c r="K11" s="45">
        <f>J11+(6/1.42)</f>
        <v>47.183098591549296</v>
      </c>
      <c r="L11" s="47">
        <v>14</v>
      </c>
      <c r="M11" s="48" t="s">
        <v>89</v>
      </c>
      <c r="N11" s="48">
        <v>11.4</v>
      </c>
      <c r="O11" s="192">
        <v>118</v>
      </c>
      <c r="P11" s="192">
        <v>87</v>
      </c>
      <c r="Q11" s="192">
        <v>22382654</v>
      </c>
      <c r="R11" s="50">
        <f>Q11-Q10</f>
        <v>103934</v>
      </c>
      <c r="S11" s="51">
        <f>R11*24/1000</f>
        <v>2494.4160000000002</v>
      </c>
      <c r="T11" s="51">
        <f>R11/1000</f>
        <v>103.934</v>
      </c>
      <c r="U11" s="193">
        <v>4.3</v>
      </c>
      <c r="V11" s="193">
        <f t="shared" ref="V11:V34" si="0">U11</f>
        <v>4.3</v>
      </c>
      <c r="W11" s="194" t="s">
        <v>129</v>
      </c>
      <c r="X11" s="197">
        <v>0</v>
      </c>
      <c r="Y11" s="197">
        <v>0</v>
      </c>
      <c r="Z11" s="197">
        <v>1002</v>
      </c>
      <c r="AA11" s="197">
        <v>0</v>
      </c>
      <c r="AB11" s="197">
        <v>1110</v>
      </c>
      <c r="AC11" s="52" t="s">
        <v>90</v>
      </c>
      <c r="AD11" s="52" t="s">
        <v>90</v>
      </c>
      <c r="AE11" s="52" t="s">
        <v>90</v>
      </c>
      <c r="AF11" s="196" t="s">
        <v>90</v>
      </c>
      <c r="AG11" s="196">
        <v>34088708</v>
      </c>
      <c r="AH11" s="53">
        <f>IF(ISBLANK(AG11),"-",AG11-AG10)</f>
        <v>298112</v>
      </c>
      <c r="AI11" s="54">
        <f>AH11/T11</f>
        <v>2868.2817942155598</v>
      </c>
      <c r="AJ11" s="166">
        <v>0</v>
      </c>
      <c r="AK11" s="166">
        <v>0</v>
      </c>
      <c r="AL11" s="166">
        <v>1</v>
      </c>
      <c r="AM11" s="166">
        <v>0</v>
      </c>
      <c r="AN11" s="166">
        <v>1</v>
      </c>
      <c r="AO11" s="166">
        <v>0.33</v>
      </c>
      <c r="AP11" s="197">
        <v>7467386</v>
      </c>
      <c r="AQ11" s="197">
        <f t="shared" ref="AQ11:AQ34" si="1">AP11-AP10</f>
        <v>-79377</v>
      </c>
      <c r="AR11" s="55"/>
      <c r="AS11" s="56" t="s">
        <v>113</v>
      </c>
      <c r="AV11" s="42" t="s">
        <v>88</v>
      </c>
      <c r="AW11" s="42" t="s">
        <v>91</v>
      </c>
      <c r="AY11" s="87" t="s">
        <v>136</v>
      </c>
    </row>
    <row r="12" spans="2:51" x14ac:dyDescent="0.25">
      <c r="B12" s="43">
        <v>2.0416666666666701</v>
      </c>
      <c r="C12" s="43">
        <v>8.3333333333333329E-2</v>
      </c>
      <c r="D12" s="191">
        <v>13</v>
      </c>
      <c r="E12" s="44">
        <f t="shared" ref="E12:E34" si="2">D12/1.42</f>
        <v>9.1549295774647899</v>
      </c>
      <c r="F12" s="168">
        <v>66</v>
      </c>
      <c r="G12" s="44">
        <f t="shared" ref="G12:G34" si="3">F12/1.42</f>
        <v>46.478873239436624</v>
      </c>
      <c r="H12" s="45" t="s">
        <v>88</v>
      </c>
      <c r="I12" s="45">
        <f t="shared" ref="I12:I34" si="4">J12-(2/1.42)</f>
        <v>41.549295774647888</v>
      </c>
      <c r="J12" s="46">
        <f>(F12-5)/1.42</f>
        <v>42.95774647887324</v>
      </c>
      <c r="K12" s="45">
        <f>J12+(6/1.42)</f>
        <v>47.183098591549296</v>
      </c>
      <c r="L12" s="47">
        <v>14</v>
      </c>
      <c r="M12" s="48" t="s">
        <v>89</v>
      </c>
      <c r="N12" s="48">
        <v>11.2</v>
      </c>
      <c r="O12" s="192">
        <v>119</v>
      </c>
      <c r="P12" s="192">
        <v>85</v>
      </c>
      <c r="Q12" s="192">
        <v>22386237</v>
      </c>
      <c r="R12" s="50">
        <f t="shared" ref="R12:R34" si="5">Q12-Q11</f>
        <v>3583</v>
      </c>
      <c r="S12" s="51">
        <f t="shared" ref="S12:S34" si="6">R12*24/1000</f>
        <v>85.992000000000004</v>
      </c>
      <c r="T12" s="51">
        <f t="shared" ref="T12:T34" si="7">R12/1000</f>
        <v>3.5830000000000002</v>
      </c>
      <c r="U12" s="193">
        <v>5.5</v>
      </c>
      <c r="V12" s="193">
        <f t="shared" si="0"/>
        <v>5.5</v>
      </c>
      <c r="W12" s="194" t="s">
        <v>129</v>
      </c>
      <c r="X12" s="197">
        <v>0</v>
      </c>
      <c r="Y12" s="197">
        <v>0</v>
      </c>
      <c r="Z12" s="197">
        <v>1002</v>
      </c>
      <c r="AA12" s="197">
        <v>0</v>
      </c>
      <c r="AB12" s="197">
        <v>1059</v>
      </c>
      <c r="AC12" s="52" t="s">
        <v>90</v>
      </c>
      <c r="AD12" s="52" t="s">
        <v>90</v>
      </c>
      <c r="AE12" s="52" t="s">
        <v>90</v>
      </c>
      <c r="AF12" s="196" t="s">
        <v>90</v>
      </c>
      <c r="AG12" s="196">
        <v>34090292</v>
      </c>
      <c r="AH12" s="53">
        <f>IF(ISBLANK(AG12),"-",AG12-AG11)</f>
        <v>1584</v>
      </c>
      <c r="AI12" s="54">
        <f t="shared" ref="AI12:AI34" si="8">AH12/T12</f>
        <v>442.08763605916829</v>
      </c>
      <c r="AJ12" s="166">
        <v>0</v>
      </c>
      <c r="AK12" s="166">
        <v>0</v>
      </c>
      <c r="AL12" s="166">
        <v>1</v>
      </c>
      <c r="AM12" s="166">
        <v>0</v>
      </c>
      <c r="AN12" s="166">
        <v>1</v>
      </c>
      <c r="AO12" s="166">
        <v>0.33</v>
      </c>
      <c r="AP12" s="197">
        <v>7468403</v>
      </c>
      <c r="AQ12" s="197">
        <f t="shared" si="1"/>
        <v>1017</v>
      </c>
      <c r="AR12" s="57"/>
      <c r="AS12" s="56" t="s">
        <v>113</v>
      </c>
      <c r="AV12" s="42" t="s">
        <v>92</v>
      </c>
      <c r="AW12" s="42" t="s">
        <v>93</v>
      </c>
      <c r="AY12" s="87" t="s">
        <v>137</v>
      </c>
    </row>
    <row r="13" spans="2:51" x14ac:dyDescent="0.25">
      <c r="B13" s="43">
        <v>2.0833333333333299</v>
      </c>
      <c r="C13" s="43">
        <v>0.125</v>
      </c>
      <c r="D13" s="191">
        <v>15</v>
      </c>
      <c r="E13" s="44">
        <f t="shared" si="2"/>
        <v>10.563380281690142</v>
      </c>
      <c r="F13" s="168">
        <v>66</v>
      </c>
      <c r="G13" s="44">
        <f t="shared" si="3"/>
        <v>46.478873239436624</v>
      </c>
      <c r="H13" s="45" t="s">
        <v>88</v>
      </c>
      <c r="I13" s="45">
        <f t="shared" si="4"/>
        <v>41.549295774647888</v>
      </c>
      <c r="J13" s="46">
        <f>(F13-5)/1.42</f>
        <v>42.95774647887324</v>
      </c>
      <c r="K13" s="45">
        <f>J13+(6/1.42)</f>
        <v>47.183098591549296</v>
      </c>
      <c r="L13" s="47">
        <v>14</v>
      </c>
      <c r="M13" s="48" t="s">
        <v>89</v>
      </c>
      <c r="N13" s="48">
        <v>11.2</v>
      </c>
      <c r="O13" s="192">
        <v>118</v>
      </c>
      <c r="P13" s="192">
        <v>83</v>
      </c>
      <c r="Q13" s="192">
        <v>22389844</v>
      </c>
      <c r="R13" s="50">
        <f t="shared" si="5"/>
        <v>3607</v>
      </c>
      <c r="S13" s="51">
        <f t="shared" si="6"/>
        <v>86.567999999999998</v>
      </c>
      <c r="T13" s="51">
        <f t="shared" si="7"/>
        <v>3.6070000000000002</v>
      </c>
      <c r="U13" s="193">
        <v>6.9</v>
      </c>
      <c r="V13" s="193">
        <f t="shared" si="0"/>
        <v>6.9</v>
      </c>
      <c r="W13" s="194" t="s">
        <v>129</v>
      </c>
      <c r="X13" s="197">
        <v>0</v>
      </c>
      <c r="Y13" s="197">
        <v>0</v>
      </c>
      <c r="Z13" s="197">
        <v>972</v>
      </c>
      <c r="AA13" s="197">
        <v>0</v>
      </c>
      <c r="AB13" s="197">
        <v>1059</v>
      </c>
      <c r="AC13" s="52" t="s">
        <v>90</v>
      </c>
      <c r="AD13" s="52" t="s">
        <v>90</v>
      </c>
      <c r="AE13" s="52" t="s">
        <v>90</v>
      </c>
      <c r="AF13" s="196" t="s">
        <v>90</v>
      </c>
      <c r="AG13" s="196">
        <v>34090868</v>
      </c>
      <c r="AH13" s="53">
        <f>IF(ISBLANK(AG13),"-",AG13-AG12)</f>
        <v>576</v>
      </c>
      <c r="AI13" s="54">
        <f t="shared" si="8"/>
        <v>159.68949265317437</v>
      </c>
      <c r="AJ13" s="166">
        <v>0</v>
      </c>
      <c r="AK13" s="166">
        <v>0</v>
      </c>
      <c r="AL13" s="166">
        <v>1</v>
      </c>
      <c r="AM13" s="166">
        <v>0</v>
      </c>
      <c r="AN13" s="166">
        <v>1</v>
      </c>
      <c r="AO13" s="166">
        <v>0.33</v>
      </c>
      <c r="AP13" s="197">
        <v>7469515</v>
      </c>
      <c r="AQ13" s="197">
        <f t="shared" si="1"/>
        <v>1112</v>
      </c>
      <c r="AR13" s="55"/>
      <c r="AS13" s="56" t="s">
        <v>113</v>
      </c>
      <c r="AV13" s="42" t="s">
        <v>94</v>
      </c>
      <c r="AW13" s="42" t="s">
        <v>95</v>
      </c>
      <c r="AY13" s="87" t="s">
        <v>147</v>
      </c>
    </row>
    <row r="14" spans="2:51" x14ac:dyDescent="0.25">
      <c r="B14" s="43">
        <v>2.125</v>
      </c>
      <c r="C14" s="43">
        <v>0.16666666666666699</v>
      </c>
      <c r="D14" s="191">
        <v>15</v>
      </c>
      <c r="E14" s="44">
        <f t="shared" si="2"/>
        <v>10.563380281690142</v>
      </c>
      <c r="F14" s="168">
        <v>66</v>
      </c>
      <c r="G14" s="44">
        <f t="shared" si="3"/>
        <v>46.478873239436624</v>
      </c>
      <c r="H14" s="45" t="s">
        <v>88</v>
      </c>
      <c r="I14" s="45">
        <f t="shared" si="4"/>
        <v>41.549295774647888</v>
      </c>
      <c r="J14" s="46">
        <f>(F14-5)/1.42</f>
        <v>42.95774647887324</v>
      </c>
      <c r="K14" s="45">
        <f>J14+(6/1.42)</f>
        <v>47.183098591549296</v>
      </c>
      <c r="L14" s="47">
        <v>14</v>
      </c>
      <c r="M14" s="48" t="s">
        <v>89</v>
      </c>
      <c r="N14" s="48">
        <v>12.8</v>
      </c>
      <c r="O14" s="192">
        <v>117</v>
      </c>
      <c r="P14" s="192">
        <v>101</v>
      </c>
      <c r="Q14" s="192">
        <v>22393439</v>
      </c>
      <c r="R14" s="50">
        <f t="shared" si="5"/>
        <v>3595</v>
      </c>
      <c r="S14" s="51">
        <f t="shared" si="6"/>
        <v>86.28</v>
      </c>
      <c r="T14" s="51">
        <f t="shared" si="7"/>
        <v>3.5950000000000002</v>
      </c>
      <c r="U14" s="193">
        <v>8.1</v>
      </c>
      <c r="V14" s="193">
        <f t="shared" si="0"/>
        <v>8.1</v>
      </c>
      <c r="W14" s="194" t="s">
        <v>129</v>
      </c>
      <c r="X14" s="197">
        <v>0</v>
      </c>
      <c r="Y14" s="197">
        <v>0</v>
      </c>
      <c r="Z14" s="197">
        <v>1004</v>
      </c>
      <c r="AA14" s="197">
        <v>0</v>
      </c>
      <c r="AB14" s="197">
        <v>1038</v>
      </c>
      <c r="AC14" s="52" t="s">
        <v>90</v>
      </c>
      <c r="AD14" s="52" t="s">
        <v>90</v>
      </c>
      <c r="AE14" s="52" t="s">
        <v>90</v>
      </c>
      <c r="AF14" s="196" t="s">
        <v>90</v>
      </c>
      <c r="AG14" s="196">
        <v>34091420</v>
      </c>
      <c r="AH14" s="53">
        <f t="shared" ref="AH14:AH34" si="9">IF(ISBLANK(AG14),"-",AG14-AG13)</f>
        <v>552</v>
      </c>
      <c r="AI14" s="54">
        <f t="shared" si="8"/>
        <v>153.54659248956884</v>
      </c>
      <c r="AJ14" s="166">
        <v>0</v>
      </c>
      <c r="AK14" s="166">
        <v>0</v>
      </c>
      <c r="AL14" s="166">
        <v>1</v>
      </c>
      <c r="AM14" s="166">
        <v>0</v>
      </c>
      <c r="AN14" s="166">
        <v>1</v>
      </c>
      <c r="AO14" s="166">
        <v>0.33</v>
      </c>
      <c r="AP14" s="197">
        <v>7470509</v>
      </c>
      <c r="AQ14" s="197">
        <f t="shared" si="1"/>
        <v>994</v>
      </c>
      <c r="AR14" s="55"/>
      <c r="AS14" s="56" t="s">
        <v>113</v>
      </c>
      <c r="AT14" s="58"/>
      <c r="AV14" s="42" t="s">
        <v>96</v>
      </c>
      <c r="AW14" s="42" t="s">
        <v>97</v>
      </c>
      <c r="AY14" s="87" t="s">
        <v>138</v>
      </c>
    </row>
    <row r="15" spans="2:51" x14ac:dyDescent="0.25">
      <c r="B15" s="43">
        <v>2.1666666666666701</v>
      </c>
      <c r="C15" s="43">
        <v>0.20833333333333301</v>
      </c>
      <c r="D15" s="191">
        <v>14</v>
      </c>
      <c r="E15" s="44">
        <f t="shared" si="2"/>
        <v>9.8591549295774659</v>
      </c>
      <c r="F15" s="168">
        <v>66</v>
      </c>
      <c r="G15" s="44">
        <f t="shared" si="3"/>
        <v>46.478873239436624</v>
      </c>
      <c r="H15" s="45" t="s">
        <v>88</v>
      </c>
      <c r="I15" s="45">
        <f t="shared" si="4"/>
        <v>41.549295774647888</v>
      </c>
      <c r="J15" s="46">
        <f>(F15-5)/1.42</f>
        <v>42.95774647887324</v>
      </c>
      <c r="K15" s="45">
        <f>J15+(6/1.42)</f>
        <v>47.183098591549296</v>
      </c>
      <c r="L15" s="47">
        <v>18</v>
      </c>
      <c r="M15" s="48" t="s">
        <v>89</v>
      </c>
      <c r="N15" s="48">
        <v>13.1</v>
      </c>
      <c r="O15" s="192">
        <v>123</v>
      </c>
      <c r="P15" s="192">
        <v>103</v>
      </c>
      <c r="Q15" s="192">
        <v>22397446</v>
      </c>
      <c r="R15" s="50">
        <f t="shared" si="5"/>
        <v>4007</v>
      </c>
      <c r="S15" s="51">
        <f t="shared" si="6"/>
        <v>96.168000000000006</v>
      </c>
      <c r="T15" s="51">
        <f t="shared" si="7"/>
        <v>4.0069999999999997</v>
      </c>
      <c r="U15" s="193">
        <v>9.1</v>
      </c>
      <c r="V15" s="193">
        <f t="shared" si="0"/>
        <v>9.1</v>
      </c>
      <c r="W15" s="194" t="s">
        <v>129</v>
      </c>
      <c r="X15" s="197">
        <v>0</v>
      </c>
      <c r="Y15" s="197">
        <v>0</v>
      </c>
      <c r="Z15" s="197">
        <v>1026</v>
      </c>
      <c r="AA15" s="197">
        <v>0</v>
      </c>
      <c r="AB15" s="197">
        <v>1110</v>
      </c>
      <c r="AC15" s="52" t="s">
        <v>90</v>
      </c>
      <c r="AD15" s="52" t="s">
        <v>90</v>
      </c>
      <c r="AE15" s="52" t="s">
        <v>90</v>
      </c>
      <c r="AF15" s="196" t="s">
        <v>90</v>
      </c>
      <c r="AG15" s="196">
        <v>34092036</v>
      </c>
      <c r="AH15" s="53">
        <f t="shared" si="9"/>
        <v>616</v>
      </c>
      <c r="AI15" s="54">
        <f t="shared" si="8"/>
        <v>153.7309708010981</v>
      </c>
      <c r="AJ15" s="166">
        <v>0</v>
      </c>
      <c r="AK15" s="166">
        <v>0</v>
      </c>
      <c r="AL15" s="166">
        <v>1</v>
      </c>
      <c r="AM15" s="166">
        <v>0</v>
      </c>
      <c r="AN15" s="166">
        <v>1</v>
      </c>
      <c r="AO15" s="166">
        <v>0.33</v>
      </c>
      <c r="AP15" s="197">
        <v>7471026</v>
      </c>
      <c r="AQ15" s="197">
        <f t="shared" si="1"/>
        <v>517</v>
      </c>
      <c r="AR15" s="55"/>
      <c r="AS15" s="56" t="s">
        <v>113</v>
      </c>
      <c r="AV15" s="42" t="s">
        <v>98</v>
      </c>
      <c r="AW15" s="42" t="s">
        <v>99</v>
      </c>
      <c r="AY15" s="87" t="s">
        <v>243</v>
      </c>
    </row>
    <row r="16" spans="2:51" x14ac:dyDescent="0.25">
      <c r="B16" s="43">
        <v>2.2083333333333299</v>
      </c>
      <c r="C16" s="43">
        <v>0.25</v>
      </c>
      <c r="D16" s="191">
        <v>12</v>
      </c>
      <c r="E16" s="44">
        <f t="shared" si="2"/>
        <v>8.4507042253521139</v>
      </c>
      <c r="F16" s="103">
        <v>68</v>
      </c>
      <c r="G16" s="44">
        <f t="shared" si="3"/>
        <v>47.887323943661976</v>
      </c>
      <c r="H16" s="45" t="s">
        <v>88</v>
      </c>
      <c r="I16" s="45">
        <f t="shared" si="4"/>
        <v>46.478873239436624</v>
      </c>
      <c r="J16" s="46">
        <f t="shared" ref="J16:J25" si="10">F16/1.42</f>
        <v>47.887323943661976</v>
      </c>
      <c r="K16" s="45">
        <f>J16+1.42</f>
        <v>49.307323943661977</v>
      </c>
      <c r="L16" s="47">
        <v>19</v>
      </c>
      <c r="M16" s="48" t="s">
        <v>100</v>
      </c>
      <c r="N16" s="48">
        <v>13.1</v>
      </c>
      <c r="O16" s="192">
        <v>114</v>
      </c>
      <c r="P16" s="192">
        <v>110</v>
      </c>
      <c r="Q16" s="192">
        <v>22402190</v>
      </c>
      <c r="R16" s="50">
        <f t="shared" si="5"/>
        <v>4744</v>
      </c>
      <c r="S16" s="51">
        <f t="shared" si="6"/>
        <v>113.85599999999999</v>
      </c>
      <c r="T16" s="51">
        <f t="shared" si="7"/>
        <v>4.7439999999999998</v>
      </c>
      <c r="U16" s="193">
        <v>9.5</v>
      </c>
      <c r="V16" s="193">
        <f t="shared" si="0"/>
        <v>9.5</v>
      </c>
      <c r="W16" s="194" t="s">
        <v>129</v>
      </c>
      <c r="X16" s="197">
        <v>0</v>
      </c>
      <c r="Y16" s="197">
        <v>0</v>
      </c>
      <c r="Z16" s="197">
        <v>1142</v>
      </c>
      <c r="AA16" s="197">
        <v>0</v>
      </c>
      <c r="AB16" s="197">
        <v>1160</v>
      </c>
      <c r="AC16" s="52" t="s">
        <v>90</v>
      </c>
      <c r="AD16" s="52" t="s">
        <v>90</v>
      </c>
      <c r="AE16" s="52" t="s">
        <v>90</v>
      </c>
      <c r="AF16" s="196" t="s">
        <v>90</v>
      </c>
      <c r="AG16" s="196">
        <v>34092836</v>
      </c>
      <c r="AH16" s="53">
        <f t="shared" si="9"/>
        <v>800</v>
      </c>
      <c r="AI16" s="54">
        <f t="shared" si="8"/>
        <v>168.63406408094437</v>
      </c>
      <c r="AJ16" s="166">
        <v>0</v>
      </c>
      <c r="AK16" s="166">
        <v>0</v>
      </c>
      <c r="AL16" s="166">
        <v>1</v>
      </c>
      <c r="AM16" s="166">
        <v>0</v>
      </c>
      <c r="AN16" s="166">
        <v>1</v>
      </c>
      <c r="AO16" s="166">
        <v>0</v>
      </c>
      <c r="AP16" s="197">
        <v>7471026</v>
      </c>
      <c r="AQ16" s="197">
        <f t="shared" si="1"/>
        <v>0</v>
      </c>
      <c r="AR16" s="57"/>
      <c r="AS16" s="56" t="s">
        <v>101</v>
      </c>
      <c r="AV16" s="42" t="s">
        <v>102</v>
      </c>
      <c r="AW16" s="42" t="s">
        <v>103</v>
      </c>
      <c r="AY16" s="87"/>
    </row>
    <row r="17" spans="1:51" x14ac:dyDescent="0.25">
      <c r="B17" s="43">
        <v>2.25</v>
      </c>
      <c r="C17" s="43">
        <v>0.29166666666666702</v>
      </c>
      <c r="D17" s="191">
        <v>8</v>
      </c>
      <c r="E17" s="44">
        <f t="shared" si="2"/>
        <v>5.6338028169014089</v>
      </c>
      <c r="F17" s="103">
        <v>83</v>
      </c>
      <c r="G17" s="44">
        <f t="shared" si="3"/>
        <v>58.450704225352112</v>
      </c>
      <c r="H17" s="45" t="s">
        <v>88</v>
      </c>
      <c r="I17" s="45">
        <f t="shared" si="4"/>
        <v>57.04225352112676</v>
      </c>
      <c r="J17" s="46">
        <f t="shared" si="10"/>
        <v>58.450704225352112</v>
      </c>
      <c r="K17" s="45">
        <f t="shared" ref="K17:K22" si="11">J17+1.42</f>
        <v>59.870704225352114</v>
      </c>
      <c r="L17" s="47">
        <v>19</v>
      </c>
      <c r="M17" s="48" t="s">
        <v>100</v>
      </c>
      <c r="N17" s="48">
        <v>16.7</v>
      </c>
      <c r="O17" s="192">
        <v>136</v>
      </c>
      <c r="P17" s="192">
        <v>147</v>
      </c>
      <c r="Q17" s="192">
        <v>22407893</v>
      </c>
      <c r="R17" s="50">
        <f t="shared" si="5"/>
        <v>5703</v>
      </c>
      <c r="S17" s="51">
        <f t="shared" si="6"/>
        <v>136.87200000000001</v>
      </c>
      <c r="T17" s="51">
        <f t="shared" si="7"/>
        <v>5.7030000000000003</v>
      </c>
      <c r="U17" s="193">
        <v>9.1999999999999993</v>
      </c>
      <c r="V17" s="193">
        <f t="shared" si="0"/>
        <v>9.1999999999999993</v>
      </c>
      <c r="W17" s="194" t="s">
        <v>142</v>
      </c>
      <c r="X17" s="197">
        <v>0</v>
      </c>
      <c r="Y17" s="197">
        <v>1031</v>
      </c>
      <c r="Z17" s="197">
        <v>1195</v>
      </c>
      <c r="AA17" s="197">
        <v>1185</v>
      </c>
      <c r="AB17" s="197">
        <v>1198</v>
      </c>
      <c r="AC17" s="52" t="s">
        <v>90</v>
      </c>
      <c r="AD17" s="52" t="s">
        <v>90</v>
      </c>
      <c r="AE17" s="52" t="s">
        <v>90</v>
      </c>
      <c r="AF17" s="196" t="s">
        <v>90</v>
      </c>
      <c r="AG17" s="196">
        <v>34094076</v>
      </c>
      <c r="AH17" s="53">
        <f t="shared" si="9"/>
        <v>1240</v>
      </c>
      <c r="AI17" s="54">
        <f t="shared" si="8"/>
        <v>217.42942311064351</v>
      </c>
      <c r="AJ17" s="166">
        <v>0</v>
      </c>
      <c r="AK17" s="166">
        <v>1</v>
      </c>
      <c r="AL17" s="166">
        <v>1</v>
      </c>
      <c r="AM17" s="166">
        <v>1</v>
      </c>
      <c r="AN17" s="166">
        <v>1</v>
      </c>
      <c r="AO17" s="166">
        <v>0</v>
      </c>
      <c r="AP17" s="197">
        <v>7471026</v>
      </c>
      <c r="AQ17" s="197">
        <f t="shared" si="1"/>
        <v>0</v>
      </c>
      <c r="AR17" s="55"/>
      <c r="AS17" s="56" t="s">
        <v>101</v>
      </c>
      <c r="AT17" s="58"/>
      <c r="AV17" s="42" t="s">
        <v>104</v>
      </c>
      <c r="AW17" s="42" t="s">
        <v>105</v>
      </c>
      <c r="AY17" s="170"/>
    </row>
    <row r="18" spans="1:51" x14ac:dyDescent="0.25">
      <c r="B18" s="43">
        <v>2.2916666666666701</v>
      </c>
      <c r="C18" s="43">
        <v>0.33333333333333298</v>
      </c>
      <c r="D18" s="191">
        <v>7</v>
      </c>
      <c r="E18" s="44">
        <f t="shared" si="2"/>
        <v>4.9295774647887329</v>
      </c>
      <c r="F18" s="103">
        <v>83</v>
      </c>
      <c r="G18" s="44">
        <f t="shared" si="3"/>
        <v>58.450704225352112</v>
      </c>
      <c r="H18" s="45" t="s">
        <v>88</v>
      </c>
      <c r="I18" s="45">
        <f t="shared" si="4"/>
        <v>57.04225352112676</v>
      </c>
      <c r="J18" s="46">
        <f t="shared" si="10"/>
        <v>58.450704225352112</v>
      </c>
      <c r="K18" s="45">
        <f t="shared" si="11"/>
        <v>59.870704225352114</v>
      </c>
      <c r="L18" s="47">
        <v>19</v>
      </c>
      <c r="M18" s="48" t="s">
        <v>100</v>
      </c>
      <c r="N18" s="48">
        <v>17.3</v>
      </c>
      <c r="O18" s="192">
        <v>132</v>
      </c>
      <c r="P18" s="192">
        <v>148</v>
      </c>
      <c r="Q18" s="192">
        <v>22414200</v>
      </c>
      <c r="R18" s="50">
        <f t="shared" si="5"/>
        <v>6307</v>
      </c>
      <c r="S18" s="51">
        <f t="shared" si="6"/>
        <v>151.36799999999999</v>
      </c>
      <c r="T18" s="51">
        <f t="shared" si="7"/>
        <v>6.3070000000000004</v>
      </c>
      <c r="U18" s="193">
        <v>8.3000000000000007</v>
      </c>
      <c r="V18" s="193">
        <f t="shared" si="0"/>
        <v>8.3000000000000007</v>
      </c>
      <c r="W18" s="194" t="s">
        <v>142</v>
      </c>
      <c r="X18" s="197">
        <v>0</v>
      </c>
      <c r="Y18" s="197">
        <v>1121</v>
      </c>
      <c r="Z18" s="197">
        <v>1195</v>
      </c>
      <c r="AA18" s="197">
        <v>1185</v>
      </c>
      <c r="AB18" s="197">
        <v>1198</v>
      </c>
      <c r="AC18" s="52" t="s">
        <v>90</v>
      </c>
      <c r="AD18" s="52" t="s">
        <v>90</v>
      </c>
      <c r="AE18" s="52" t="s">
        <v>90</v>
      </c>
      <c r="AF18" s="196" t="s">
        <v>90</v>
      </c>
      <c r="AG18" s="196">
        <v>34095496</v>
      </c>
      <c r="AH18" s="53">
        <f t="shared" si="9"/>
        <v>1420</v>
      </c>
      <c r="AI18" s="54">
        <f t="shared" si="8"/>
        <v>225.14666243856033</v>
      </c>
      <c r="AJ18" s="166">
        <v>0</v>
      </c>
      <c r="AK18" s="166">
        <v>1</v>
      </c>
      <c r="AL18" s="166">
        <v>1</v>
      </c>
      <c r="AM18" s="166">
        <v>1</v>
      </c>
      <c r="AN18" s="166">
        <v>1</v>
      </c>
      <c r="AO18" s="166">
        <v>0</v>
      </c>
      <c r="AP18" s="197">
        <v>7471026</v>
      </c>
      <c r="AQ18" s="197">
        <f t="shared" si="1"/>
        <v>0</v>
      </c>
      <c r="AR18" s="55"/>
      <c r="AS18" s="56" t="s">
        <v>101</v>
      </c>
      <c r="AV18" s="42" t="s">
        <v>106</v>
      </c>
      <c r="AW18" s="42" t="s">
        <v>107</v>
      </c>
      <c r="AY18" s="170"/>
    </row>
    <row r="19" spans="1:51" x14ac:dyDescent="0.25">
      <c r="B19" s="43">
        <v>2.3333333333333299</v>
      </c>
      <c r="C19" s="43">
        <v>0.375</v>
      </c>
      <c r="D19" s="191">
        <v>7</v>
      </c>
      <c r="E19" s="44">
        <f t="shared" si="2"/>
        <v>4.9295774647887329</v>
      </c>
      <c r="F19" s="103">
        <v>83</v>
      </c>
      <c r="G19" s="44">
        <f t="shared" si="3"/>
        <v>58.450704225352112</v>
      </c>
      <c r="H19" s="45" t="s">
        <v>88</v>
      </c>
      <c r="I19" s="45">
        <f t="shared" si="4"/>
        <v>57.04225352112676</v>
      </c>
      <c r="J19" s="46">
        <f t="shared" si="10"/>
        <v>58.450704225352112</v>
      </c>
      <c r="K19" s="45">
        <f t="shared" si="11"/>
        <v>59.870704225352114</v>
      </c>
      <c r="L19" s="47">
        <v>19</v>
      </c>
      <c r="M19" s="48" t="s">
        <v>100</v>
      </c>
      <c r="N19" s="48">
        <v>18.399999999999999</v>
      </c>
      <c r="O19" s="192">
        <v>134</v>
      </c>
      <c r="P19" s="192">
        <v>149</v>
      </c>
      <c r="Q19" s="192">
        <v>22420534</v>
      </c>
      <c r="R19" s="50">
        <f t="shared" si="5"/>
        <v>6334</v>
      </c>
      <c r="S19" s="51">
        <f t="shared" si="6"/>
        <v>152.01599999999999</v>
      </c>
      <c r="T19" s="51">
        <f t="shared" si="7"/>
        <v>6.3339999999999996</v>
      </c>
      <c r="U19" s="193">
        <v>7.5</v>
      </c>
      <c r="V19" s="193">
        <f t="shared" si="0"/>
        <v>7.5</v>
      </c>
      <c r="W19" s="194" t="s">
        <v>142</v>
      </c>
      <c r="X19" s="197">
        <v>0</v>
      </c>
      <c r="Y19" s="197">
        <v>1139</v>
      </c>
      <c r="Z19" s="197">
        <v>1195</v>
      </c>
      <c r="AA19" s="197">
        <v>1185</v>
      </c>
      <c r="AB19" s="197">
        <v>1198</v>
      </c>
      <c r="AC19" s="52" t="s">
        <v>90</v>
      </c>
      <c r="AD19" s="52" t="s">
        <v>90</v>
      </c>
      <c r="AE19" s="52" t="s">
        <v>90</v>
      </c>
      <c r="AF19" s="196" t="s">
        <v>90</v>
      </c>
      <c r="AG19" s="196">
        <v>34096926</v>
      </c>
      <c r="AH19" s="53">
        <f t="shared" si="9"/>
        <v>1430</v>
      </c>
      <c r="AI19" s="54">
        <f t="shared" si="8"/>
        <v>225.76570887275025</v>
      </c>
      <c r="AJ19" s="166">
        <v>0</v>
      </c>
      <c r="AK19" s="166">
        <v>1</v>
      </c>
      <c r="AL19" s="166">
        <v>1</v>
      </c>
      <c r="AM19" s="166">
        <v>1</v>
      </c>
      <c r="AN19" s="166">
        <v>1</v>
      </c>
      <c r="AO19" s="166">
        <v>0</v>
      </c>
      <c r="AP19" s="197">
        <v>7471026</v>
      </c>
      <c r="AQ19" s="197">
        <f t="shared" si="1"/>
        <v>0</v>
      </c>
      <c r="AR19" s="55"/>
      <c r="AS19" s="56" t="s">
        <v>101</v>
      </c>
      <c r="AV19" s="42" t="s">
        <v>108</v>
      </c>
      <c r="AW19" s="42" t="s">
        <v>109</v>
      </c>
      <c r="AY19" s="170"/>
    </row>
    <row r="20" spans="1:51" x14ac:dyDescent="0.25">
      <c r="B20" s="43">
        <v>2.375</v>
      </c>
      <c r="C20" s="43">
        <v>0.41666666666666669</v>
      </c>
      <c r="D20" s="191">
        <v>7</v>
      </c>
      <c r="E20" s="44">
        <f t="shared" si="2"/>
        <v>4.9295774647887329</v>
      </c>
      <c r="F20" s="103">
        <v>83</v>
      </c>
      <c r="G20" s="44">
        <f t="shared" si="3"/>
        <v>58.450704225352112</v>
      </c>
      <c r="H20" s="45" t="s">
        <v>88</v>
      </c>
      <c r="I20" s="45">
        <f t="shared" si="4"/>
        <v>57.04225352112676</v>
      </c>
      <c r="J20" s="46">
        <f t="shared" si="10"/>
        <v>58.450704225352112</v>
      </c>
      <c r="K20" s="45">
        <f t="shared" si="11"/>
        <v>59.870704225352114</v>
      </c>
      <c r="L20" s="47">
        <v>19</v>
      </c>
      <c r="M20" s="48" t="s">
        <v>100</v>
      </c>
      <c r="N20" s="48">
        <v>17.7</v>
      </c>
      <c r="O20" s="192">
        <v>133</v>
      </c>
      <c r="P20" s="192">
        <v>150</v>
      </c>
      <c r="Q20" s="192">
        <v>22426610</v>
      </c>
      <c r="R20" s="50">
        <f t="shared" si="5"/>
        <v>6076</v>
      </c>
      <c r="S20" s="51">
        <f t="shared" si="6"/>
        <v>145.82400000000001</v>
      </c>
      <c r="T20" s="51">
        <f t="shared" si="7"/>
        <v>6.0759999999999996</v>
      </c>
      <c r="U20" s="193">
        <v>6.7</v>
      </c>
      <c r="V20" s="193">
        <f t="shared" si="0"/>
        <v>6.7</v>
      </c>
      <c r="W20" s="194" t="s">
        <v>142</v>
      </c>
      <c r="X20" s="197">
        <v>0</v>
      </c>
      <c r="Y20" s="197">
        <v>1120</v>
      </c>
      <c r="Z20" s="197">
        <v>1195</v>
      </c>
      <c r="AA20" s="197">
        <v>1185</v>
      </c>
      <c r="AB20" s="197">
        <v>1198</v>
      </c>
      <c r="AC20" s="52" t="s">
        <v>90</v>
      </c>
      <c r="AD20" s="52" t="s">
        <v>90</v>
      </c>
      <c r="AE20" s="52" t="s">
        <v>90</v>
      </c>
      <c r="AF20" s="196" t="s">
        <v>90</v>
      </c>
      <c r="AG20" s="196">
        <v>34098304</v>
      </c>
      <c r="AH20" s="53">
        <f t="shared" si="9"/>
        <v>1378</v>
      </c>
      <c r="AI20" s="54">
        <f t="shared" si="8"/>
        <v>226.79394338380516</v>
      </c>
      <c r="AJ20" s="166">
        <v>0</v>
      </c>
      <c r="AK20" s="166">
        <v>1</v>
      </c>
      <c r="AL20" s="166">
        <v>1</v>
      </c>
      <c r="AM20" s="166">
        <v>1</v>
      </c>
      <c r="AN20" s="166">
        <v>1</v>
      </c>
      <c r="AO20" s="166">
        <v>0</v>
      </c>
      <c r="AP20" s="197">
        <v>7471026</v>
      </c>
      <c r="AQ20" s="197">
        <f t="shared" si="1"/>
        <v>0</v>
      </c>
      <c r="AR20" s="57"/>
      <c r="AS20" s="56" t="s">
        <v>101</v>
      </c>
      <c r="AY20" s="170"/>
    </row>
    <row r="21" spans="1:51" x14ac:dyDescent="0.25">
      <c r="B21" s="43">
        <v>2.4166666666666701</v>
      </c>
      <c r="C21" s="43">
        <v>0.45833333333333298</v>
      </c>
      <c r="D21" s="191">
        <v>8</v>
      </c>
      <c r="E21" s="44">
        <f t="shared" si="2"/>
        <v>5.6338028169014089</v>
      </c>
      <c r="F21" s="103">
        <v>83</v>
      </c>
      <c r="G21" s="44">
        <f t="shared" si="3"/>
        <v>58.450704225352112</v>
      </c>
      <c r="H21" s="45" t="s">
        <v>88</v>
      </c>
      <c r="I21" s="45">
        <f t="shared" si="4"/>
        <v>57.04225352112676</v>
      </c>
      <c r="J21" s="46">
        <f t="shared" si="10"/>
        <v>58.450704225352112</v>
      </c>
      <c r="K21" s="45">
        <f t="shared" si="11"/>
        <v>59.870704225352114</v>
      </c>
      <c r="L21" s="47">
        <v>19</v>
      </c>
      <c r="M21" s="48" t="s">
        <v>100</v>
      </c>
      <c r="N21" s="48">
        <v>17.7</v>
      </c>
      <c r="O21" s="192">
        <v>134</v>
      </c>
      <c r="P21" s="192">
        <v>148</v>
      </c>
      <c r="Q21" s="192">
        <v>22432127</v>
      </c>
      <c r="R21" s="50">
        <f>Q21-Q20</f>
        <v>5517</v>
      </c>
      <c r="S21" s="51">
        <f t="shared" si="6"/>
        <v>132.40799999999999</v>
      </c>
      <c r="T21" s="51">
        <f t="shared" si="7"/>
        <v>5.5170000000000003</v>
      </c>
      <c r="U21" s="193">
        <v>6</v>
      </c>
      <c r="V21" s="193">
        <f t="shared" si="0"/>
        <v>6</v>
      </c>
      <c r="W21" s="194" t="s">
        <v>142</v>
      </c>
      <c r="X21" s="197">
        <v>0</v>
      </c>
      <c r="Y21" s="197">
        <v>1175</v>
      </c>
      <c r="Z21" s="197">
        <v>1195</v>
      </c>
      <c r="AA21" s="197">
        <v>1185</v>
      </c>
      <c r="AB21" s="197">
        <v>1198</v>
      </c>
      <c r="AC21" s="52" t="s">
        <v>90</v>
      </c>
      <c r="AD21" s="52" t="s">
        <v>90</v>
      </c>
      <c r="AE21" s="52" t="s">
        <v>90</v>
      </c>
      <c r="AF21" s="196" t="s">
        <v>90</v>
      </c>
      <c r="AG21" s="196">
        <v>34099764</v>
      </c>
      <c r="AH21" s="53">
        <f t="shared" si="9"/>
        <v>1460</v>
      </c>
      <c r="AI21" s="54">
        <f t="shared" si="8"/>
        <v>264.63657785028096</v>
      </c>
      <c r="AJ21" s="166">
        <v>0</v>
      </c>
      <c r="AK21" s="166">
        <v>1</v>
      </c>
      <c r="AL21" s="166">
        <v>1</v>
      </c>
      <c r="AM21" s="166">
        <v>1</v>
      </c>
      <c r="AN21" s="166">
        <v>1</v>
      </c>
      <c r="AO21" s="166">
        <v>0</v>
      </c>
      <c r="AP21" s="197">
        <v>7471026</v>
      </c>
      <c r="AQ21" s="197">
        <f t="shared" si="1"/>
        <v>0</v>
      </c>
      <c r="AR21" s="55"/>
      <c r="AS21" s="56" t="s">
        <v>101</v>
      </c>
      <c r="AY21" s="170"/>
    </row>
    <row r="22" spans="1:51" x14ac:dyDescent="0.25">
      <c r="B22" s="43">
        <v>2.4583333333333299</v>
      </c>
      <c r="C22" s="43">
        <v>0.5</v>
      </c>
      <c r="D22" s="191">
        <v>6</v>
      </c>
      <c r="E22" s="44">
        <f t="shared" si="2"/>
        <v>4.2253521126760569</v>
      </c>
      <c r="F22" s="103">
        <v>83</v>
      </c>
      <c r="G22" s="44">
        <f t="shared" si="3"/>
        <v>58.450704225352112</v>
      </c>
      <c r="H22" s="45" t="s">
        <v>88</v>
      </c>
      <c r="I22" s="45">
        <f t="shared" si="4"/>
        <v>57.04225352112676</v>
      </c>
      <c r="J22" s="46">
        <f t="shared" si="10"/>
        <v>58.450704225352112</v>
      </c>
      <c r="K22" s="45">
        <f t="shared" si="11"/>
        <v>59.870704225352114</v>
      </c>
      <c r="L22" s="47">
        <v>19</v>
      </c>
      <c r="M22" s="48" t="s">
        <v>100</v>
      </c>
      <c r="N22" s="48">
        <v>17.3</v>
      </c>
      <c r="O22" s="192">
        <v>132</v>
      </c>
      <c r="P22" s="192">
        <v>150</v>
      </c>
      <c r="Q22" s="192">
        <v>22438708</v>
      </c>
      <c r="R22" s="50">
        <f t="shared" si="5"/>
        <v>6581</v>
      </c>
      <c r="S22" s="51">
        <f t="shared" si="6"/>
        <v>157.94399999999999</v>
      </c>
      <c r="T22" s="51">
        <f t="shared" si="7"/>
        <v>6.5810000000000004</v>
      </c>
      <c r="U22" s="193">
        <v>5.0999999999999996</v>
      </c>
      <c r="V22" s="193">
        <f t="shared" si="0"/>
        <v>5.0999999999999996</v>
      </c>
      <c r="W22" s="194" t="s">
        <v>142</v>
      </c>
      <c r="X22" s="197">
        <v>0</v>
      </c>
      <c r="Y22" s="197">
        <v>1165</v>
      </c>
      <c r="Z22" s="197">
        <v>1195</v>
      </c>
      <c r="AA22" s="197">
        <v>1185</v>
      </c>
      <c r="AB22" s="197">
        <v>1198</v>
      </c>
      <c r="AC22" s="52" t="s">
        <v>90</v>
      </c>
      <c r="AD22" s="52" t="s">
        <v>90</v>
      </c>
      <c r="AE22" s="52" t="s">
        <v>90</v>
      </c>
      <c r="AF22" s="196" t="s">
        <v>90</v>
      </c>
      <c r="AG22" s="196">
        <v>34101176</v>
      </c>
      <c r="AH22" s="53">
        <f t="shared" si="9"/>
        <v>1412</v>
      </c>
      <c r="AI22" s="54">
        <f t="shared" si="8"/>
        <v>214.55705819784225</v>
      </c>
      <c r="AJ22" s="166">
        <v>0</v>
      </c>
      <c r="AK22" s="166">
        <v>1</v>
      </c>
      <c r="AL22" s="166">
        <v>1</v>
      </c>
      <c r="AM22" s="166">
        <v>1</v>
      </c>
      <c r="AN22" s="166">
        <v>1</v>
      </c>
      <c r="AO22" s="166">
        <v>0</v>
      </c>
      <c r="AP22" s="197">
        <v>7471026</v>
      </c>
      <c r="AQ22" s="197">
        <f t="shared" si="1"/>
        <v>0</v>
      </c>
      <c r="AR22" s="55"/>
      <c r="AS22" s="56" t="s">
        <v>101</v>
      </c>
      <c r="AV22" s="59" t="s">
        <v>110</v>
      </c>
      <c r="AY22" s="170"/>
    </row>
    <row r="23" spans="1:51" x14ac:dyDescent="0.25">
      <c r="A23" s="163" t="s">
        <v>183</v>
      </c>
      <c r="B23" s="43">
        <v>2.5</v>
      </c>
      <c r="C23" s="43">
        <v>0.54166666666666696</v>
      </c>
      <c r="D23" s="191">
        <v>5</v>
      </c>
      <c r="E23" s="44">
        <f t="shared" si="2"/>
        <v>3.5211267605633805</v>
      </c>
      <c r="F23" s="168">
        <v>81</v>
      </c>
      <c r="G23" s="44">
        <f t="shared" si="3"/>
        <v>57.04225352112676</v>
      </c>
      <c r="H23" s="45" t="s">
        <v>88</v>
      </c>
      <c r="I23" s="45">
        <f t="shared" si="4"/>
        <v>55.633802816901408</v>
      </c>
      <c r="J23" s="46">
        <f t="shared" si="10"/>
        <v>57.04225352112676</v>
      </c>
      <c r="K23" s="45">
        <f>J23+(6/1.42)</f>
        <v>61.267605633802816</v>
      </c>
      <c r="L23" s="47">
        <v>19</v>
      </c>
      <c r="M23" s="48" t="s">
        <v>100</v>
      </c>
      <c r="N23" s="48">
        <v>17.5</v>
      </c>
      <c r="O23" s="192">
        <v>130</v>
      </c>
      <c r="P23" s="192">
        <v>143</v>
      </c>
      <c r="Q23" s="192">
        <v>22445110</v>
      </c>
      <c r="R23" s="50">
        <f t="shared" si="5"/>
        <v>6402</v>
      </c>
      <c r="S23" s="51">
        <f t="shared" si="6"/>
        <v>153.648</v>
      </c>
      <c r="T23" s="51">
        <f t="shared" si="7"/>
        <v>6.4020000000000001</v>
      </c>
      <c r="U23" s="193">
        <v>4.3</v>
      </c>
      <c r="V23" s="193">
        <f t="shared" si="0"/>
        <v>4.3</v>
      </c>
      <c r="W23" s="194" t="s">
        <v>142</v>
      </c>
      <c r="X23" s="197">
        <v>0</v>
      </c>
      <c r="Y23" s="197">
        <v>1085</v>
      </c>
      <c r="Z23" s="197">
        <v>1195</v>
      </c>
      <c r="AA23" s="197">
        <v>1185</v>
      </c>
      <c r="AB23" s="197">
        <v>1198</v>
      </c>
      <c r="AC23" s="52" t="s">
        <v>90</v>
      </c>
      <c r="AD23" s="52" t="s">
        <v>90</v>
      </c>
      <c r="AE23" s="52" t="s">
        <v>90</v>
      </c>
      <c r="AF23" s="196" t="s">
        <v>90</v>
      </c>
      <c r="AG23" s="196">
        <v>34102588</v>
      </c>
      <c r="AH23" s="53">
        <f t="shared" si="9"/>
        <v>1412</v>
      </c>
      <c r="AI23" s="54">
        <f t="shared" si="8"/>
        <v>220.5560762261793</v>
      </c>
      <c r="AJ23" s="166">
        <v>0</v>
      </c>
      <c r="AK23" s="166">
        <v>1</v>
      </c>
      <c r="AL23" s="166">
        <v>1</v>
      </c>
      <c r="AM23" s="166">
        <v>1</v>
      </c>
      <c r="AN23" s="166">
        <v>1</v>
      </c>
      <c r="AO23" s="166">
        <v>0</v>
      </c>
      <c r="AP23" s="197">
        <v>7471026</v>
      </c>
      <c r="AQ23" s="197">
        <f t="shared" si="1"/>
        <v>0</v>
      </c>
      <c r="AR23" s="55"/>
      <c r="AS23" s="56" t="s">
        <v>113</v>
      </c>
      <c r="AT23" s="58"/>
      <c r="AV23" s="60" t="s">
        <v>111</v>
      </c>
      <c r="AW23" s="61" t="s">
        <v>112</v>
      </c>
      <c r="AY23" s="170"/>
    </row>
    <row r="24" spans="1:51" x14ac:dyDescent="0.25">
      <c r="B24" s="43">
        <v>2.5416666666666701</v>
      </c>
      <c r="C24" s="43">
        <v>0.58333333333333404</v>
      </c>
      <c r="D24" s="191">
        <v>5</v>
      </c>
      <c r="E24" s="44">
        <f t="shared" si="2"/>
        <v>3.5211267605633805</v>
      </c>
      <c r="F24" s="168">
        <v>81</v>
      </c>
      <c r="G24" s="44">
        <f t="shared" si="3"/>
        <v>57.04225352112676</v>
      </c>
      <c r="H24" s="45" t="s">
        <v>88</v>
      </c>
      <c r="I24" s="45">
        <f t="shared" si="4"/>
        <v>55.633802816901408</v>
      </c>
      <c r="J24" s="46">
        <f t="shared" si="10"/>
        <v>57.04225352112676</v>
      </c>
      <c r="K24" s="45">
        <f t="shared" ref="K24:K34" si="12">J24+(6/1.42)</f>
        <v>61.267605633802816</v>
      </c>
      <c r="L24" s="47">
        <v>18</v>
      </c>
      <c r="M24" s="48" t="s">
        <v>100</v>
      </c>
      <c r="N24" s="48">
        <v>17.3</v>
      </c>
      <c r="O24" s="192">
        <v>134</v>
      </c>
      <c r="P24" s="192">
        <v>143</v>
      </c>
      <c r="Q24" s="192">
        <v>22450950</v>
      </c>
      <c r="R24" s="50">
        <f t="shared" si="5"/>
        <v>5840</v>
      </c>
      <c r="S24" s="51">
        <f t="shared" si="6"/>
        <v>140.16</v>
      </c>
      <c r="T24" s="51">
        <f t="shared" si="7"/>
        <v>5.84</v>
      </c>
      <c r="U24" s="193">
        <v>3.6</v>
      </c>
      <c r="V24" s="193">
        <f t="shared" si="0"/>
        <v>3.6</v>
      </c>
      <c r="W24" s="194" t="s">
        <v>142</v>
      </c>
      <c r="X24" s="197">
        <v>0</v>
      </c>
      <c r="Y24" s="197">
        <v>1038</v>
      </c>
      <c r="Z24" s="197">
        <v>1195</v>
      </c>
      <c r="AA24" s="197">
        <v>1185</v>
      </c>
      <c r="AB24" s="197">
        <v>1198</v>
      </c>
      <c r="AC24" s="52" t="s">
        <v>90</v>
      </c>
      <c r="AD24" s="52" t="s">
        <v>90</v>
      </c>
      <c r="AE24" s="52" t="s">
        <v>90</v>
      </c>
      <c r="AF24" s="196" t="s">
        <v>90</v>
      </c>
      <c r="AG24" s="196">
        <v>34103916</v>
      </c>
      <c r="AH24" s="53">
        <f t="shared" si="9"/>
        <v>1328</v>
      </c>
      <c r="AI24" s="54">
        <f t="shared" si="8"/>
        <v>227.39726027397262</v>
      </c>
      <c r="AJ24" s="166">
        <v>0</v>
      </c>
      <c r="AK24" s="166">
        <v>1</v>
      </c>
      <c r="AL24" s="166">
        <v>1</v>
      </c>
      <c r="AM24" s="166">
        <v>1</v>
      </c>
      <c r="AN24" s="166">
        <v>1</v>
      </c>
      <c r="AO24" s="166">
        <v>0</v>
      </c>
      <c r="AP24" s="197">
        <v>7471026</v>
      </c>
      <c r="AQ24" s="197">
        <f t="shared" si="1"/>
        <v>0</v>
      </c>
      <c r="AR24" s="57"/>
      <c r="AS24" s="56" t="s">
        <v>113</v>
      </c>
      <c r="AV24" s="62" t="s">
        <v>29</v>
      </c>
      <c r="AW24" s="62">
        <v>14.7</v>
      </c>
      <c r="AY24" s="170"/>
    </row>
    <row r="25" spans="1:51" x14ac:dyDescent="0.25">
      <c r="B25" s="43">
        <v>2.5833333333333299</v>
      </c>
      <c r="C25" s="43">
        <v>0.625</v>
      </c>
      <c r="D25" s="191">
        <v>5</v>
      </c>
      <c r="E25" s="44">
        <f t="shared" si="2"/>
        <v>3.5211267605633805</v>
      </c>
      <c r="F25" s="168">
        <v>81</v>
      </c>
      <c r="G25" s="44">
        <f t="shared" si="3"/>
        <v>57.04225352112676</v>
      </c>
      <c r="H25" s="45" t="s">
        <v>88</v>
      </c>
      <c r="I25" s="45">
        <f t="shared" si="4"/>
        <v>55.633802816901408</v>
      </c>
      <c r="J25" s="46">
        <f t="shared" si="10"/>
        <v>57.04225352112676</v>
      </c>
      <c r="K25" s="45">
        <f t="shared" si="12"/>
        <v>61.267605633802816</v>
      </c>
      <c r="L25" s="47">
        <v>18</v>
      </c>
      <c r="M25" s="48" t="s">
        <v>100</v>
      </c>
      <c r="N25" s="48">
        <v>16.899999999999999</v>
      </c>
      <c r="O25" s="192">
        <v>133</v>
      </c>
      <c r="P25" s="192">
        <v>134</v>
      </c>
      <c r="Q25" s="192">
        <v>22456590</v>
      </c>
      <c r="R25" s="50">
        <f t="shared" si="5"/>
        <v>5640</v>
      </c>
      <c r="S25" s="51">
        <f t="shared" si="6"/>
        <v>135.36000000000001</v>
      </c>
      <c r="T25" s="51">
        <f t="shared" si="7"/>
        <v>5.64</v>
      </c>
      <c r="U25" s="193">
        <v>3.3</v>
      </c>
      <c r="V25" s="193">
        <f t="shared" si="0"/>
        <v>3.3</v>
      </c>
      <c r="W25" s="194" t="s">
        <v>142</v>
      </c>
      <c r="X25" s="197">
        <v>0</v>
      </c>
      <c r="Y25" s="197">
        <v>1028</v>
      </c>
      <c r="Z25" s="197">
        <v>1195</v>
      </c>
      <c r="AA25" s="197">
        <v>1185</v>
      </c>
      <c r="AB25" s="197">
        <v>1198</v>
      </c>
      <c r="AC25" s="52" t="s">
        <v>90</v>
      </c>
      <c r="AD25" s="52" t="s">
        <v>90</v>
      </c>
      <c r="AE25" s="52" t="s">
        <v>90</v>
      </c>
      <c r="AF25" s="196" t="s">
        <v>90</v>
      </c>
      <c r="AG25" s="196">
        <v>34105244</v>
      </c>
      <c r="AH25" s="53">
        <f t="shared" si="9"/>
        <v>1328</v>
      </c>
      <c r="AI25" s="54">
        <f t="shared" si="8"/>
        <v>235.46099290780143</v>
      </c>
      <c r="AJ25" s="166">
        <v>0</v>
      </c>
      <c r="AK25" s="166">
        <v>1</v>
      </c>
      <c r="AL25" s="166">
        <v>1</v>
      </c>
      <c r="AM25" s="166">
        <v>1</v>
      </c>
      <c r="AN25" s="166">
        <v>1</v>
      </c>
      <c r="AO25" s="166">
        <v>0</v>
      </c>
      <c r="AP25" s="197">
        <v>7471026</v>
      </c>
      <c r="AQ25" s="197">
        <f t="shared" si="1"/>
        <v>0</v>
      </c>
      <c r="AR25" s="55"/>
      <c r="AS25" s="56" t="s">
        <v>113</v>
      </c>
      <c r="AV25" s="62" t="s">
        <v>74</v>
      </c>
      <c r="AW25" s="62">
        <v>10.36</v>
      </c>
      <c r="AY25" s="170"/>
    </row>
    <row r="26" spans="1:51" x14ac:dyDescent="0.25">
      <c r="B26" s="43">
        <v>2.625</v>
      </c>
      <c r="C26" s="43">
        <v>0.66666666666666696</v>
      </c>
      <c r="D26" s="191">
        <v>5</v>
      </c>
      <c r="E26" s="44">
        <f t="shared" si="2"/>
        <v>3.5211267605633805</v>
      </c>
      <c r="F26" s="168">
        <v>81</v>
      </c>
      <c r="G26" s="44">
        <f t="shared" si="3"/>
        <v>57.04225352112676</v>
      </c>
      <c r="H26" s="45" t="s">
        <v>88</v>
      </c>
      <c r="I26" s="45">
        <f t="shared" si="4"/>
        <v>53.521126760563384</v>
      </c>
      <c r="J26" s="46">
        <f>(F26-3)/1.42</f>
        <v>54.929577464788736</v>
      </c>
      <c r="K26" s="45">
        <f t="shared" si="12"/>
        <v>59.154929577464792</v>
      </c>
      <c r="L26" s="47">
        <v>18</v>
      </c>
      <c r="M26" s="48" t="s">
        <v>100</v>
      </c>
      <c r="N26" s="48">
        <v>16.7</v>
      </c>
      <c r="O26" s="192">
        <v>128</v>
      </c>
      <c r="P26" s="192">
        <v>137</v>
      </c>
      <c r="Q26" s="192">
        <v>22462104</v>
      </c>
      <c r="R26" s="50">
        <f t="shared" si="5"/>
        <v>5514</v>
      </c>
      <c r="S26" s="51">
        <f t="shared" si="6"/>
        <v>132.33600000000001</v>
      </c>
      <c r="T26" s="51">
        <f t="shared" si="7"/>
        <v>5.5140000000000002</v>
      </c>
      <c r="U26" s="193">
        <v>3.2</v>
      </c>
      <c r="V26" s="193">
        <f t="shared" si="0"/>
        <v>3.2</v>
      </c>
      <c r="W26" s="194" t="s">
        <v>142</v>
      </c>
      <c r="X26" s="197">
        <v>0</v>
      </c>
      <c r="Y26" s="197">
        <v>1029</v>
      </c>
      <c r="Z26" s="197">
        <v>1195</v>
      </c>
      <c r="AA26" s="197">
        <v>1185</v>
      </c>
      <c r="AB26" s="197">
        <v>1198</v>
      </c>
      <c r="AC26" s="52" t="s">
        <v>90</v>
      </c>
      <c r="AD26" s="52" t="s">
        <v>90</v>
      </c>
      <c r="AE26" s="52" t="s">
        <v>90</v>
      </c>
      <c r="AF26" s="196" t="s">
        <v>90</v>
      </c>
      <c r="AG26" s="196">
        <v>34106512</v>
      </c>
      <c r="AH26" s="53">
        <f t="shared" si="9"/>
        <v>1268</v>
      </c>
      <c r="AI26" s="54">
        <f t="shared" si="8"/>
        <v>229.9601015596663</v>
      </c>
      <c r="AJ26" s="166">
        <v>0</v>
      </c>
      <c r="AK26" s="166">
        <v>1</v>
      </c>
      <c r="AL26" s="166">
        <v>1</v>
      </c>
      <c r="AM26" s="166">
        <v>1</v>
      </c>
      <c r="AN26" s="166">
        <v>1</v>
      </c>
      <c r="AO26" s="166">
        <v>0</v>
      </c>
      <c r="AP26" s="197">
        <v>7471026</v>
      </c>
      <c r="AQ26" s="197">
        <f t="shared" si="1"/>
        <v>0</v>
      </c>
      <c r="AR26" s="55"/>
      <c r="AS26" s="56" t="s">
        <v>113</v>
      </c>
      <c r="AV26" s="62" t="s">
        <v>114</v>
      </c>
      <c r="AW26" s="62">
        <v>1.01325</v>
      </c>
      <c r="AY26" s="170"/>
    </row>
    <row r="27" spans="1:51" x14ac:dyDescent="0.25">
      <c r="B27" s="43">
        <v>2.6666666666666701</v>
      </c>
      <c r="C27" s="43">
        <v>0.70833333333333404</v>
      </c>
      <c r="D27" s="191">
        <v>4</v>
      </c>
      <c r="E27" s="44">
        <f t="shared" si="2"/>
        <v>2.8169014084507045</v>
      </c>
      <c r="F27" s="168">
        <v>81</v>
      </c>
      <c r="G27" s="44">
        <f t="shared" si="3"/>
        <v>57.04225352112676</v>
      </c>
      <c r="H27" s="45" t="s">
        <v>88</v>
      </c>
      <c r="I27" s="45">
        <f t="shared" si="4"/>
        <v>53.521126760563384</v>
      </c>
      <c r="J27" s="46">
        <f t="shared" ref="J27:J32" si="13">(F27-3)/1.42</f>
        <v>54.929577464788736</v>
      </c>
      <c r="K27" s="45">
        <f t="shared" si="12"/>
        <v>59.154929577464792</v>
      </c>
      <c r="L27" s="47">
        <v>18</v>
      </c>
      <c r="M27" s="48" t="s">
        <v>100</v>
      </c>
      <c r="N27" s="48">
        <v>16.7</v>
      </c>
      <c r="O27" s="192">
        <v>123</v>
      </c>
      <c r="P27" s="192">
        <v>135</v>
      </c>
      <c r="Q27" s="192">
        <v>22467715</v>
      </c>
      <c r="R27" s="50">
        <f t="shared" si="5"/>
        <v>5611</v>
      </c>
      <c r="S27" s="51">
        <f t="shared" si="6"/>
        <v>134.66399999999999</v>
      </c>
      <c r="T27" s="51">
        <f t="shared" si="7"/>
        <v>5.6109999999999998</v>
      </c>
      <c r="U27" s="193">
        <v>2.9</v>
      </c>
      <c r="V27" s="193">
        <f t="shared" si="0"/>
        <v>2.9</v>
      </c>
      <c r="W27" s="194" t="s">
        <v>142</v>
      </c>
      <c r="X27" s="197">
        <v>0</v>
      </c>
      <c r="Y27" s="197">
        <v>1080</v>
      </c>
      <c r="Z27" s="197">
        <v>1195</v>
      </c>
      <c r="AA27" s="197">
        <v>1185</v>
      </c>
      <c r="AB27" s="197">
        <v>1198</v>
      </c>
      <c r="AC27" s="52" t="s">
        <v>90</v>
      </c>
      <c r="AD27" s="52" t="s">
        <v>90</v>
      </c>
      <c r="AE27" s="52" t="s">
        <v>90</v>
      </c>
      <c r="AF27" s="196" t="s">
        <v>90</v>
      </c>
      <c r="AG27" s="196">
        <v>34107832</v>
      </c>
      <c r="AH27" s="53">
        <f t="shared" si="9"/>
        <v>1320</v>
      </c>
      <c r="AI27" s="54">
        <f t="shared" si="8"/>
        <v>235.25218321154875</v>
      </c>
      <c r="AJ27" s="166">
        <v>0</v>
      </c>
      <c r="AK27" s="166">
        <v>1</v>
      </c>
      <c r="AL27" s="166">
        <v>1</v>
      </c>
      <c r="AM27" s="166">
        <v>1</v>
      </c>
      <c r="AN27" s="166">
        <v>1</v>
      </c>
      <c r="AO27" s="166">
        <v>0</v>
      </c>
      <c r="AP27" s="197">
        <v>7471026</v>
      </c>
      <c r="AQ27" s="197">
        <f t="shared" si="1"/>
        <v>0</v>
      </c>
      <c r="AR27" s="55"/>
      <c r="AS27" s="56" t="s">
        <v>113</v>
      </c>
      <c r="AV27" s="62" t="s">
        <v>115</v>
      </c>
      <c r="AW27" s="62">
        <v>1</v>
      </c>
      <c r="AY27" s="170"/>
    </row>
    <row r="28" spans="1:51" x14ac:dyDescent="0.25">
      <c r="B28" s="43">
        <v>2.7083333333333299</v>
      </c>
      <c r="C28" s="43">
        <v>0.750000000000002</v>
      </c>
      <c r="D28" s="191">
        <v>4</v>
      </c>
      <c r="E28" s="44">
        <f t="shared" si="2"/>
        <v>2.8169014084507045</v>
      </c>
      <c r="F28" s="168">
        <v>78</v>
      </c>
      <c r="G28" s="44">
        <f t="shared" si="3"/>
        <v>54.929577464788736</v>
      </c>
      <c r="H28" s="45" t="s">
        <v>88</v>
      </c>
      <c r="I28" s="45">
        <f t="shared" si="4"/>
        <v>51.408450704225352</v>
      </c>
      <c r="J28" s="46">
        <f t="shared" si="13"/>
        <v>52.816901408450704</v>
      </c>
      <c r="K28" s="45">
        <f t="shared" si="12"/>
        <v>57.04225352112676</v>
      </c>
      <c r="L28" s="47">
        <v>18</v>
      </c>
      <c r="M28" s="48" t="s">
        <v>100</v>
      </c>
      <c r="N28" s="48">
        <v>16.7</v>
      </c>
      <c r="O28" s="192">
        <v>125</v>
      </c>
      <c r="P28" s="192">
        <v>135</v>
      </c>
      <c r="Q28" s="192">
        <v>22473340</v>
      </c>
      <c r="R28" s="50">
        <f t="shared" si="5"/>
        <v>5625</v>
      </c>
      <c r="S28" s="51">
        <f t="shared" si="6"/>
        <v>135</v>
      </c>
      <c r="T28" s="51">
        <f t="shared" si="7"/>
        <v>5.625</v>
      </c>
      <c r="U28" s="193">
        <v>2.5</v>
      </c>
      <c r="V28" s="193">
        <f t="shared" si="0"/>
        <v>2.5</v>
      </c>
      <c r="W28" s="194" t="s">
        <v>142</v>
      </c>
      <c r="X28" s="197">
        <v>0</v>
      </c>
      <c r="Y28" s="197">
        <v>1099</v>
      </c>
      <c r="Z28" s="197">
        <v>1195</v>
      </c>
      <c r="AA28" s="197">
        <v>1185</v>
      </c>
      <c r="AB28" s="197">
        <v>1198</v>
      </c>
      <c r="AC28" s="52" t="s">
        <v>90</v>
      </c>
      <c r="AD28" s="52" t="s">
        <v>90</v>
      </c>
      <c r="AE28" s="52" t="s">
        <v>90</v>
      </c>
      <c r="AF28" s="196" t="s">
        <v>90</v>
      </c>
      <c r="AG28" s="196">
        <v>34109124</v>
      </c>
      <c r="AH28" s="53">
        <f t="shared" si="9"/>
        <v>1292</v>
      </c>
      <c r="AI28" s="54">
        <f t="shared" si="8"/>
        <v>229.6888888888889</v>
      </c>
      <c r="AJ28" s="166">
        <v>0</v>
      </c>
      <c r="AK28" s="166">
        <v>1</v>
      </c>
      <c r="AL28" s="166">
        <v>1</v>
      </c>
      <c r="AM28" s="166">
        <v>1</v>
      </c>
      <c r="AN28" s="166">
        <v>1</v>
      </c>
      <c r="AO28" s="166">
        <v>0</v>
      </c>
      <c r="AP28" s="197">
        <v>7471026</v>
      </c>
      <c r="AQ28" s="197">
        <f t="shared" si="1"/>
        <v>0</v>
      </c>
      <c r="AR28" s="57"/>
      <c r="AS28" s="56" t="s">
        <v>113</v>
      </c>
      <c r="AV28" s="62" t="s">
        <v>116</v>
      </c>
      <c r="AW28" s="62">
        <v>101.325</v>
      </c>
      <c r="AY28" s="170"/>
    </row>
    <row r="29" spans="1:51" x14ac:dyDescent="0.25">
      <c r="B29" s="43">
        <v>2.75</v>
      </c>
      <c r="C29" s="43">
        <v>0.79166666666666896</v>
      </c>
      <c r="D29" s="191">
        <v>3</v>
      </c>
      <c r="E29" s="44">
        <f t="shared" si="2"/>
        <v>2.1126760563380285</v>
      </c>
      <c r="F29" s="168">
        <v>78</v>
      </c>
      <c r="G29" s="44">
        <f t="shared" si="3"/>
        <v>54.929577464788736</v>
      </c>
      <c r="H29" s="45" t="s">
        <v>88</v>
      </c>
      <c r="I29" s="45">
        <f t="shared" si="4"/>
        <v>51.408450704225352</v>
      </c>
      <c r="J29" s="46">
        <f t="shared" si="13"/>
        <v>52.816901408450704</v>
      </c>
      <c r="K29" s="45">
        <f t="shared" si="12"/>
        <v>57.04225352112676</v>
      </c>
      <c r="L29" s="47">
        <v>18</v>
      </c>
      <c r="M29" s="48" t="s">
        <v>100</v>
      </c>
      <c r="N29" s="48">
        <v>16.600000000000001</v>
      </c>
      <c r="O29" s="192">
        <v>125</v>
      </c>
      <c r="P29" s="192">
        <v>135</v>
      </c>
      <c r="Q29" s="192">
        <v>22478944</v>
      </c>
      <c r="R29" s="50">
        <f t="shared" si="5"/>
        <v>5604</v>
      </c>
      <c r="S29" s="51">
        <f t="shared" si="6"/>
        <v>134.49600000000001</v>
      </c>
      <c r="T29" s="51">
        <f t="shared" si="7"/>
        <v>5.6040000000000001</v>
      </c>
      <c r="U29" s="193">
        <v>2</v>
      </c>
      <c r="V29" s="193">
        <f t="shared" si="0"/>
        <v>2</v>
      </c>
      <c r="W29" s="194" t="s">
        <v>142</v>
      </c>
      <c r="X29" s="197">
        <v>0</v>
      </c>
      <c r="Y29" s="197">
        <v>1082</v>
      </c>
      <c r="Z29" s="197">
        <v>1176</v>
      </c>
      <c r="AA29" s="197">
        <v>1185</v>
      </c>
      <c r="AB29" s="197">
        <v>1159</v>
      </c>
      <c r="AC29" s="52" t="s">
        <v>90</v>
      </c>
      <c r="AD29" s="52" t="s">
        <v>90</v>
      </c>
      <c r="AE29" s="52" t="s">
        <v>90</v>
      </c>
      <c r="AF29" s="196" t="s">
        <v>90</v>
      </c>
      <c r="AG29" s="196">
        <v>34110412</v>
      </c>
      <c r="AH29" s="53">
        <f t="shared" si="9"/>
        <v>1288</v>
      </c>
      <c r="AI29" s="54">
        <f t="shared" si="8"/>
        <v>229.83583154889365</v>
      </c>
      <c r="AJ29" s="166">
        <v>0</v>
      </c>
      <c r="AK29" s="166">
        <v>1</v>
      </c>
      <c r="AL29" s="166">
        <v>1</v>
      </c>
      <c r="AM29" s="166">
        <v>1</v>
      </c>
      <c r="AN29" s="166">
        <v>1</v>
      </c>
      <c r="AO29" s="166">
        <v>0</v>
      </c>
      <c r="AP29" s="197">
        <v>7471026</v>
      </c>
      <c r="AQ29" s="197">
        <f t="shared" si="1"/>
        <v>0</v>
      </c>
      <c r="AR29" s="55"/>
      <c r="AS29" s="56" t="s">
        <v>113</v>
      </c>
      <c r="AY29" s="170"/>
    </row>
    <row r="30" spans="1:51" x14ac:dyDescent="0.25">
      <c r="B30" s="43">
        <v>2.7916666666666701</v>
      </c>
      <c r="C30" s="43">
        <v>0.83333333333333703</v>
      </c>
      <c r="D30" s="191">
        <v>3</v>
      </c>
      <c r="E30" s="44">
        <f t="shared" si="2"/>
        <v>2.1126760563380285</v>
      </c>
      <c r="F30" s="168">
        <v>78</v>
      </c>
      <c r="G30" s="44">
        <f t="shared" si="3"/>
        <v>54.929577464788736</v>
      </c>
      <c r="H30" s="45" t="s">
        <v>88</v>
      </c>
      <c r="I30" s="45">
        <f t="shared" si="4"/>
        <v>51.408450704225352</v>
      </c>
      <c r="J30" s="46">
        <f t="shared" si="13"/>
        <v>52.816901408450704</v>
      </c>
      <c r="K30" s="45">
        <f t="shared" si="12"/>
        <v>57.04225352112676</v>
      </c>
      <c r="L30" s="47">
        <v>18</v>
      </c>
      <c r="M30" s="48" t="s">
        <v>100</v>
      </c>
      <c r="N30" s="48">
        <v>16.600000000000001</v>
      </c>
      <c r="O30" s="192">
        <v>124</v>
      </c>
      <c r="P30" s="192">
        <v>130</v>
      </c>
      <c r="Q30" s="192">
        <v>22484463</v>
      </c>
      <c r="R30" s="50">
        <f t="shared" si="5"/>
        <v>5519</v>
      </c>
      <c r="S30" s="51">
        <f t="shared" si="6"/>
        <v>132.45599999999999</v>
      </c>
      <c r="T30" s="51">
        <f t="shared" si="7"/>
        <v>5.5190000000000001</v>
      </c>
      <c r="U30" s="193">
        <v>1.6</v>
      </c>
      <c r="V30" s="193">
        <f t="shared" si="0"/>
        <v>1.6</v>
      </c>
      <c r="W30" s="194" t="s">
        <v>142</v>
      </c>
      <c r="X30" s="197">
        <v>0</v>
      </c>
      <c r="Y30" s="197">
        <v>1045</v>
      </c>
      <c r="Z30" s="197">
        <v>1134</v>
      </c>
      <c r="AA30" s="197">
        <v>1185</v>
      </c>
      <c r="AB30" s="197">
        <v>1160</v>
      </c>
      <c r="AC30" s="52" t="s">
        <v>90</v>
      </c>
      <c r="AD30" s="52" t="s">
        <v>90</v>
      </c>
      <c r="AE30" s="52" t="s">
        <v>90</v>
      </c>
      <c r="AF30" s="196" t="s">
        <v>90</v>
      </c>
      <c r="AG30" s="196">
        <v>34111660</v>
      </c>
      <c r="AH30" s="53">
        <f t="shared" si="9"/>
        <v>1248</v>
      </c>
      <c r="AI30" s="54">
        <f t="shared" si="8"/>
        <v>226.12792172495017</v>
      </c>
      <c r="AJ30" s="166">
        <v>0</v>
      </c>
      <c r="AK30" s="166">
        <v>1</v>
      </c>
      <c r="AL30" s="166">
        <v>1</v>
      </c>
      <c r="AM30" s="166">
        <v>1</v>
      </c>
      <c r="AN30" s="166">
        <v>1</v>
      </c>
      <c r="AO30" s="166">
        <v>0</v>
      </c>
      <c r="AP30" s="197">
        <v>7471026</v>
      </c>
      <c r="AQ30" s="197">
        <f t="shared" si="1"/>
        <v>0</v>
      </c>
      <c r="AR30" s="55"/>
      <c r="AS30" s="56" t="s">
        <v>113</v>
      </c>
      <c r="AV30" s="225" t="s">
        <v>117</v>
      </c>
      <c r="AW30" s="225"/>
      <c r="AY30" s="170"/>
    </row>
    <row r="31" spans="1:51" x14ac:dyDescent="0.25">
      <c r="B31" s="43">
        <v>2.8333333333333299</v>
      </c>
      <c r="C31" s="43">
        <v>0.875000000000004</v>
      </c>
      <c r="D31" s="191">
        <v>3</v>
      </c>
      <c r="E31" s="44">
        <f t="shared" si="2"/>
        <v>2.1126760563380285</v>
      </c>
      <c r="F31" s="168">
        <v>76</v>
      </c>
      <c r="G31" s="44">
        <f t="shared" si="3"/>
        <v>53.521126760563384</v>
      </c>
      <c r="H31" s="45" t="s">
        <v>88</v>
      </c>
      <c r="I31" s="45">
        <f t="shared" si="4"/>
        <v>50</v>
      </c>
      <c r="J31" s="46">
        <f t="shared" si="13"/>
        <v>51.408450704225352</v>
      </c>
      <c r="K31" s="45">
        <f t="shared" si="12"/>
        <v>55.633802816901408</v>
      </c>
      <c r="L31" s="47">
        <v>18</v>
      </c>
      <c r="M31" s="48" t="s">
        <v>100</v>
      </c>
      <c r="N31" s="48">
        <v>16.100000000000001</v>
      </c>
      <c r="O31" s="192">
        <v>131</v>
      </c>
      <c r="P31" s="192">
        <v>124</v>
      </c>
      <c r="Q31" s="192">
        <v>22489770</v>
      </c>
      <c r="R31" s="50">
        <f t="shared" si="5"/>
        <v>5307</v>
      </c>
      <c r="S31" s="51">
        <f t="shared" si="6"/>
        <v>127.36799999999999</v>
      </c>
      <c r="T31" s="51">
        <f t="shared" si="7"/>
        <v>5.3070000000000004</v>
      </c>
      <c r="U31" s="193">
        <v>1.3</v>
      </c>
      <c r="V31" s="193">
        <f t="shared" si="0"/>
        <v>1.3</v>
      </c>
      <c r="W31" s="194" t="s">
        <v>141</v>
      </c>
      <c r="X31" s="197">
        <v>0</v>
      </c>
      <c r="Y31" s="197">
        <v>0</v>
      </c>
      <c r="Z31" s="197">
        <v>1134</v>
      </c>
      <c r="AA31" s="197">
        <v>1185</v>
      </c>
      <c r="AB31" s="197">
        <v>1160</v>
      </c>
      <c r="AC31" s="52" t="s">
        <v>90</v>
      </c>
      <c r="AD31" s="52" t="s">
        <v>90</v>
      </c>
      <c r="AE31" s="52" t="s">
        <v>90</v>
      </c>
      <c r="AF31" s="196" t="s">
        <v>90</v>
      </c>
      <c r="AG31" s="196">
        <v>34112852</v>
      </c>
      <c r="AH31" s="53">
        <f t="shared" si="9"/>
        <v>1192</v>
      </c>
      <c r="AI31" s="54">
        <f t="shared" si="8"/>
        <v>224.60900697192386</v>
      </c>
      <c r="AJ31" s="166">
        <v>0</v>
      </c>
      <c r="AK31" s="166">
        <v>0</v>
      </c>
      <c r="AL31" s="166">
        <v>1</v>
      </c>
      <c r="AM31" s="166">
        <v>1</v>
      </c>
      <c r="AN31" s="166">
        <v>1</v>
      </c>
      <c r="AO31" s="166">
        <v>0</v>
      </c>
      <c r="AP31" s="197">
        <v>7471026</v>
      </c>
      <c r="AQ31" s="197">
        <f t="shared" si="1"/>
        <v>0</v>
      </c>
      <c r="AR31" s="55"/>
      <c r="AS31" s="56" t="s">
        <v>113</v>
      </c>
      <c r="AV31" s="63" t="s">
        <v>29</v>
      </c>
      <c r="AW31" s="63" t="s">
        <v>74</v>
      </c>
      <c r="AY31" s="170"/>
    </row>
    <row r="32" spans="1:51" x14ac:dyDescent="0.25">
      <c r="B32" s="43">
        <v>2.875</v>
      </c>
      <c r="C32" s="43">
        <v>0.91666666666667096</v>
      </c>
      <c r="D32" s="191">
        <v>15</v>
      </c>
      <c r="E32" s="44">
        <f t="shared" si="2"/>
        <v>10.563380281690142</v>
      </c>
      <c r="F32" s="168">
        <v>76</v>
      </c>
      <c r="G32" s="44">
        <f t="shared" si="3"/>
        <v>53.521126760563384</v>
      </c>
      <c r="H32" s="45" t="s">
        <v>88</v>
      </c>
      <c r="I32" s="45">
        <f t="shared" si="4"/>
        <v>50</v>
      </c>
      <c r="J32" s="46">
        <f t="shared" si="13"/>
        <v>51.408450704225352</v>
      </c>
      <c r="K32" s="45">
        <f t="shared" si="12"/>
        <v>55.633802816901408</v>
      </c>
      <c r="L32" s="47">
        <v>14</v>
      </c>
      <c r="M32" s="48" t="s">
        <v>118</v>
      </c>
      <c r="N32" s="48">
        <v>12.6</v>
      </c>
      <c r="O32" s="192">
        <v>122</v>
      </c>
      <c r="P32" s="192">
        <v>116</v>
      </c>
      <c r="Q32" s="192">
        <v>22494937</v>
      </c>
      <c r="R32" s="50">
        <f>Q32-Q31</f>
        <v>5167</v>
      </c>
      <c r="S32" s="51">
        <f t="shared" si="6"/>
        <v>124.008</v>
      </c>
      <c r="T32" s="51">
        <f t="shared" si="7"/>
        <v>5.1669999999999998</v>
      </c>
      <c r="U32" s="193">
        <v>1.3</v>
      </c>
      <c r="V32" s="193">
        <f t="shared" si="0"/>
        <v>1.3</v>
      </c>
      <c r="W32" s="194" t="s">
        <v>141</v>
      </c>
      <c r="X32" s="197">
        <v>0</v>
      </c>
      <c r="Y32" s="197">
        <v>0</v>
      </c>
      <c r="Z32" s="197">
        <v>954</v>
      </c>
      <c r="AA32" s="197">
        <v>1185</v>
      </c>
      <c r="AB32" s="197">
        <v>1140</v>
      </c>
      <c r="AC32" s="52" t="s">
        <v>90</v>
      </c>
      <c r="AD32" s="52" t="s">
        <v>90</v>
      </c>
      <c r="AE32" s="52" t="s">
        <v>90</v>
      </c>
      <c r="AF32" s="196" t="s">
        <v>90</v>
      </c>
      <c r="AG32" s="196">
        <v>34113924</v>
      </c>
      <c r="AH32" s="53">
        <f t="shared" si="9"/>
        <v>1072</v>
      </c>
      <c r="AI32" s="54">
        <f t="shared" si="8"/>
        <v>207.47048577511129</v>
      </c>
      <c r="AJ32" s="166">
        <v>0</v>
      </c>
      <c r="AK32" s="166">
        <v>0</v>
      </c>
      <c r="AL32" s="166">
        <v>1</v>
      </c>
      <c r="AM32" s="166">
        <v>1</v>
      </c>
      <c r="AN32" s="166">
        <v>1</v>
      </c>
      <c r="AO32" s="166">
        <v>0</v>
      </c>
      <c r="AP32" s="197">
        <v>7471026</v>
      </c>
      <c r="AQ32" s="197">
        <f t="shared" si="1"/>
        <v>0</v>
      </c>
      <c r="AR32" s="57"/>
      <c r="AS32" s="56" t="s">
        <v>113</v>
      </c>
      <c r="AV32" s="64">
        <v>1</v>
      </c>
      <c r="AW32" s="64">
        <f>IFERROR(AV32*VLOOKUP(AV31,AV24:AW28,2,FALSE)/VLOOKUP(AW31,AV24:AW28,2,FALSE),"Enter Unit and Value")</f>
        <v>1.4189189189189189</v>
      </c>
      <c r="AY32" s="170"/>
    </row>
    <row r="33" spans="2:51" x14ac:dyDescent="0.25">
      <c r="B33" s="43">
        <v>2.9166666666666701</v>
      </c>
      <c r="C33" s="43">
        <v>0.95833333333333803</v>
      </c>
      <c r="D33" s="191">
        <v>11</v>
      </c>
      <c r="E33" s="44">
        <f t="shared" si="2"/>
        <v>7.746478873239437</v>
      </c>
      <c r="F33" s="168">
        <v>66</v>
      </c>
      <c r="G33" s="44">
        <f t="shared" si="3"/>
        <v>46.478873239436624</v>
      </c>
      <c r="H33" s="45" t="s">
        <v>88</v>
      </c>
      <c r="I33" s="45">
        <f>J33-(2/1.42)</f>
        <v>41.549295774647888</v>
      </c>
      <c r="J33" s="46">
        <f t="shared" ref="J33:J34" si="14">(F33-5)/1.42</f>
        <v>42.95774647887324</v>
      </c>
      <c r="K33" s="45">
        <f t="shared" si="12"/>
        <v>47.183098591549296</v>
      </c>
      <c r="L33" s="47">
        <v>14</v>
      </c>
      <c r="M33" s="48" t="s">
        <v>118</v>
      </c>
      <c r="N33" s="48">
        <v>11.9</v>
      </c>
      <c r="O33" s="192">
        <v>141</v>
      </c>
      <c r="P33" s="192">
        <v>105</v>
      </c>
      <c r="Q33" s="192">
        <v>22499060</v>
      </c>
      <c r="R33" s="50">
        <f t="shared" si="5"/>
        <v>4123</v>
      </c>
      <c r="S33" s="51">
        <f t="shared" si="6"/>
        <v>98.951999999999998</v>
      </c>
      <c r="T33" s="51">
        <f t="shared" si="7"/>
        <v>4.1230000000000002</v>
      </c>
      <c r="U33" s="193">
        <v>2.5</v>
      </c>
      <c r="V33" s="193">
        <f t="shared" si="0"/>
        <v>2.5</v>
      </c>
      <c r="W33" s="194" t="s">
        <v>129</v>
      </c>
      <c r="X33" s="197">
        <v>0</v>
      </c>
      <c r="Y33" s="197">
        <v>0</v>
      </c>
      <c r="Z33" s="197">
        <v>1059</v>
      </c>
      <c r="AA33" s="197">
        <v>0</v>
      </c>
      <c r="AB33" s="197">
        <v>1130</v>
      </c>
      <c r="AC33" s="52" t="s">
        <v>90</v>
      </c>
      <c r="AD33" s="52" t="s">
        <v>90</v>
      </c>
      <c r="AE33" s="52" t="s">
        <v>90</v>
      </c>
      <c r="AF33" s="196" t="s">
        <v>90</v>
      </c>
      <c r="AG33" s="196">
        <v>34114664</v>
      </c>
      <c r="AH33" s="53">
        <f t="shared" si="9"/>
        <v>740</v>
      </c>
      <c r="AI33" s="54">
        <f t="shared" si="8"/>
        <v>179.48096046568031</v>
      </c>
      <c r="AJ33" s="166">
        <v>0</v>
      </c>
      <c r="AK33" s="166">
        <v>0</v>
      </c>
      <c r="AL33" s="166">
        <v>1</v>
      </c>
      <c r="AM33" s="166">
        <v>0</v>
      </c>
      <c r="AN33" s="166">
        <v>1</v>
      </c>
      <c r="AO33" s="166">
        <v>0.25</v>
      </c>
      <c r="AP33" s="197">
        <v>7553251</v>
      </c>
      <c r="AQ33" s="197">
        <f t="shared" si="1"/>
        <v>82225</v>
      </c>
      <c r="AR33" s="55"/>
      <c r="AS33" s="56" t="s">
        <v>113</v>
      </c>
      <c r="AY33" s="170"/>
    </row>
    <row r="34" spans="2:51" x14ac:dyDescent="0.25">
      <c r="B34" s="43">
        <v>2.9583333333333299</v>
      </c>
      <c r="C34" s="43">
        <v>1</v>
      </c>
      <c r="D34" s="191">
        <v>14</v>
      </c>
      <c r="E34" s="44">
        <f t="shared" si="2"/>
        <v>9.8591549295774659</v>
      </c>
      <c r="F34" s="168">
        <v>66</v>
      </c>
      <c r="G34" s="44">
        <f t="shared" si="3"/>
        <v>46.478873239436624</v>
      </c>
      <c r="H34" s="45" t="s">
        <v>88</v>
      </c>
      <c r="I34" s="45">
        <f t="shared" si="4"/>
        <v>41.549295774647888</v>
      </c>
      <c r="J34" s="46">
        <f t="shared" si="14"/>
        <v>42.95774647887324</v>
      </c>
      <c r="K34" s="45">
        <f t="shared" si="12"/>
        <v>47.183098591549296</v>
      </c>
      <c r="L34" s="47">
        <v>14</v>
      </c>
      <c r="M34" s="48" t="s">
        <v>118</v>
      </c>
      <c r="N34" s="65">
        <v>11.5</v>
      </c>
      <c r="O34" s="192">
        <v>143</v>
      </c>
      <c r="P34" s="192">
        <v>101</v>
      </c>
      <c r="Q34" s="192">
        <v>22503671</v>
      </c>
      <c r="R34" s="50">
        <f t="shared" si="5"/>
        <v>4611</v>
      </c>
      <c r="S34" s="51">
        <f t="shared" si="6"/>
        <v>110.664</v>
      </c>
      <c r="T34" s="51">
        <f t="shared" si="7"/>
        <v>4.6109999999999998</v>
      </c>
      <c r="U34" s="193">
        <v>4</v>
      </c>
      <c r="V34" s="193">
        <f t="shared" si="0"/>
        <v>4</v>
      </c>
      <c r="W34" s="194" t="s">
        <v>129</v>
      </c>
      <c r="X34" s="197">
        <v>0</v>
      </c>
      <c r="Y34" s="197">
        <v>0</v>
      </c>
      <c r="Z34" s="197">
        <v>1024</v>
      </c>
      <c r="AA34" s="197">
        <v>0</v>
      </c>
      <c r="AB34" s="197">
        <v>1110</v>
      </c>
      <c r="AC34" s="52" t="s">
        <v>90</v>
      </c>
      <c r="AD34" s="52" t="s">
        <v>90</v>
      </c>
      <c r="AE34" s="52" t="s">
        <v>90</v>
      </c>
      <c r="AF34" s="196" t="s">
        <v>90</v>
      </c>
      <c r="AG34" s="196">
        <v>34115392</v>
      </c>
      <c r="AH34" s="53">
        <f t="shared" si="9"/>
        <v>728</v>
      </c>
      <c r="AI34" s="54">
        <f t="shared" si="8"/>
        <v>157.88332248969854</v>
      </c>
      <c r="AJ34" s="166">
        <v>0</v>
      </c>
      <c r="AK34" s="166">
        <v>0</v>
      </c>
      <c r="AL34" s="166">
        <v>1</v>
      </c>
      <c r="AM34" s="166">
        <v>0</v>
      </c>
      <c r="AN34" s="166">
        <v>1</v>
      </c>
      <c r="AO34" s="166">
        <v>0.25</v>
      </c>
      <c r="AP34" s="197">
        <v>7554768</v>
      </c>
      <c r="AQ34" s="197">
        <f t="shared" si="1"/>
        <v>1517</v>
      </c>
      <c r="AR34" s="55"/>
      <c r="AS34" s="56" t="s">
        <v>113</v>
      </c>
      <c r="AV34" s="60" t="s">
        <v>119</v>
      </c>
      <c r="AW34" s="66" t="s">
        <v>30</v>
      </c>
      <c r="AY34" s="170"/>
    </row>
    <row r="35" spans="2:51" x14ac:dyDescent="0.25">
      <c r="B35" s="152"/>
      <c r="C35" s="153"/>
      <c r="D35" s="152"/>
      <c r="E35" s="155"/>
      <c r="F35" s="155"/>
      <c r="G35" s="156"/>
      <c r="H35" s="154"/>
      <c r="I35" s="155"/>
      <c r="J35" s="155"/>
      <c r="K35" s="156"/>
      <c r="L35" s="226" t="s">
        <v>120</v>
      </c>
      <c r="M35" s="227"/>
      <c r="N35" s="228"/>
      <c r="O35" s="67"/>
      <c r="P35" s="67">
        <f>AVERAGE(P11:P34)</f>
        <v>124.95833333333333</v>
      </c>
      <c r="Q35" s="68">
        <f>Q34-Q10</f>
        <v>224951</v>
      </c>
      <c r="R35" s="69">
        <f>SUM(R11:R34)</f>
        <v>224951</v>
      </c>
      <c r="S35" s="70">
        <f>AVERAGE(S11:S34)</f>
        <v>224.95100000000002</v>
      </c>
      <c r="T35" s="70">
        <f>SUM(T11:T34)</f>
        <v>224.95099999999994</v>
      </c>
      <c r="U35" s="154"/>
      <c r="V35" s="154"/>
      <c r="W35" s="61"/>
      <c r="X35" s="146"/>
      <c r="Y35" s="147"/>
      <c r="Z35" s="147"/>
      <c r="AA35" s="147"/>
      <c r="AB35" s="148"/>
      <c r="AC35" s="146"/>
      <c r="AD35" s="147"/>
      <c r="AE35" s="148"/>
      <c r="AF35" s="149"/>
      <c r="AG35" s="71">
        <f>AG34-AG10</f>
        <v>324796</v>
      </c>
      <c r="AH35" s="72">
        <f>SUM(AH11:AH34)</f>
        <v>324796</v>
      </c>
      <c r="AI35" s="73">
        <f>$AH$35/$T35</f>
        <v>1443.8522167049716</v>
      </c>
      <c r="AJ35" s="149"/>
      <c r="AK35" s="150"/>
      <c r="AL35" s="150"/>
      <c r="AM35" s="150"/>
      <c r="AN35" s="151"/>
      <c r="AO35" s="74"/>
      <c r="AP35" s="75">
        <f>AP34-AP10</f>
        <v>8005</v>
      </c>
      <c r="AQ35" s="76">
        <f>SUM(AQ11:AQ34)</f>
        <v>8005</v>
      </c>
      <c r="AR35" s="77" t="e">
        <f>AVERAGE(AR11:AR34)</f>
        <v>#DIV/0!</v>
      </c>
      <c r="AS35" s="74"/>
      <c r="AV35" s="78" t="s">
        <v>30</v>
      </c>
      <c r="AW35" s="78">
        <v>1</v>
      </c>
      <c r="AY35" s="170"/>
    </row>
    <row r="36" spans="2:51" x14ac:dyDescent="0.25">
      <c r="B36" s="79"/>
      <c r="C36" s="79"/>
      <c r="D36" s="79"/>
      <c r="E36" s="80"/>
      <c r="F36" s="80"/>
      <c r="G36" s="80"/>
      <c r="H36" s="80"/>
      <c r="I36" s="81"/>
      <c r="J36" s="81"/>
      <c r="K36" s="81"/>
      <c r="L36" s="167"/>
      <c r="M36" s="167"/>
      <c r="N36" s="167"/>
      <c r="O36" s="167"/>
      <c r="P36" s="167"/>
      <c r="Q36" s="167"/>
      <c r="R36" s="167"/>
      <c r="S36" s="167"/>
      <c r="T36" s="167"/>
      <c r="U36" s="82"/>
      <c r="V36" s="82"/>
      <c r="W36" s="167"/>
      <c r="X36" s="167"/>
      <c r="Y36" s="167"/>
      <c r="Z36" s="171"/>
      <c r="AA36" s="167"/>
      <c r="AB36" s="167"/>
      <c r="AC36" s="167"/>
      <c r="AD36" s="167"/>
      <c r="AE36" s="167"/>
      <c r="AH36" s="83"/>
      <c r="AM36" s="167"/>
      <c r="AN36" s="167"/>
      <c r="AO36" s="167"/>
      <c r="AP36" s="167"/>
      <c r="AQ36" s="167"/>
      <c r="AR36" s="167"/>
      <c r="AV36" s="78" t="s">
        <v>121</v>
      </c>
      <c r="AW36" s="78">
        <v>41.67</v>
      </c>
      <c r="AY36" s="170"/>
    </row>
    <row r="37" spans="2:51" x14ac:dyDescent="0.25">
      <c r="B37" s="93" t="s">
        <v>122</v>
      </c>
      <c r="C37" s="93"/>
      <c r="D37" s="93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71"/>
      <c r="X37" s="171"/>
      <c r="Y37" s="171"/>
      <c r="Z37" s="171"/>
      <c r="AA37" s="171"/>
      <c r="AB37" s="171"/>
      <c r="AC37" s="171"/>
      <c r="AD37" s="171"/>
      <c r="AE37" s="171"/>
      <c r="AM37" s="23"/>
      <c r="AN37" s="167"/>
      <c r="AO37" s="167"/>
      <c r="AP37" s="167"/>
      <c r="AQ37" s="167"/>
      <c r="AR37" s="171"/>
      <c r="AV37" s="78" t="s">
        <v>123</v>
      </c>
      <c r="AW37" s="78">
        <v>11.574999999999999</v>
      </c>
      <c r="AY37" s="170"/>
    </row>
    <row r="38" spans="2:51" x14ac:dyDescent="0.25">
      <c r="B38" s="94" t="s">
        <v>139</v>
      </c>
      <c r="C38" s="93"/>
      <c r="D38" s="9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171"/>
      <c r="X38" s="171"/>
      <c r="Y38" s="171"/>
      <c r="Z38" s="171"/>
      <c r="AA38" s="171"/>
      <c r="AB38" s="171"/>
      <c r="AC38" s="171"/>
      <c r="AD38" s="171"/>
      <c r="AE38" s="171"/>
      <c r="AM38" s="23"/>
      <c r="AN38" s="167"/>
      <c r="AO38" s="167"/>
      <c r="AP38" s="167"/>
      <c r="AQ38" s="167"/>
      <c r="AR38" s="171"/>
      <c r="AV38" s="78"/>
      <c r="AW38" s="78"/>
      <c r="AY38" s="170"/>
    </row>
    <row r="39" spans="2:51" x14ac:dyDescent="0.25">
      <c r="B39" s="90" t="s">
        <v>128</v>
      </c>
      <c r="C39" s="176"/>
      <c r="D39" s="176"/>
      <c r="E39" s="176"/>
      <c r="F39" s="176"/>
      <c r="G39" s="176"/>
      <c r="H39" s="176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92"/>
      <c r="T39" s="92"/>
      <c r="U39" s="92"/>
      <c r="V39" s="92"/>
      <c r="W39" s="171"/>
      <c r="X39" s="171"/>
      <c r="Y39" s="171"/>
      <c r="Z39" s="171"/>
      <c r="AA39" s="171"/>
      <c r="AB39" s="171"/>
      <c r="AC39" s="171"/>
      <c r="AD39" s="171"/>
      <c r="AE39" s="171"/>
      <c r="AM39" s="23"/>
      <c r="AN39" s="167"/>
      <c r="AO39" s="167"/>
      <c r="AP39" s="167"/>
      <c r="AQ39" s="167"/>
      <c r="AR39" s="171"/>
      <c r="AV39" s="78"/>
      <c r="AW39" s="78"/>
      <c r="AY39" s="170"/>
    </row>
    <row r="40" spans="2:51" x14ac:dyDescent="0.25">
      <c r="B40" s="182" t="s">
        <v>134</v>
      </c>
      <c r="C40" s="176"/>
      <c r="D40" s="176"/>
      <c r="E40" s="176"/>
      <c r="F40" s="176"/>
      <c r="G40" s="176"/>
      <c r="H40" s="176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92"/>
      <c r="T40" s="92"/>
      <c r="U40" s="92"/>
      <c r="V40" s="92"/>
      <c r="W40" s="171"/>
      <c r="X40" s="171"/>
      <c r="Y40" s="171"/>
      <c r="Z40" s="171"/>
      <c r="AA40" s="171"/>
      <c r="AB40" s="171"/>
      <c r="AC40" s="171"/>
      <c r="AD40" s="171"/>
      <c r="AE40" s="171"/>
      <c r="AM40" s="23"/>
      <c r="AN40" s="167"/>
      <c r="AO40" s="167"/>
      <c r="AP40" s="167"/>
      <c r="AQ40" s="167"/>
      <c r="AR40" s="171"/>
      <c r="AV40" s="78"/>
      <c r="AW40" s="78"/>
      <c r="AY40" s="170"/>
    </row>
    <row r="41" spans="2:51" x14ac:dyDescent="0.25">
      <c r="B41" s="88" t="s">
        <v>197</v>
      </c>
      <c r="C41" s="176"/>
      <c r="D41" s="176"/>
      <c r="E41" s="176"/>
      <c r="F41" s="176"/>
      <c r="G41" s="176"/>
      <c r="H41" s="176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92"/>
      <c r="T41" s="92"/>
      <c r="U41" s="92"/>
      <c r="V41" s="92"/>
      <c r="W41" s="171"/>
      <c r="X41" s="171"/>
      <c r="Y41" s="171"/>
      <c r="Z41" s="171"/>
      <c r="AA41" s="171"/>
      <c r="AB41" s="171"/>
      <c r="AC41" s="171"/>
      <c r="AD41" s="171"/>
      <c r="AE41" s="171"/>
      <c r="AM41" s="23"/>
      <c r="AN41" s="167"/>
      <c r="AO41" s="167"/>
      <c r="AP41" s="167"/>
      <c r="AQ41" s="167"/>
      <c r="AR41" s="171"/>
      <c r="AV41" s="78"/>
      <c r="AW41" s="78"/>
      <c r="AY41" s="170"/>
    </row>
    <row r="42" spans="2:51" x14ac:dyDescent="0.25">
      <c r="B42" s="89" t="s">
        <v>244</v>
      </c>
      <c r="C42" s="176"/>
      <c r="D42" s="176"/>
      <c r="E42" s="176"/>
      <c r="F42" s="176"/>
      <c r="G42" s="176"/>
      <c r="H42" s="176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9"/>
      <c r="T42" s="179"/>
      <c r="U42" s="179"/>
      <c r="V42" s="179"/>
      <c r="W42" s="171"/>
      <c r="X42" s="171"/>
      <c r="Y42" s="171"/>
      <c r="Z42" s="171"/>
      <c r="AA42" s="171"/>
      <c r="AB42" s="171"/>
      <c r="AC42" s="171"/>
      <c r="AD42" s="171"/>
      <c r="AE42" s="171"/>
      <c r="AM42" s="172"/>
      <c r="AN42" s="172"/>
      <c r="AO42" s="172"/>
      <c r="AP42" s="172"/>
      <c r="AQ42" s="172"/>
      <c r="AR42" s="172"/>
      <c r="AS42" s="173"/>
      <c r="AV42" s="170"/>
      <c r="AW42" s="163"/>
      <c r="AX42" s="163"/>
      <c r="AY42" s="163"/>
    </row>
    <row r="43" spans="2:51" x14ac:dyDescent="0.25">
      <c r="B43" s="182" t="s">
        <v>124</v>
      </c>
      <c r="C43" s="176"/>
      <c r="D43" s="176"/>
      <c r="E43" s="181"/>
      <c r="F43" s="181"/>
      <c r="G43" s="181"/>
      <c r="H43" s="176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9"/>
      <c r="T43" s="179"/>
      <c r="U43" s="179"/>
      <c r="V43" s="179"/>
      <c r="W43" s="171"/>
      <c r="X43" s="171"/>
      <c r="Y43" s="171"/>
      <c r="Z43" s="171"/>
      <c r="AA43" s="171"/>
      <c r="AB43" s="171"/>
      <c r="AC43" s="171"/>
      <c r="AD43" s="171"/>
      <c r="AE43" s="171"/>
      <c r="AM43" s="172"/>
      <c r="AN43" s="172"/>
      <c r="AO43" s="172"/>
      <c r="AP43" s="172"/>
      <c r="AQ43" s="172"/>
      <c r="AR43" s="172"/>
      <c r="AS43" s="173"/>
      <c r="AV43" s="170"/>
      <c r="AW43" s="163"/>
      <c r="AX43" s="163"/>
      <c r="AY43" s="163"/>
    </row>
    <row r="44" spans="2:51" x14ac:dyDescent="0.25">
      <c r="B44" s="182" t="s">
        <v>125</v>
      </c>
      <c r="C44" s="176"/>
      <c r="D44" s="176"/>
      <c r="E44" s="181"/>
      <c r="F44" s="181"/>
      <c r="G44" s="181"/>
      <c r="H44" s="17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80"/>
      <c r="T44" s="179"/>
      <c r="U44" s="179"/>
      <c r="V44" s="179"/>
      <c r="W44" s="171"/>
      <c r="X44" s="171"/>
      <c r="Y44" s="171"/>
      <c r="Z44" s="171"/>
      <c r="AA44" s="171"/>
      <c r="AB44" s="171"/>
      <c r="AC44" s="171"/>
      <c r="AD44" s="171"/>
      <c r="AE44" s="171"/>
      <c r="AM44" s="172"/>
      <c r="AN44" s="172"/>
      <c r="AO44" s="172"/>
      <c r="AP44" s="172"/>
      <c r="AQ44" s="172"/>
      <c r="AR44" s="172"/>
      <c r="AS44" s="173"/>
      <c r="AV44" s="170"/>
      <c r="AW44" s="163"/>
      <c r="AX44" s="163"/>
      <c r="AY44" s="163"/>
    </row>
    <row r="45" spans="2:51" x14ac:dyDescent="0.25">
      <c r="B45" s="178" t="s">
        <v>186</v>
      </c>
      <c r="C45" s="176"/>
      <c r="D45" s="176"/>
      <c r="E45" s="181"/>
      <c r="F45" s="181"/>
      <c r="G45" s="181"/>
      <c r="H45" s="176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80"/>
      <c r="T45" s="179"/>
      <c r="U45" s="179"/>
      <c r="V45" s="179"/>
      <c r="W45" s="171"/>
      <c r="X45" s="171"/>
      <c r="Y45" s="171"/>
      <c r="Z45" s="171"/>
      <c r="AA45" s="171"/>
      <c r="AB45" s="171"/>
      <c r="AC45" s="171"/>
      <c r="AD45" s="171"/>
      <c r="AE45" s="171"/>
      <c r="AM45" s="172"/>
      <c r="AN45" s="172"/>
      <c r="AO45" s="172"/>
      <c r="AP45" s="172"/>
      <c r="AQ45" s="172"/>
      <c r="AR45" s="172"/>
      <c r="AS45" s="173"/>
      <c r="AV45" s="170"/>
      <c r="AW45" s="163"/>
      <c r="AX45" s="163"/>
      <c r="AY45" s="163"/>
    </row>
    <row r="46" spans="2:51" x14ac:dyDescent="0.25">
      <c r="B46" s="178" t="s">
        <v>187</v>
      </c>
      <c r="C46" s="176"/>
      <c r="D46" s="176"/>
      <c r="E46" s="176"/>
      <c r="F46" s="176"/>
      <c r="G46" s="176"/>
      <c r="H46" s="176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9"/>
      <c r="U46" s="179"/>
      <c r="V46" s="179"/>
      <c r="W46" s="171"/>
      <c r="X46" s="171"/>
      <c r="Y46" s="171"/>
      <c r="Z46" s="171"/>
      <c r="AA46" s="171"/>
      <c r="AB46" s="171"/>
      <c r="AC46" s="171"/>
      <c r="AD46" s="171"/>
      <c r="AE46" s="171"/>
      <c r="AM46" s="172"/>
      <c r="AN46" s="172"/>
      <c r="AO46" s="172"/>
      <c r="AP46" s="172"/>
      <c r="AQ46" s="172"/>
      <c r="AR46" s="172"/>
      <c r="AS46" s="173"/>
      <c r="AV46" s="170"/>
      <c r="AW46" s="163"/>
      <c r="AX46" s="163"/>
      <c r="AY46" s="163"/>
    </row>
    <row r="47" spans="2:51" x14ac:dyDescent="0.25">
      <c r="B47" s="174" t="s">
        <v>173</v>
      </c>
      <c r="C47" s="176"/>
      <c r="D47" s="176"/>
      <c r="E47" s="176"/>
      <c r="F47" s="176"/>
      <c r="G47" s="176"/>
      <c r="H47" s="176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80"/>
      <c r="T47" s="179"/>
      <c r="U47" s="179"/>
      <c r="V47" s="179"/>
      <c r="W47" s="171"/>
      <c r="X47" s="171"/>
      <c r="Y47" s="171"/>
      <c r="Z47" s="171"/>
      <c r="AA47" s="171"/>
      <c r="AB47" s="171"/>
      <c r="AC47" s="171"/>
      <c r="AD47" s="171"/>
      <c r="AE47" s="171"/>
      <c r="AM47" s="172"/>
      <c r="AN47" s="172"/>
      <c r="AO47" s="172"/>
      <c r="AP47" s="172"/>
      <c r="AQ47" s="172"/>
      <c r="AR47" s="172"/>
      <c r="AS47" s="173"/>
      <c r="AV47" s="170"/>
      <c r="AW47" s="163"/>
      <c r="AX47" s="163"/>
      <c r="AY47" s="163"/>
    </row>
    <row r="48" spans="2:51" x14ac:dyDescent="0.25">
      <c r="B48" s="182" t="s">
        <v>199</v>
      </c>
      <c r="C48" s="176"/>
      <c r="D48" s="176"/>
      <c r="E48" s="176"/>
      <c r="F48" s="176"/>
      <c r="G48" s="176"/>
      <c r="H48" s="176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80"/>
      <c r="T48" s="179"/>
      <c r="U48" s="179"/>
      <c r="V48" s="179"/>
      <c r="W48" s="171"/>
      <c r="X48" s="171"/>
      <c r="Y48" s="171"/>
      <c r="Z48" s="171"/>
      <c r="AA48" s="171"/>
      <c r="AB48" s="171"/>
      <c r="AC48" s="171"/>
      <c r="AD48" s="171"/>
      <c r="AE48" s="171"/>
      <c r="AM48" s="172"/>
      <c r="AN48" s="172"/>
      <c r="AO48" s="172"/>
      <c r="AP48" s="172"/>
      <c r="AQ48" s="172"/>
      <c r="AR48" s="172"/>
      <c r="AS48" s="173"/>
      <c r="AV48" s="170"/>
      <c r="AW48" s="163"/>
      <c r="AX48" s="163"/>
      <c r="AY48" s="163"/>
    </row>
    <row r="49" spans="2:51" x14ac:dyDescent="0.25">
      <c r="B49" s="182" t="s">
        <v>131</v>
      </c>
      <c r="C49" s="176"/>
      <c r="D49" s="176"/>
      <c r="E49" s="176"/>
      <c r="F49" s="176"/>
      <c r="G49" s="176"/>
      <c r="H49" s="176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80"/>
      <c r="T49" s="179"/>
      <c r="U49" s="179"/>
      <c r="V49" s="179"/>
      <c r="W49" s="171"/>
      <c r="X49" s="171"/>
      <c r="Y49" s="171"/>
      <c r="Z49" s="171"/>
      <c r="AA49" s="171"/>
      <c r="AB49" s="171"/>
      <c r="AC49" s="171"/>
      <c r="AD49" s="171"/>
      <c r="AE49" s="171"/>
      <c r="AM49" s="172"/>
      <c r="AN49" s="172"/>
      <c r="AO49" s="172"/>
      <c r="AP49" s="172"/>
      <c r="AQ49" s="172"/>
      <c r="AR49" s="172"/>
      <c r="AS49" s="173"/>
      <c r="AV49" s="170"/>
      <c r="AW49" s="163"/>
      <c r="AX49" s="163"/>
      <c r="AY49" s="163"/>
    </row>
    <row r="50" spans="2:51" x14ac:dyDescent="0.25">
      <c r="B50" s="174" t="s">
        <v>160</v>
      </c>
      <c r="C50" s="104"/>
      <c r="D50" s="104"/>
      <c r="E50" s="104"/>
      <c r="F50" s="104"/>
      <c r="G50" s="104"/>
      <c r="H50" s="104"/>
      <c r="I50" s="184"/>
      <c r="J50" s="177"/>
      <c r="K50" s="177"/>
      <c r="L50" s="177"/>
      <c r="M50" s="177"/>
      <c r="N50" s="177"/>
      <c r="O50" s="177"/>
      <c r="P50" s="177"/>
      <c r="Q50" s="177"/>
      <c r="R50" s="177"/>
      <c r="S50" s="180"/>
      <c r="T50" s="179"/>
      <c r="U50" s="179"/>
      <c r="V50" s="179"/>
      <c r="W50" s="171"/>
      <c r="X50" s="171"/>
      <c r="Y50" s="171"/>
      <c r="Z50" s="171"/>
      <c r="AA50" s="171"/>
      <c r="AB50" s="171"/>
      <c r="AC50" s="171"/>
      <c r="AD50" s="171"/>
      <c r="AE50" s="171"/>
      <c r="AM50" s="172"/>
      <c r="AN50" s="172"/>
      <c r="AO50" s="172"/>
      <c r="AP50" s="172"/>
      <c r="AQ50" s="172"/>
      <c r="AR50" s="172"/>
      <c r="AS50" s="173"/>
      <c r="AV50" s="170"/>
      <c r="AW50" s="163"/>
      <c r="AX50" s="163"/>
      <c r="AY50" s="163"/>
    </row>
    <row r="51" spans="2:51" x14ac:dyDescent="0.25">
      <c r="B51" s="174" t="s">
        <v>201</v>
      </c>
      <c r="C51" s="104"/>
      <c r="D51" s="104"/>
      <c r="E51" s="104"/>
      <c r="F51" s="104"/>
      <c r="G51" s="104"/>
      <c r="H51" s="104"/>
      <c r="I51" s="184"/>
      <c r="J51" s="177"/>
      <c r="K51" s="177"/>
      <c r="L51" s="177"/>
      <c r="M51" s="177"/>
      <c r="N51" s="177"/>
      <c r="O51" s="177"/>
      <c r="P51" s="177"/>
      <c r="Q51" s="177"/>
      <c r="R51" s="177"/>
      <c r="S51" s="180"/>
      <c r="T51" s="179"/>
      <c r="U51" s="179"/>
      <c r="V51" s="179"/>
      <c r="W51" s="171"/>
      <c r="X51" s="171"/>
      <c r="Y51" s="171"/>
      <c r="Z51" s="171"/>
      <c r="AA51" s="171"/>
      <c r="AB51" s="171"/>
      <c r="AC51" s="171"/>
      <c r="AD51" s="171"/>
      <c r="AE51" s="171"/>
      <c r="AM51" s="172"/>
      <c r="AN51" s="172"/>
      <c r="AO51" s="172"/>
      <c r="AP51" s="172"/>
      <c r="AQ51" s="172"/>
      <c r="AR51" s="172"/>
      <c r="AS51" s="173"/>
      <c r="AV51" s="170"/>
      <c r="AW51" s="163"/>
      <c r="AX51" s="163"/>
      <c r="AY51" s="163"/>
    </row>
    <row r="52" spans="2:51" x14ac:dyDescent="0.25">
      <c r="B52" s="182" t="s">
        <v>132</v>
      </c>
      <c r="C52" s="176"/>
      <c r="D52" s="176"/>
      <c r="E52" s="176"/>
      <c r="F52" s="176"/>
      <c r="G52" s="176"/>
      <c r="H52" s="176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80"/>
      <c r="T52" s="179"/>
      <c r="U52" s="179"/>
      <c r="V52" s="179"/>
      <c r="W52" s="171"/>
      <c r="X52" s="171"/>
      <c r="Y52" s="171"/>
      <c r="Z52" s="171"/>
      <c r="AA52" s="171"/>
      <c r="AB52" s="171"/>
      <c r="AC52" s="171"/>
      <c r="AD52" s="171"/>
      <c r="AE52" s="171"/>
      <c r="AM52" s="172"/>
      <c r="AN52" s="172"/>
      <c r="AO52" s="172"/>
      <c r="AP52" s="172"/>
      <c r="AQ52" s="172"/>
      <c r="AR52" s="172"/>
      <c r="AS52" s="173"/>
      <c r="AV52" s="170"/>
      <c r="AW52" s="163"/>
      <c r="AX52" s="163"/>
      <c r="AY52" s="163"/>
    </row>
    <row r="53" spans="2:51" x14ac:dyDescent="0.25">
      <c r="B53" s="174" t="s">
        <v>188</v>
      </c>
      <c r="C53" s="176"/>
      <c r="D53" s="176"/>
      <c r="E53" s="176"/>
      <c r="F53" s="176"/>
      <c r="G53" s="176"/>
      <c r="H53" s="176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80"/>
      <c r="T53" s="179"/>
      <c r="U53" s="179"/>
      <c r="V53" s="179"/>
      <c r="W53" s="171"/>
      <c r="X53" s="171"/>
      <c r="Y53" s="171"/>
      <c r="Z53" s="171"/>
      <c r="AA53" s="171"/>
      <c r="AB53" s="171"/>
      <c r="AC53" s="171"/>
      <c r="AD53" s="171"/>
      <c r="AE53" s="171"/>
      <c r="AM53" s="172"/>
      <c r="AN53" s="172"/>
      <c r="AO53" s="172"/>
      <c r="AP53" s="172"/>
      <c r="AQ53" s="172"/>
      <c r="AR53" s="172"/>
      <c r="AS53" s="173"/>
      <c r="AV53" s="170"/>
      <c r="AW53" s="163"/>
      <c r="AX53" s="163"/>
      <c r="AY53" s="163"/>
    </row>
    <row r="54" spans="2:51" x14ac:dyDescent="0.25">
      <c r="B54" s="182" t="s">
        <v>133</v>
      </c>
      <c r="C54" s="176"/>
      <c r="D54" s="176"/>
      <c r="E54" s="176"/>
      <c r="F54" s="176"/>
      <c r="G54" s="176"/>
      <c r="H54" s="176"/>
      <c r="I54" s="176"/>
      <c r="J54" s="177"/>
      <c r="K54" s="177"/>
      <c r="L54" s="177"/>
      <c r="M54" s="177"/>
      <c r="N54" s="177"/>
      <c r="O54" s="177"/>
      <c r="P54" s="177"/>
      <c r="Q54" s="177"/>
      <c r="R54" s="177"/>
      <c r="S54" s="180"/>
      <c r="T54" s="179"/>
      <c r="U54" s="179"/>
      <c r="V54" s="179"/>
      <c r="W54" s="171"/>
      <c r="X54" s="171"/>
      <c r="Y54" s="171"/>
      <c r="Z54" s="171"/>
      <c r="AA54" s="171"/>
      <c r="AB54" s="171"/>
      <c r="AC54" s="171"/>
      <c r="AD54" s="171"/>
      <c r="AE54" s="171"/>
      <c r="AM54" s="172"/>
      <c r="AN54" s="172"/>
      <c r="AO54" s="172"/>
      <c r="AP54" s="172"/>
      <c r="AQ54" s="172"/>
      <c r="AR54" s="172"/>
      <c r="AS54" s="173"/>
      <c r="AV54" s="170"/>
      <c r="AW54" s="163"/>
      <c r="AX54" s="163"/>
      <c r="AY54" s="163"/>
    </row>
    <row r="55" spans="2:51" x14ac:dyDescent="0.25">
      <c r="B55" s="97" t="s">
        <v>245</v>
      </c>
      <c r="C55" s="176"/>
      <c r="D55" s="176"/>
      <c r="E55" s="176"/>
      <c r="F55" s="176"/>
      <c r="G55" s="176"/>
      <c r="H55" s="176"/>
      <c r="I55" s="176"/>
      <c r="J55" s="177"/>
      <c r="K55" s="177"/>
      <c r="L55" s="177"/>
      <c r="M55" s="177"/>
      <c r="N55" s="177"/>
      <c r="O55" s="177"/>
      <c r="P55" s="177"/>
      <c r="Q55" s="177"/>
      <c r="R55" s="177"/>
      <c r="S55" s="180"/>
      <c r="T55" s="179"/>
      <c r="U55" s="179"/>
      <c r="V55" s="179"/>
      <c r="W55" s="171"/>
      <c r="X55" s="171"/>
      <c r="Y55" s="171"/>
      <c r="Z55" s="171"/>
      <c r="AA55" s="171"/>
      <c r="AB55" s="171"/>
      <c r="AC55" s="171"/>
      <c r="AD55" s="171"/>
      <c r="AE55" s="171"/>
      <c r="AM55" s="172"/>
      <c r="AN55" s="172"/>
      <c r="AO55" s="172"/>
      <c r="AP55" s="172"/>
      <c r="AQ55" s="172"/>
      <c r="AR55" s="172"/>
      <c r="AS55" s="173"/>
      <c r="AV55" s="170"/>
      <c r="AW55" s="163"/>
      <c r="AX55" s="163"/>
      <c r="AY55" s="163"/>
    </row>
    <row r="56" spans="2:51" x14ac:dyDescent="0.25">
      <c r="B56" s="178" t="s">
        <v>246</v>
      </c>
      <c r="C56" s="176"/>
      <c r="D56" s="176"/>
      <c r="E56" s="176"/>
      <c r="F56" s="176"/>
      <c r="G56" s="176"/>
      <c r="H56" s="176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80"/>
      <c r="T56" s="179"/>
      <c r="U56" s="179"/>
      <c r="V56" s="179"/>
      <c r="W56" s="171"/>
      <c r="X56" s="171"/>
      <c r="Y56" s="171"/>
      <c r="Z56" s="171"/>
      <c r="AA56" s="171"/>
      <c r="AB56" s="171"/>
      <c r="AC56" s="171"/>
      <c r="AD56" s="171"/>
      <c r="AE56" s="171"/>
      <c r="AM56" s="172"/>
      <c r="AN56" s="172"/>
      <c r="AO56" s="172"/>
      <c r="AP56" s="172"/>
      <c r="AQ56" s="172"/>
      <c r="AR56" s="172"/>
      <c r="AS56" s="173"/>
      <c r="AV56" s="170"/>
      <c r="AW56" s="163"/>
      <c r="AX56" s="163"/>
      <c r="AY56" s="163"/>
    </row>
    <row r="57" spans="2:51" x14ac:dyDescent="0.25">
      <c r="B57" s="174" t="s">
        <v>206</v>
      </c>
      <c r="C57" s="104"/>
      <c r="D57" s="104"/>
      <c r="E57" s="104"/>
      <c r="F57" s="104"/>
      <c r="G57" s="104"/>
      <c r="H57" s="104"/>
      <c r="I57" s="184"/>
      <c r="J57" s="177"/>
      <c r="K57" s="177"/>
      <c r="L57" s="177"/>
      <c r="M57" s="177"/>
      <c r="N57" s="177"/>
      <c r="O57" s="177"/>
      <c r="P57" s="177"/>
      <c r="Q57" s="177"/>
      <c r="R57" s="177"/>
      <c r="S57" s="180"/>
      <c r="T57" s="180"/>
      <c r="U57" s="180"/>
      <c r="V57" s="180"/>
      <c r="W57" s="171"/>
      <c r="X57" s="171"/>
      <c r="Y57" s="171"/>
      <c r="Z57" s="171"/>
      <c r="AA57" s="171"/>
      <c r="AB57" s="171"/>
      <c r="AC57" s="171"/>
      <c r="AD57" s="171"/>
      <c r="AE57" s="171"/>
      <c r="AM57" s="172"/>
      <c r="AN57" s="172"/>
      <c r="AO57" s="172"/>
      <c r="AP57" s="172"/>
      <c r="AQ57" s="172"/>
      <c r="AR57" s="172"/>
      <c r="AS57" s="173"/>
      <c r="AV57" s="170"/>
      <c r="AW57" s="163"/>
      <c r="AX57" s="163"/>
      <c r="AY57" s="163"/>
    </row>
    <row r="58" spans="2:51" x14ac:dyDescent="0.25">
      <c r="B58" s="182" t="s">
        <v>144</v>
      </c>
      <c r="C58" s="176"/>
      <c r="D58" s="176"/>
      <c r="E58" s="176"/>
      <c r="F58" s="176"/>
      <c r="G58" s="176"/>
      <c r="H58" s="176"/>
      <c r="I58" s="176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80"/>
      <c r="U58" s="180"/>
      <c r="V58" s="180"/>
      <c r="W58" s="171"/>
      <c r="X58" s="171"/>
      <c r="Y58" s="171"/>
      <c r="Z58" s="171"/>
      <c r="AA58" s="171"/>
      <c r="AB58" s="171"/>
      <c r="AC58" s="171"/>
      <c r="AD58" s="171"/>
      <c r="AE58" s="171"/>
      <c r="AM58" s="172"/>
      <c r="AN58" s="172"/>
      <c r="AO58" s="172"/>
      <c r="AP58" s="172"/>
      <c r="AQ58" s="172"/>
      <c r="AR58" s="172"/>
      <c r="AS58" s="173"/>
      <c r="AV58" s="170"/>
      <c r="AW58" s="163"/>
      <c r="AX58" s="163"/>
      <c r="AY58" s="163"/>
    </row>
    <row r="59" spans="2:51" x14ac:dyDescent="0.25">
      <c r="B59" s="97" t="s">
        <v>126</v>
      </c>
      <c r="C59" s="176"/>
      <c r="D59" s="176"/>
      <c r="E59" s="176"/>
      <c r="F59" s="176"/>
      <c r="G59" s="176"/>
      <c r="H59" s="176"/>
      <c r="I59" s="176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80"/>
      <c r="U59" s="85"/>
      <c r="V59" s="85"/>
      <c r="W59" s="171"/>
      <c r="X59" s="171"/>
      <c r="Y59" s="171"/>
      <c r="Z59" s="171"/>
      <c r="AA59" s="171"/>
      <c r="AB59" s="171"/>
      <c r="AC59" s="171"/>
      <c r="AD59" s="171"/>
      <c r="AE59" s="171"/>
      <c r="AM59" s="172"/>
      <c r="AN59" s="172"/>
      <c r="AO59" s="172"/>
      <c r="AP59" s="172"/>
      <c r="AQ59" s="172"/>
      <c r="AR59" s="172"/>
      <c r="AS59" s="173"/>
      <c r="AV59" s="170"/>
      <c r="AW59" s="163"/>
      <c r="AX59" s="163"/>
      <c r="AY59" s="163"/>
    </row>
    <row r="60" spans="2:51" x14ac:dyDescent="0.25">
      <c r="B60" s="119" t="s">
        <v>247</v>
      </c>
      <c r="C60" s="182"/>
      <c r="D60" s="176"/>
      <c r="E60" s="104"/>
      <c r="F60" s="176"/>
      <c r="G60" s="176"/>
      <c r="H60" s="176"/>
      <c r="I60" s="176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80"/>
      <c r="U60" s="85"/>
      <c r="V60" s="85"/>
      <c r="W60" s="171"/>
      <c r="X60" s="171"/>
      <c r="Y60" s="171"/>
      <c r="Z60" s="171"/>
      <c r="AA60" s="171"/>
      <c r="AB60" s="171"/>
      <c r="AC60" s="171"/>
      <c r="AD60" s="171"/>
      <c r="AE60" s="171"/>
      <c r="AM60" s="172"/>
      <c r="AN60" s="172"/>
      <c r="AO60" s="172"/>
      <c r="AP60" s="172"/>
      <c r="AQ60" s="172"/>
      <c r="AR60" s="172"/>
      <c r="AS60" s="173"/>
      <c r="AV60" s="170"/>
      <c r="AW60" s="163"/>
      <c r="AX60" s="163"/>
      <c r="AY60" s="163"/>
    </row>
    <row r="61" spans="2:51" x14ac:dyDescent="0.25">
      <c r="B61" s="119" t="s">
        <v>127</v>
      </c>
      <c r="C61" s="178"/>
      <c r="D61" s="176"/>
      <c r="E61" s="104"/>
      <c r="F61" s="176"/>
      <c r="G61" s="176"/>
      <c r="H61" s="176"/>
      <c r="I61" s="176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80"/>
      <c r="U61" s="85"/>
      <c r="V61" s="85"/>
      <c r="W61" s="171"/>
      <c r="X61" s="171"/>
      <c r="Y61" s="171"/>
      <c r="Z61" s="171"/>
      <c r="AA61" s="171"/>
      <c r="AB61" s="171"/>
      <c r="AC61" s="171"/>
      <c r="AD61" s="171"/>
      <c r="AE61" s="171"/>
      <c r="AM61" s="172"/>
      <c r="AN61" s="172"/>
      <c r="AO61" s="172"/>
      <c r="AP61" s="172"/>
      <c r="AQ61" s="172"/>
      <c r="AR61" s="172"/>
      <c r="AS61" s="173"/>
      <c r="AV61" s="170"/>
      <c r="AW61" s="163"/>
      <c r="AX61" s="163"/>
      <c r="AY61" s="163"/>
    </row>
    <row r="62" spans="2:51" x14ac:dyDescent="0.25">
      <c r="B62" s="119"/>
      <c r="C62" s="178"/>
      <c r="D62" s="176"/>
      <c r="E62" s="176"/>
      <c r="F62" s="176"/>
      <c r="G62" s="176"/>
      <c r="H62" s="176"/>
      <c r="I62" s="176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80"/>
      <c r="U62" s="85"/>
      <c r="V62" s="85"/>
      <c r="W62" s="171"/>
      <c r="X62" s="171"/>
      <c r="Y62" s="171"/>
      <c r="Z62" s="171"/>
      <c r="AA62" s="171"/>
      <c r="AB62" s="171"/>
      <c r="AC62" s="171"/>
      <c r="AD62" s="171"/>
      <c r="AE62" s="171"/>
      <c r="AM62" s="172"/>
      <c r="AN62" s="172"/>
      <c r="AO62" s="172"/>
      <c r="AP62" s="172"/>
      <c r="AQ62" s="172"/>
      <c r="AR62" s="172"/>
      <c r="AS62" s="173"/>
      <c r="AV62" s="170"/>
      <c r="AW62" s="163"/>
      <c r="AX62" s="163"/>
      <c r="AY62" s="163"/>
    </row>
    <row r="63" spans="2:51" x14ac:dyDescent="0.25">
      <c r="B63" s="119"/>
      <c r="C63" s="178"/>
      <c r="D63" s="176"/>
      <c r="E63" s="104"/>
      <c r="F63" s="176"/>
      <c r="G63" s="176"/>
      <c r="H63" s="176"/>
      <c r="I63" s="176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80"/>
      <c r="U63" s="85"/>
      <c r="V63" s="85"/>
      <c r="W63" s="171"/>
      <c r="X63" s="171"/>
      <c r="Y63" s="171"/>
      <c r="Z63" s="98"/>
      <c r="AA63" s="171"/>
      <c r="AB63" s="171"/>
      <c r="AC63" s="171"/>
      <c r="AD63" s="171"/>
      <c r="AE63" s="171"/>
      <c r="AM63" s="172"/>
      <c r="AN63" s="172"/>
      <c r="AO63" s="172"/>
      <c r="AP63" s="172"/>
      <c r="AQ63" s="172"/>
      <c r="AR63" s="172"/>
      <c r="AS63" s="173"/>
      <c r="AV63" s="170"/>
      <c r="AW63" s="163"/>
      <c r="AX63" s="163"/>
      <c r="AY63" s="163"/>
    </row>
    <row r="64" spans="2:51" x14ac:dyDescent="0.25">
      <c r="B64" s="119"/>
      <c r="C64" s="178"/>
      <c r="D64" s="176"/>
      <c r="E64" s="176"/>
      <c r="F64" s="176"/>
      <c r="G64" s="176"/>
      <c r="H64" s="176"/>
      <c r="I64" s="104"/>
      <c r="J64" s="177"/>
      <c r="K64" s="177"/>
      <c r="L64" s="177"/>
      <c r="M64" s="177"/>
      <c r="N64" s="177"/>
      <c r="O64" s="177"/>
      <c r="P64" s="177"/>
      <c r="Q64" s="177"/>
      <c r="R64" s="177"/>
      <c r="S64" s="98"/>
      <c r="T64" s="98"/>
      <c r="U64" s="98"/>
      <c r="V64" s="98"/>
      <c r="W64" s="98"/>
      <c r="X64" s="98"/>
      <c r="Y64" s="98"/>
      <c r="Z64" s="86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170"/>
      <c r="AW64" s="163"/>
      <c r="AX64" s="163"/>
      <c r="AY64" s="163"/>
    </row>
    <row r="65" spans="1:51" x14ac:dyDescent="0.25">
      <c r="B65" s="119"/>
      <c r="C65" s="174"/>
      <c r="D65" s="176"/>
      <c r="E65" s="176"/>
      <c r="F65" s="176"/>
      <c r="G65" s="176"/>
      <c r="H65" s="176"/>
      <c r="I65" s="104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86"/>
      <c r="X65" s="86"/>
      <c r="Y65" s="86"/>
      <c r="Z65" s="171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170"/>
      <c r="AW65" s="163"/>
      <c r="AX65" s="163"/>
      <c r="AY65" s="163"/>
    </row>
    <row r="66" spans="1:51" x14ac:dyDescent="0.25">
      <c r="B66" s="119"/>
      <c r="C66" s="174"/>
      <c r="D66" s="104"/>
      <c r="E66" s="176"/>
      <c r="F66" s="176"/>
      <c r="G66" s="176"/>
      <c r="H66" s="176"/>
      <c r="I66" s="176"/>
      <c r="J66" s="98"/>
      <c r="K66" s="98"/>
      <c r="L66" s="98"/>
      <c r="M66" s="98"/>
      <c r="N66" s="98"/>
      <c r="O66" s="98"/>
      <c r="P66" s="98"/>
      <c r="Q66" s="98"/>
      <c r="R66" s="98"/>
      <c r="S66" s="177"/>
      <c r="T66" s="180"/>
      <c r="U66" s="85"/>
      <c r="V66" s="85"/>
      <c r="W66" s="171"/>
      <c r="X66" s="171"/>
      <c r="Y66" s="171"/>
      <c r="Z66" s="171"/>
      <c r="AA66" s="171"/>
      <c r="AB66" s="171"/>
      <c r="AC66" s="171"/>
      <c r="AD66" s="171"/>
      <c r="AE66" s="171"/>
      <c r="AM66" s="172"/>
      <c r="AN66" s="172"/>
      <c r="AO66" s="172"/>
      <c r="AP66" s="172"/>
      <c r="AQ66" s="172"/>
      <c r="AR66" s="172"/>
      <c r="AS66" s="173"/>
      <c r="AV66" s="170"/>
      <c r="AW66" s="163"/>
      <c r="AX66" s="163"/>
      <c r="AY66" s="163"/>
    </row>
    <row r="67" spans="1:51" x14ac:dyDescent="0.25">
      <c r="B67" s="119"/>
      <c r="C67" s="182"/>
      <c r="D67" s="104"/>
      <c r="E67" s="176"/>
      <c r="F67" s="176"/>
      <c r="G67" s="176"/>
      <c r="H67" s="176"/>
      <c r="I67" s="176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80"/>
      <c r="U67" s="85"/>
      <c r="V67" s="85"/>
      <c r="W67" s="171"/>
      <c r="X67" s="171"/>
      <c r="Y67" s="171"/>
      <c r="Z67" s="171"/>
      <c r="AA67" s="171"/>
      <c r="AB67" s="171"/>
      <c r="AC67" s="171"/>
      <c r="AD67" s="171"/>
      <c r="AE67" s="171"/>
      <c r="AM67" s="172"/>
      <c r="AN67" s="172"/>
      <c r="AO67" s="172"/>
      <c r="AP67" s="172"/>
      <c r="AQ67" s="172"/>
      <c r="AR67" s="172"/>
      <c r="AS67" s="173"/>
      <c r="AV67" s="170"/>
      <c r="AW67" s="163"/>
      <c r="AX67" s="163"/>
      <c r="AY67" s="163"/>
    </row>
    <row r="68" spans="1:51" x14ac:dyDescent="0.25">
      <c r="B68" s="119"/>
      <c r="C68" s="182"/>
      <c r="D68" s="176"/>
      <c r="E68" s="104"/>
      <c r="F68" s="176"/>
      <c r="G68" s="104"/>
      <c r="H68" s="104"/>
      <c r="I68" s="176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80"/>
      <c r="U68" s="85"/>
      <c r="V68" s="85"/>
      <c r="W68" s="171"/>
      <c r="X68" s="171"/>
      <c r="Y68" s="171"/>
      <c r="Z68" s="171"/>
      <c r="AA68" s="171"/>
      <c r="AB68" s="171"/>
      <c r="AC68" s="171"/>
      <c r="AD68" s="171"/>
      <c r="AE68" s="171"/>
      <c r="AM68" s="172"/>
      <c r="AN68" s="172"/>
      <c r="AO68" s="172"/>
      <c r="AP68" s="172"/>
      <c r="AQ68" s="172"/>
      <c r="AR68" s="172"/>
      <c r="AS68" s="173"/>
      <c r="AV68" s="170"/>
      <c r="AW68" s="163"/>
      <c r="AX68" s="163"/>
      <c r="AY68" s="163"/>
    </row>
    <row r="69" spans="1:51" x14ac:dyDescent="0.25">
      <c r="B69" s="119"/>
      <c r="C69" s="178"/>
      <c r="D69" s="176"/>
      <c r="E69" s="104"/>
      <c r="F69" s="104"/>
      <c r="G69" s="104"/>
      <c r="H69" s="104"/>
      <c r="I69" s="176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80"/>
      <c r="U69" s="85"/>
      <c r="V69" s="85"/>
      <c r="W69" s="171"/>
      <c r="X69" s="171"/>
      <c r="Y69" s="171"/>
      <c r="Z69" s="171"/>
      <c r="AA69" s="171"/>
      <c r="AB69" s="171"/>
      <c r="AC69" s="171"/>
      <c r="AD69" s="171"/>
      <c r="AE69" s="171"/>
      <c r="AM69" s="172"/>
      <c r="AN69" s="172"/>
      <c r="AO69" s="172"/>
      <c r="AP69" s="172"/>
      <c r="AQ69" s="172"/>
      <c r="AR69" s="172"/>
      <c r="AS69" s="173"/>
      <c r="AV69" s="170"/>
      <c r="AW69" s="163"/>
      <c r="AX69" s="163"/>
      <c r="AY69" s="163"/>
    </row>
    <row r="70" spans="1:51" x14ac:dyDescent="0.25">
      <c r="B70" s="119"/>
      <c r="C70" s="178"/>
      <c r="D70" s="176"/>
      <c r="E70" s="176"/>
      <c r="F70" s="104"/>
      <c r="G70" s="176"/>
      <c r="H70" s="176"/>
      <c r="I70" s="98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80"/>
      <c r="U70" s="85"/>
      <c r="V70" s="85"/>
      <c r="W70" s="171"/>
      <c r="X70" s="171"/>
      <c r="Y70" s="171"/>
      <c r="Z70" s="171"/>
      <c r="AA70" s="171"/>
      <c r="AB70" s="171"/>
      <c r="AC70" s="171"/>
      <c r="AD70" s="171"/>
      <c r="AE70" s="171"/>
      <c r="AM70" s="172"/>
      <c r="AN70" s="172"/>
      <c r="AO70" s="172"/>
      <c r="AP70" s="172"/>
      <c r="AQ70" s="172"/>
      <c r="AR70" s="172"/>
      <c r="AS70" s="173"/>
      <c r="AV70" s="170"/>
      <c r="AW70" s="163"/>
      <c r="AX70" s="163"/>
      <c r="AY70" s="163"/>
    </row>
    <row r="71" spans="1:51" x14ac:dyDescent="0.25">
      <c r="B71" s="1"/>
      <c r="C71" s="98"/>
      <c r="D71" s="176"/>
      <c r="E71" s="176"/>
      <c r="F71" s="176"/>
      <c r="G71" s="176"/>
      <c r="H71" s="176"/>
      <c r="I71" s="98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80"/>
      <c r="U71" s="85"/>
      <c r="V71" s="85"/>
      <c r="W71" s="171"/>
      <c r="X71" s="171"/>
      <c r="Y71" s="171"/>
      <c r="Z71" s="171"/>
      <c r="AA71" s="171"/>
      <c r="AB71" s="171"/>
      <c r="AC71" s="171"/>
      <c r="AD71" s="171"/>
      <c r="AE71" s="171"/>
      <c r="AM71" s="172"/>
      <c r="AN71" s="172"/>
      <c r="AO71" s="172"/>
      <c r="AP71" s="172"/>
      <c r="AQ71" s="172"/>
      <c r="AR71" s="172"/>
      <c r="AS71" s="173"/>
      <c r="AU71" s="163"/>
      <c r="AV71" s="170"/>
      <c r="AW71" s="163"/>
      <c r="AX71" s="163"/>
      <c r="AY71" s="163"/>
    </row>
    <row r="72" spans="1:51" x14ac:dyDescent="0.25">
      <c r="B72" s="1"/>
      <c r="C72" s="182"/>
      <c r="D72" s="98"/>
      <c r="E72" s="176"/>
      <c r="F72" s="176"/>
      <c r="G72" s="176"/>
      <c r="H72" s="176"/>
      <c r="I72" s="176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80"/>
      <c r="U72" s="85"/>
      <c r="V72" s="85"/>
      <c r="W72" s="171"/>
      <c r="X72" s="171"/>
      <c r="Y72" s="171"/>
      <c r="Z72" s="171"/>
      <c r="AA72" s="171"/>
      <c r="AB72" s="171"/>
      <c r="AC72" s="171"/>
      <c r="AD72" s="171"/>
      <c r="AE72" s="171"/>
      <c r="AM72" s="172"/>
      <c r="AN72" s="172"/>
      <c r="AO72" s="172"/>
      <c r="AP72" s="172"/>
      <c r="AQ72" s="172"/>
      <c r="AR72" s="172"/>
      <c r="AS72" s="173"/>
      <c r="AU72" s="163"/>
      <c r="AV72" s="170"/>
      <c r="AW72" s="163"/>
      <c r="AX72" s="163"/>
      <c r="AY72" s="163"/>
    </row>
    <row r="73" spans="1:51" x14ac:dyDescent="0.25">
      <c r="A73" s="171"/>
      <c r="B73" s="84"/>
      <c r="C73" s="178"/>
      <c r="D73" s="98"/>
      <c r="E73" s="176"/>
      <c r="F73" s="176"/>
      <c r="G73" s="176"/>
      <c r="H73" s="176"/>
      <c r="I73" s="172"/>
      <c r="J73" s="172"/>
      <c r="K73" s="172"/>
      <c r="L73" s="172"/>
      <c r="M73" s="172"/>
      <c r="N73" s="172"/>
      <c r="O73" s="173"/>
      <c r="P73" s="167"/>
      <c r="R73" s="170"/>
      <c r="AS73" s="163"/>
      <c r="AT73" s="163"/>
      <c r="AU73" s="163"/>
      <c r="AV73" s="163"/>
      <c r="AW73" s="163"/>
      <c r="AX73" s="163"/>
      <c r="AY73" s="163"/>
    </row>
    <row r="74" spans="1:51" x14ac:dyDescent="0.25">
      <c r="A74" s="171"/>
      <c r="B74" s="84"/>
      <c r="C74" s="182"/>
      <c r="D74" s="176"/>
      <c r="E74" s="98"/>
      <c r="F74" s="176"/>
      <c r="G74" s="98"/>
      <c r="H74" s="98"/>
      <c r="I74" s="172"/>
      <c r="J74" s="172"/>
      <c r="K74" s="172"/>
      <c r="L74" s="172"/>
      <c r="M74" s="172"/>
      <c r="N74" s="172"/>
      <c r="O74" s="173"/>
      <c r="P74" s="167"/>
      <c r="R74" s="167"/>
      <c r="AS74" s="163"/>
      <c r="AT74" s="163"/>
      <c r="AU74" s="163"/>
      <c r="AV74" s="163"/>
      <c r="AW74" s="163"/>
      <c r="AX74" s="163"/>
      <c r="AY74" s="163"/>
    </row>
    <row r="75" spans="1:51" x14ac:dyDescent="0.25">
      <c r="A75" s="171"/>
      <c r="B75" s="84"/>
      <c r="C75" s="96"/>
      <c r="D75" s="176"/>
      <c r="E75" s="98"/>
      <c r="F75" s="98"/>
      <c r="G75" s="98"/>
      <c r="H75" s="98"/>
      <c r="I75" s="172"/>
      <c r="J75" s="172"/>
      <c r="K75" s="172"/>
      <c r="L75" s="172"/>
      <c r="M75" s="172"/>
      <c r="N75" s="172"/>
      <c r="O75" s="173"/>
      <c r="P75" s="167"/>
      <c r="R75" s="167"/>
      <c r="AS75" s="163"/>
      <c r="AT75" s="163"/>
      <c r="AU75" s="163"/>
      <c r="AV75" s="163"/>
      <c r="AW75" s="163"/>
      <c r="AX75" s="163"/>
      <c r="AY75" s="163"/>
    </row>
    <row r="76" spans="1:51" x14ac:dyDescent="0.25">
      <c r="A76" s="171"/>
      <c r="B76" s="84"/>
      <c r="I76" s="172"/>
      <c r="J76" s="172"/>
      <c r="K76" s="172"/>
      <c r="L76" s="172"/>
      <c r="M76" s="172"/>
      <c r="N76" s="172"/>
      <c r="O76" s="173"/>
      <c r="P76" s="167"/>
      <c r="R76" s="167"/>
      <c r="AS76" s="163"/>
      <c r="AT76" s="163"/>
      <c r="AU76" s="163"/>
      <c r="AV76" s="163"/>
      <c r="AW76" s="163"/>
      <c r="AX76" s="163"/>
      <c r="AY76" s="163"/>
    </row>
    <row r="77" spans="1:51" x14ac:dyDescent="0.25">
      <c r="A77" s="171"/>
      <c r="B77" s="98"/>
      <c r="I77" s="172"/>
      <c r="J77" s="172"/>
      <c r="K77" s="172"/>
      <c r="L77" s="172"/>
      <c r="M77" s="172"/>
      <c r="N77" s="172"/>
      <c r="O77" s="173"/>
      <c r="P77" s="167"/>
      <c r="R77" s="167"/>
      <c r="AS77" s="163"/>
      <c r="AT77" s="163"/>
      <c r="AU77" s="163"/>
      <c r="AV77" s="163"/>
      <c r="AW77" s="163"/>
      <c r="AX77" s="163"/>
      <c r="AY77" s="163"/>
    </row>
    <row r="78" spans="1:51" x14ac:dyDescent="0.25">
      <c r="A78" s="171"/>
      <c r="B78" s="98"/>
      <c r="I78" s="172"/>
      <c r="J78" s="172"/>
      <c r="K78" s="172"/>
      <c r="L78" s="172"/>
      <c r="M78" s="172"/>
      <c r="N78" s="172"/>
      <c r="O78" s="173"/>
      <c r="P78" s="167"/>
      <c r="R78" s="167"/>
      <c r="AS78" s="163"/>
      <c r="AT78" s="163"/>
      <c r="AU78" s="163"/>
      <c r="AV78" s="163"/>
      <c r="AW78" s="163"/>
      <c r="AX78" s="163"/>
      <c r="AY78" s="163"/>
    </row>
    <row r="79" spans="1:51" x14ac:dyDescent="0.25">
      <c r="A79" s="171"/>
      <c r="B79" s="84"/>
      <c r="I79" s="172"/>
      <c r="J79" s="172"/>
      <c r="K79" s="172"/>
      <c r="L79" s="172"/>
      <c r="M79" s="172"/>
      <c r="N79" s="172"/>
      <c r="O79" s="173"/>
      <c r="P79" s="167"/>
      <c r="R79" s="86"/>
      <c r="AS79" s="163"/>
      <c r="AT79" s="163"/>
      <c r="AU79" s="163"/>
      <c r="AV79" s="163"/>
      <c r="AW79" s="163"/>
      <c r="AX79" s="163"/>
      <c r="AY79" s="163"/>
    </row>
    <row r="80" spans="1:51" x14ac:dyDescent="0.25">
      <c r="A80" s="171"/>
      <c r="I80" s="172"/>
      <c r="J80" s="172"/>
      <c r="K80" s="172"/>
      <c r="L80" s="172"/>
      <c r="M80" s="172"/>
      <c r="N80" s="172"/>
      <c r="O80" s="173"/>
      <c r="R80" s="167"/>
      <c r="AS80" s="163"/>
      <c r="AT80" s="163"/>
      <c r="AU80" s="163"/>
      <c r="AV80" s="163"/>
      <c r="AW80" s="163"/>
      <c r="AX80" s="163"/>
      <c r="AY80" s="163"/>
    </row>
    <row r="81" spans="15:51" x14ac:dyDescent="0.25">
      <c r="O81" s="173"/>
      <c r="R81" s="167"/>
      <c r="AS81" s="163"/>
      <c r="AT81" s="163"/>
      <c r="AU81" s="163"/>
      <c r="AV81" s="163"/>
      <c r="AW81" s="163"/>
      <c r="AX81" s="163"/>
      <c r="AY81" s="163"/>
    </row>
    <row r="82" spans="15:51" x14ac:dyDescent="0.25">
      <c r="O82" s="173"/>
      <c r="R82" s="167"/>
      <c r="AS82" s="163"/>
      <c r="AT82" s="163"/>
      <c r="AU82" s="163"/>
      <c r="AV82" s="163"/>
      <c r="AW82" s="163"/>
      <c r="AX82" s="163"/>
      <c r="AY82" s="163"/>
    </row>
    <row r="83" spans="15:51" x14ac:dyDescent="0.25">
      <c r="O83" s="173"/>
      <c r="R83" s="167"/>
      <c r="AS83" s="163"/>
      <c r="AT83" s="163"/>
      <c r="AU83" s="163"/>
      <c r="AV83" s="163"/>
      <c r="AW83" s="163"/>
      <c r="AX83" s="163"/>
      <c r="AY83" s="163"/>
    </row>
    <row r="84" spans="15:51" x14ac:dyDescent="0.25">
      <c r="O84" s="173"/>
      <c r="R84" s="167"/>
      <c r="AS84" s="163"/>
      <c r="AT84" s="163"/>
      <c r="AU84" s="163"/>
      <c r="AV84" s="163"/>
      <c r="AW84" s="163"/>
      <c r="AX84" s="163"/>
      <c r="AY84" s="163"/>
    </row>
    <row r="85" spans="15:51" x14ac:dyDescent="0.25">
      <c r="O85" s="173"/>
      <c r="AS85" s="163"/>
      <c r="AT85" s="163"/>
      <c r="AU85" s="163"/>
      <c r="AV85" s="163"/>
      <c r="AW85" s="163"/>
      <c r="AX85" s="163"/>
      <c r="AY85" s="163"/>
    </row>
    <row r="86" spans="15:51" x14ac:dyDescent="0.25">
      <c r="O86" s="173"/>
      <c r="AS86" s="163"/>
      <c r="AT86" s="163"/>
      <c r="AU86" s="163"/>
      <c r="AV86" s="163"/>
      <c r="AW86" s="163"/>
      <c r="AX86" s="163"/>
      <c r="AY86" s="163"/>
    </row>
    <row r="87" spans="15:51" x14ac:dyDescent="0.25">
      <c r="O87" s="173"/>
      <c r="AS87" s="163"/>
      <c r="AT87" s="163"/>
      <c r="AU87" s="163"/>
      <c r="AV87" s="163"/>
      <c r="AW87" s="163"/>
      <c r="AX87" s="163"/>
      <c r="AY87" s="163"/>
    </row>
    <row r="88" spans="15:51" x14ac:dyDescent="0.25">
      <c r="O88" s="173"/>
      <c r="AS88" s="163"/>
      <c r="AT88" s="163"/>
      <c r="AU88" s="163"/>
      <c r="AV88" s="163"/>
      <c r="AW88" s="163"/>
      <c r="AX88" s="163"/>
      <c r="AY88" s="163"/>
    </row>
    <row r="89" spans="15:51" x14ac:dyDescent="0.25">
      <c r="O89" s="173"/>
      <c r="AS89" s="163"/>
      <c r="AT89" s="163"/>
      <c r="AU89" s="163"/>
      <c r="AV89" s="163"/>
      <c r="AW89" s="163"/>
      <c r="AX89" s="163"/>
      <c r="AY89" s="163"/>
    </row>
    <row r="90" spans="15:51" x14ac:dyDescent="0.25">
      <c r="O90" s="173"/>
      <c r="AS90" s="163"/>
      <c r="AT90" s="163"/>
      <c r="AU90" s="163"/>
      <c r="AV90" s="163"/>
      <c r="AW90" s="163"/>
      <c r="AX90" s="163"/>
      <c r="AY90" s="163"/>
    </row>
    <row r="91" spans="15:51" x14ac:dyDescent="0.25">
      <c r="O91" s="173"/>
      <c r="Q91" s="167"/>
      <c r="AS91" s="163"/>
      <c r="AT91" s="163"/>
      <c r="AU91" s="163"/>
      <c r="AV91" s="163"/>
      <c r="AW91" s="163"/>
      <c r="AX91" s="163"/>
      <c r="AY91" s="163"/>
    </row>
    <row r="92" spans="15:51" x14ac:dyDescent="0.25">
      <c r="O92" s="15"/>
      <c r="P92" s="167"/>
      <c r="Q92" s="167"/>
      <c r="AS92" s="163"/>
      <c r="AT92" s="163"/>
      <c r="AU92" s="163"/>
      <c r="AV92" s="163"/>
      <c r="AW92" s="163"/>
      <c r="AX92" s="163"/>
      <c r="AY92" s="163"/>
    </row>
    <row r="93" spans="15:51" x14ac:dyDescent="0.25">
      <c r="O93" s="15"/>
      <c r="P93" s="167"/>
      <c r="Q93" s="167"/>
      <c r="AS93" s="163"/>
      <c r="AT93" s="163"/>
      <c r="AU93" s="163"/>
      <c r="AV93" s="163"/>
      <c r="AW93" s="163"/>
      <c r="AX93" s="163"/>
      <c r="AY93" s="163"/>
    </row>
    <row r="94" spans="15:51" x14ac:dyDescent="0.25">
      <c r="O94" s="15"/>
      <c r="P94" s="167"/>
      <c r="Q94" s="167"/>
      <c r="AS94" s="163"/>
      <c r="AT94" s="163"/>
      <c r="AU94" s="163"/>
      <c r="AV94" s="163"/>
      <c r="AW94" s="163"/>
      <c r="AX94" s="163"/>
      <c r="AY94" s="163"/>
    </row>
    <row r="95" spans="15:51" x14ac:dyDescent="0.25">
      <c r="O95" s="15"/>
      <c r="P95" s="167"/>
      <c r="Q95" s="167"/>
      <c r="AS95" s="163"/>
      <c r="AT95" s="163"/>
      <c r="AU95" s="163"/>
      <c r="AV95" s="163"/>
      <c r="AW95" s="163"/>
      <c r="AX95" s="163"/>
      <c r="AY95" s="163"/>
    </row>
    <row r="96" spans="15:51" x14ac:dyDescent="0.25">
      <c r="O96" s="15"/>
      <c r="P96" s="167"/>
      <c r="Q96" s="167"/>
      <c r="AS96" s="163"/>
      <c r="AT96" s="163"/>
      <c r="AU96" s="163"/>
      <c r="AV96" s="163"/>
      <c r="AW96" s="163"/>
      <c r="AX96" s="163"/>
      <c r="AY96" s="163"/>
    </row>
    <row r="97" spans="15:51" x14ac:dyDescent="0.25">
      <c r="O97" s="15"/>
      <c r="P97" s="167"/>
      <c r="Q97" s="167"/>
      <c r="AS97" s="163"/>
      <c r="AT97" s="163"/>
      <c r="AU97" s="163"/>
      <c r="AV97" s="163"/>
      <c r="AW97" s="163"/>
      <c r="AX97" s="163"/>
      <c r="AY97" s="163"/>
    </row>
    <row r="98" spans="15:51" x14ac:dyDescent="0.25">
      <c r="O98" s="15"/>
      <c r="P98" s="167"/>
      <c r="Q98" s="167"/>
      <c r="AS98" s="163"/>
      <c r="AT98" s="163"/>
      <c r="AU98" s="163"/>
      <c r="AV98" s="163"/>
      <c r="AW98" s="163"/>
      <c r="AX98" s="163"/>
      <c r="AY98" s="163"/>
    </row>
    <row r="99" spans="15:51" x14ac:dyDescent="0.25">
      <c r="O99" s="15"/>
      <c r="P99" s="167"/>
      <c r="Q99" s="167"/>
      <c r="AS99" s="163"/>
      <c r="AT99" s="163"/>
      <c r="AU99" s="163"/>
      <c r="AV99" s="163"/>
      <c r="AW99" s="163"/>
      <c r="AX99" s="163"/>
      <c r="AY99" s="163"/>
    </row>
    <row r="100" spans="15:51" x14ac:dyDescent="0.25">
      <c r="O100" s="15"/>
      <c r="P100" s="167"/>
      <c r="Q100" s="167"/>
      <c r="AS100" s="163"/>
      <c r="AT100" s="163"/>
      <c r="AU100" s="163"/>
      <c r="AV100" s="163"/>
      <c r="AW100" s="163"/>
      <c r="AX100" s="163"/>
      <c r="AY100" s="163"/>
    </row>
    <row r="101" spans="15:51" x14ac:dyDescent="0.25">
      <c r="O101" s="15"/>
      <c r="P101" s="167"/>
      <c r="Q101" s="167"/>
      <c r="R101" s="167"/>
      <c r="S101" s="167"/>
      <c r="AS101" s="163"/>
      <c r="AT101" s="163"/>
      <c r="AU101" s="163"/>
      <c r="AV101" s="163"/>
      <c r="AW101" s="163"/>
      <c r="AX101" s="163"/>
      <c r="AY101" s="163"/>
    </row>
    <row r="102" spans="15:51" x14ac:dyDescent="0.25">
      <c r="O102" s="15"/>
      <c r="P102" s="167"/>
      <c r="Q102" s="167"/>
      <c r="R102" s="167"/>
      <c r="S102" s="167"/>
      <c r="T102" s="167"/>
      <c r="AS102" s="163"/>
      <c r="AT102" s="163"/>
      <c r="AU102" s="163"/>
      <c r="AV102" s="163"/>
      <c r="AW102" s="163"/>
      <c r="AX102" s="163"/>
      <c r="AY102" s="163"/>
    </row>
    <row r="103" spans="15:51" x14ac:dyDescent="0.25">
      <c r="O103" s="15"/>
      <c r="P103" s="167"/>
      <c r="Q103" s="167"/>
      <c r="R103" s="167"/>
      <c r="S103" s="167"/>
      <c r="T103" s="167"/>
      <c r="AS103" s="163"/>
      <c r="AT103" s="163"/>
      <c r="AU103" s="163"/>
      <c r="AV103" s="163"/>
      <c r="AW103" s="163"/>
      <c r="AX103" s="163"/>
      <c r="AY103" s="163"/>
    </row>
    <row r="104" spans="15:51" x14ac:dyDescent="0.25">
      <c r="O104" s="15"/>
      <c r="P104" s="167"/>
      <c r="T104" s="167"/>
      <c r="AS104" s="163"/>
      <c r="AT104" s="163"/>
      <c r="AU104" s="163"/>
      <c r="AV104" s="163"/>
      <c r="AW104" s="163"/>
      <c r="AX104" s="163"/>
      <c r="AY104" s="163"/>
    </row>
    <row r="105" spans="15:51" x14ac:dyDescent="0.25">
      <c r="O105" s="167"/>
      <c r="Q105" s="167"/>
      <c r="R105" s="167"/>
      <c r="S105" s="167"/>
      <c r="AS105" s="163"/>
      <c r="AT105" s="163"/>
      <c r="AU105" s="163"/>
      <c r="AV105" s="163"/>
      <c r="AW105" s="163"/>
      <c r="AX105" s="163"/>
      <c r="AY105" s="163"/>
    </row>
    <row r="106" spans="15:51" x14ac:dyDescent="0.25">
      <c r="O106" s="15"/>
      <c r="P106" s="167"/>
      <c r="Q106" s="167"/>
      <c r="R106" s="167"/>
      <c r="S106" s="167"/>
      <c r="T106" s="167"/>
      <c r="AS106" s="163"/>
      <c r="AT106" s="163"/>
      <c r="AU106" s="163"/>
      <c r="AV106" s="163"/>
      <c r="AW106" s="163"/>
      <c r="AX106" s="163"/>
      <c r="AY106" s="163"/>
    </row>
    <row r="107" spans="15:51" x14ac:dyDescent="0.25">
      <c r="O107" s="15"/>
      <c r="P107" s="167"/>
      <c r="Q107" s="167"/>
      <c r="R107" s="167"/>
      <c r="S107" s="167"/>
      <c r="T107" s="167"/>
      <c r="U107" s="167"/>
      <c r="AS107" s="163"/>
      <c r="AT107" s="163"/>
      <c r="AU107" s="163"/>
      <c r="AV107" s="163"/>
      <c r="AW107" s="163"/>
      <c r="AX107" s="163"/>
      <c r="AY107" s="163"/>
    </row>
    <row r="108" spans="15:51" x14ac:dyDescent="0.25">
      <c r="O108" s="15"/>
      <c r="P108" s="167"/>
      <c r="T108" s="167"/>
      <c r="U108" s="167"/>
      <c r="AS108" s="163"/>
      <c r="AT108" s="163"/>
      <c r="AU108" s="163"/>
      <c r="AV108" s="163"/>
      <c r="AW108" s="163"/>
      <c r="AX108" s="163"/>
      <c r="AY108" s="163"/>
    </row>
    <row r="120" spans="45:51" x14ac:dyDescent="0.25">
      <c r="AS120" s="163"/>
      <c r="AT120" s="163"/>
      <c r="AU120" s="163"/>
      <c r="AV120" s="163"/>
      <c r="AW120" s="163"/>
      <c r="AX120" s="163"/>
      <c r="AY120" s="163"/>
    </row>
  </sheetData>
  <protectedRanges>
    <protectedRange sqref="N64:R64 B79 S66:T72 B71:B76 S62:T63 N67:R72 T43:T45 T56:T61" name="Range2_12_5_1_1"/>
    <protectedRange sqref="N10 L10 L6 D6 D8 AD8 AF8 O8:U8 AJ8:AR8 AF10 AR11:AR34 L24:N31 G23:G34 N12:N23 N32:N34 E23:E34 E11:G22 N11:AG11 O12:AG34" name="Range1_16_3_1_1"/>
    <protectedRange sqref="I69 J67:M72 J64:M64 I72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3:H73 F74 E73" name="Range2_2_2_9_2_1_1"/>
    <protectedRange sqref="D71 D74:D75" name="Range2_1_1_1_1_1_9_2_1_1"/>
    <protectedRange sqref="Q10" name="Range1_17_1_1_1"/>
    <protectedRange sqref="AG10" name="Range1_18_1_1_1"/>
    <protectedRange sqref="C72 C74" name="Range2_4_1_1_1"/>
    <protectedRange sqref="AS16:AS34" name="Range1_1_1_1"/>
    <protectedRange sqref="P3:U5" name="Range1_16_1_1_1_1"/>
    <protectedRange sqref="C75 C73 C70" name="Range2_1_3_1_1"/>
    <protectedRange sqref="H11:H34" name="Range1_1_1_1_1_1_1"/>
    <protectedRange sqref="B77:B78 J65:R66 D72:D73 I70:I71 Z63:Z64 S64:Y65 AA64:AU65 E74:E75 G74:H75 F75" name="Range2_2_1_10_1_1_1_2"/>
    <protectedRange sqref="C71" name="Range2_2_1_10_2_1_1_1"/>
    <protectedRange sqref="N62:R63 G70:H70 D68 F71 E70" name="Range2_12_1_6_1_1"/>
    <protectedRange sqref="D63:D64 I66:I68 I62:M63 G71:H72 G64:H66 E71:E72 F72:F73 F65:F67 E64:E66" name="Range2_2_12_1_7_1_1"/>
    <protectedRange sqref="D69:D70" name="Range2_1_1_1_1_11_1_2_1_1"/>
    <protectedRange sqref="E67 G67:H67 F68" name="Range2_2_2_9_1_1_1_1"/>
    <protectedRange sqref="D65" name="Range2_1_1_1_1_1_9_1_1_1_1"/>
    <protectedRange sqref="C69 C64" name="Range2_1_1_2_1_1"/>
    <protectedRange sqref="C68" name="Range2_1_2_2_1_1"/>
    <protectedRange sqref="C67" name="Range2_3_2_1_1"/>
    <protectedRange sqref="F63:F64 E63 G63:H63" name="Range2_2_12_1_1_1_1_1"/>
    <protectedRange sqref="C63" name="Range2_1_4_2_1_1_1"/>
    <protectedRange sqref="C65:C66" name="Range2_5_1_1_1"/>
    <protectedRange sqref="E68:E69 F69:F70 G68:H69 I64:I65" name="Range2_2_1_1_1_1"/>
    <protectedRange sqref="D66:D67" name="Range2_1_1_1_1_1_1_1_1"/>
    <protectedRange sqref="AS11:AS15" name="Range1_4_1_1_1_1"/>
    <protectedRange sqref="J11:J15 J26:J34" name="Range1_1_2_1_10_1_1_1_1"/>
    <protectedRange sqref="R79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:S45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T50:T55" name="Range2_12_5_1_1_3"/>
    <protectedRange sqref="T48:T49" name="Range2_12_5_1_1_2_2"/>
    <protectedRange sqref="S48:S49" name="Range2_12_4_1_1_1_4_2_2_2"/>
    <protectedRange sqref="T47" name="Range2_12_5_1_1_2_1_1"/>
    <protectedRange sqref="T46" name="Range2_12_5_1_1_6_1_1_1_1_1_1_1"/>
    <protectedRange sqref="S46" name="Range2_12_5_1_1_5_3_1_1_1_1_1_1_1"/>
    <protectedRange sqref="S47" name="Range2_12_4_1_1_1_4_2_2_1_1"/>
    <protectedRange sqref="B68:B70" name="Range2_12_5_1_1_2"/>
    <protectedRange sqref="B67" name="Range2_12_5_1_1_2_1_4_1_1_1_2_1_1_1_1_1_1_1"/>
    <protectedRange sqref="F62:H62" name="Range2_2_12_1_1_1_1_1_1"/>
    <protectedRange sqref="D62:E62" name="Range2_2_12_1_7_1_1_2_1"/>
    <protectedRange sqref="C62" name="Range2_1_1_2_1_1_1"/>
    <protectedRange sqref="B65:B66" name="Range2_12_5_1_1_2_1"/>
    <protectedRange sqref="B64" name="Range2_12_5_1_1_2_1_2_1"/>
    <protectedRange sqref="B63" name="Range2_12_5_1_1_2_1_2_2"/>
    <protectedRange sqref="B62" name="Range2_12_5_1_1_2_1_4_1_1_1_2_1_1_1_1_1_1_1_1_1_2"/>
    <protectedRange sqref="G44:H45" name="Range2_2_12_1_3_1_1_1_1_1_4_1_1_1"/>
    <protectedRange sqref="E44:F45" name="Range2_2_12_1_7_1_1_3_1_1_1"/>
    <protectedRange sqref="Q44:R45" name="Range2_12_1_6_1_1_1_1_2_1_1"/>
    <protectedRange sqref="N44:P45" name="Range2_12_1_2_3_1_1_1_1_2_1_1"/>
    <protectedRange sqref="I44:M45" name="Range2_2_12_1_4_3_1_1_1_1_2_1_1"/>
    <protectedRange sqref="D44:D45" name="Range2_2_12_1_3_1_2_1_1_1_2_1_2_1_1"/>
    <protectedRange sqref="Q48:R49" name="Range2_12_1_6_1_1_1_2_3_2_1_1_3_1"/>
    <protectedRange sqref="N48:P49" name="Range2_12_1_2_3_1_1_1_2_3_2_1_1_3_1"/>
    <protectedRange sqref="K48:M49" name="Range2_2_12_1_4_3_1_1_1_3_3_2_1_1_3_1"/>
    <protectedRange sqref="J48:J49" name="Range2_2_12_1_4_3_1_1_1_3_2_1_2_2_1"/>
    <protectedRange sqref="E47:H48" name="Range2_2_12_1_3_1_2_1_1_1_1_2_1_1_1_1_1_1_1"/>
    <protectedRange sqref="D47:D48" name="Range2_2_12_1_3_1_2_1_1_1_2_1_2_3_1_1_1_1_2"/>
    <protectedRange sqref="Q46:R46" name="Range2_12_1_6_1_1_1_2_3_2_1_1_2_1_1_1_1_1_1"/>
    <protectedRange sqref="N46:P46" name="Range2_12_1_2_3_1_1_1_2_3_2_1_1_2_1_1_1_1_1_1"/>
    <protectedRange sqref="J46:M46" name="Range2_2_12_1_4_3_1_1_1_3_3_2_1_1_2_1_1_1_1_1_1"/>
    <protectedRange sqref="I46" name="Range2_2_12_1_4_3_1_1_1_2_1_2_2_1_2_1_1_1_1_1_1"/>
    <protectedRange sqref="G49:H49 D49:E49" name="Range2_2_12_1_3_1_2_1_1_1_2_1_3_2_1_2_1_1_1_1_1_1"/>
    <protectedRange sqref="F49" name="Range2_2_12_1_3_1_2_1_1_1_1_1_2_2_1_2_1_1_1_1_1_1"/>
    <protectedRange sqref="Q47:R47" name="Range2_12_1_6_1_1_1_2_3_2_1_1_1_1_1"/>
    <protectedRange sqref="N47:P47" name="Range2_12_1_2_3_1_1_1_2_3_2_1_1_1_1_1"/>
    <protectedRange sqref="K47:M47" name="Range2_2_12_1_4_3_1_1_1_3_3_2_1_1_1_1_1"/>
    <protectedRange sqref="J47" name="Range2_2_12_1_4_3_1_1_1_3_2_1_2_1_1_1"/>
    <protectedRange sqref="D46:E46" name="Range2_2_12_1_3_1_2_1_1_1_2_1_2_3_2_1_1_1"/>
    <protectedRange sqref="I47" name="Range2_2_12_1_4_2_1_1_1_4_1_2_1_1_1_2_1_1_1"/>
    <protectedRange sqref="F46:H46" name="Range2_2_12_1_3_1_1_1_1_1_4_1_2_1_2_1_2_1_1_1"/>
    <protectedRange sqref="I48:I49" name="Range2_2_12_1_4_2_1_1_1_4_1_2_1_1_1_2_2_1_1"/>
    <protectedRange sqref="B44:B45" name="Range2_12_5_1_1_1_2_2_1_1_1_1_1_1_1_1_1_1"/>
    <protectedRange sqref="B46" name="Range2_12_5_1_1_1_3_1_1_1_1_1_1_1_1_1_1_1"/>
    <protectedRange sqref="S60:S61" name="Range2_12_5_1_1_5"/>
    <protectedRange sqref="N60:R61" name="Range2_12_1_6_1_1_1"/>
    <protectedRange sqref="J60:M61" name="Range2_2_12_1_7_1_1_2"/>
    <protectedRange sqref="S58:S59" name="Range2_12_2_1_1_1_2_1_1_1"/>
    <protectedRange sqref="Q59:R59" name="Range2_12_1_4_1_1_1_1_1_1_1_1_1_1_1_1_1_1_1"/>
    <protectedRange sqref="N59:P59" name="Range2_12_1_2_1_1_1_1_1_1_1_1_1_1_1_1_1_1_1_1"/>
    <protectedRange sqref="J59:M59" name="Range2_2_12_1_4_1_1_1_1_1_1_1_1_1_1_1_1_1_1_1_1"/>
    <protectedRange sqref="Q58:R58" name="Range2_12_1_6_1_1_1_2_3_1_1_3_1_1_1_1_1_1_1"/>
    <protectedRange sqref="N58:P58" name="Range2_12_1_2_3_1_1_1_2_3_1_1_3_1_1_1_1_1_1_1"/>
    <protectedRange sqref="J58:M58" name="Range2_2_12_1_4_3_1_1_1_3_3_1_1_3_1_1_1_1_1_1_1"/>
    <protectedRange sqref="S50:S57" name="Range2_12_4_1_1_1_4_2_2_2_1"/>
    <protectedRange sqref="Q50:R57" name="Range2_12_1_6_1_1_1_2_3_2_1_1_3_2"/>
    <protectedRange sqref="N50:P57" name="Range2_12_1_2_3_1_1_1_2_3_2_1_1_3_2"/>
    <protectedRange sqref="K50:M57" name="Range2_2_12_1_4_3_1_1_1_3_3_2_1_1_3_2"/>
    <protectedRange sqref="J50:J57" name="Range2_2_12_1_4_3_1_1_1_3_2_1_2_2_2"/>
    <protectedRange sqref="G50:H51" name="Range2_2_12_1_3_1_2_1_1_1_2_1_1_1_1_1_1_2_1_1_1"/>
    <protectedRange sqref="D50:E51" name="Range2_2_12_1_3_1_2_1_1_1_2_1_1_1_1_3_1_1_1_1_1"/>
    <protectedRange sqref="F50:F51" name="Range2_2_12_1_3_1_2_1_1_1_3_1_1_1_1_1_3_1_1_1_1_1"/>
    <protectedRange sqref="I50:I51" name="Range2_2_12_1_4_3_1_1_1_2_1_2_1_1_3_1_1_1_1_1_1_1"/>
    <protectedRange sqref="I54:I55" name="Range2_2_12_1_7_1_1_2_2_2"/>
    <protectedRange sqref="I52:I53" name="Range2_2_12_1_4_3_1_1_1_3_3_1_1_3_1_1_1_1_1_1_2_2"/>
    <protectedRange sqref="E52:H53" name="Range2_2_12_1_3_1_2_1_1_1_1_2_1_1_1_1_1_1_2_2"/>
    <protectedRange sqref="D52:D53" name="Range2_2_12_1_3_1_2_1_1_1_2_1_2_3_1_1_1_1_1_2"/>
    <protectedRange sqref="G54:H55" name="Range2_2_12_1_3_1_2_1_1_1_2_1_1_1_1_1_1_2_1_1_1_1_1_1"/>
    <protectedRange sqref="D54:E55" name="Range2_2_12_1_3_1_2_1_1_1_2_1_1_1_1_3_1_1_1_1_1_2_1_2"/>
    <protectedRange sqref="F54:F55" name="Range2_2_12_1_3_1_2_1_1_1_3_1_1_1_1_1_3_1_1_1_1_1_1_1_2"/>
    <protectedRange sqref="I58:I61" name="Range2_2_12_1_7_1_1_2_2_1_1"/>
    <protectedRange sqref="I56:I57" name="Range2_2_12_1_4_3_1_1_1_3_3_1_1_3_1_1_1_1_1_1_2_1_1"/>
    <protectedRange sqref="E56:H57" name="Range2_2_12_1_3_1_2_1_1_1_1_2_1_1_1_1_1_1_2_1_1"/>
    <protectedRange sqref="D56:D57" name="Range2_2_12_1_3_1_2_1_1_1_2_1_2_3_1_1_1_1_1_1_1"/>
    <protectedRange sqref="G61:H61" name="Range2_2_12_1_3_1_2_1_1_1_2_1_1_1_1_1_1_2_1_1_1_1_1_1_1_1_1"/>
    <protectedRange sqref="F61 G60:H60" name="Range2_2_12_1_3_3_1_1_1_2_1_1_1_1_1_1_1_1_1_1_1_1_1_1_1_1"/>
    <protectedRange sqref="G58:H58" name="Range2_2_12_1_3_1_2_1_1_1_2_1_1_1_1_1_1_2_1_1_1_1_1_2_1"/>
    <protectedRange sqref="D58:E58" name="Range2_2_12_1_3_1_2_1_1_1_2_1_1_1_1_3_1_1_1_1_1_2_1_1_1"/>
    <protectedRange sqref="F58 F60" name="Range2_2_12_1_3_1_2_1_1_1_3_1_1_1_1_1_3_1_1_1_1_1_1_1_1_1"/>
    <protectedRange sqref="F59:H59" name="Range2_2_12_1_3_1_2_1_1_1_1_2_1_1_1_1_1_1_1_1_1_1_1"/>
    <protectedRange sqref="D61" name="Range2_2_12_1_7_1_1_2_1_1_1_1_1"/>
    <protectedRange sqref="E61" name="Range2_2_12_1_1_1_1_1_1_1_1_1_1_1"/>
    <protectedRange sqref="C61" name="Range2_1_4_2_1_1_1_1_1_1_1_1"/>
    <protectedRange sqref="D60:E60" name="Range2_2_12_1_3_1_2_1_1_1_3_1_1_1_1_1_1_1_2_1_1_1_1_1_1_1"/>
    <protectedRange sqref="D59:E59" name="Range2_2_12_1_3_1_2_1_1_1_2_1_1_1_1_3_1_1_1_1_1_1_1_1_1_1"/>
    <protectedRange sqref="B60" name="Range2_12_5_1_1_2_1_4_1_1_1_2_1_1_1_1_1_1_1_1_1_2_1_1_1_1"/>
    <protectedRange sqref="B61" name="Range2_12_5_1_1_2_1_2_2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275" priority="5" operator="containsText" text="N/A">
      <formula>NOT(ISERROR(SEARCH("N/A",X11)))</formula>
    </cfRule>
    <cfRule type="cellIs" dxfId="274" priority="23" operator="equal">
      <formula>0</formula>
    </cfRule>
  </conditionalFormatting>
  <conditionalFormatting sqref="X11:AE34">
    <cfRule type="cellIs" dxfId="273" priority="22" operator="greaterThanOrEqual">
      <formula>1185</formula>
    </cfRule>
  </conditionalFormatting>
  <conditionalFormatting sqref="X11:AE34">
    <cfRule type="cellIs" dxfId="272" priority="21" operator="between">
      <formula>0.1</formula>
      <formula>1184</formula>
    </cfRule>
  </conditionalFormatting>
  <conditionalFormatting sqref="X8 AJ11:AO11 AJ15:AL15 AJ12:AN14 AK33:AK34 AJ16:AJ34 AO12:AO32 AL16:AL34 AM15:AN34">
    <cfRule type="cellIs" dxfId="271" priority="20" operator="equal">
      <formula>0</formula>
    </cfRule>
  </conditionalFormatting>
  <conditionalFormatting sqref="X8 AJ11:AO11 AJ15:AL15 AJ12:AN14 AK33:AK34 AJ16:AJ34 AO12:AO32 AL16:AL34 AM15:AN34">
    <cfRule type="cellIs" dxfId="270" priority="19" operator="greaterThan">
      <formula>1179</formula>
    </cfRule>
  </conditionalFormatting>
  <conditionalFormatting sqref="X8 AJ11:AO11 AJ15:AL15 AJ12:AN14 AK33:AK34 AJ16:AJ34 AO12:AO32 AL16:AL34 AM15:AN34">
    <cfRule type="cellIs" dxfId="269" priority="18" operator="greaterThan">
      <formula>99</formula>
    </cfRule>
  </conditionalFormatting>
  <conditionalFormatting sqref="X8 AJ11:AO11 AJ15:AL15 AJ12:AN14 AK33:AK34 AJ16:AJ34 AO12:AO32 AL16:AL34 AM15:AN34">
    <cfRule type="cellIs" dxfId="268" priority="17" operator="greaterThan">
      <formula>0.99</formula>
    </cfRule>
  </conditionalFormatting>
  <conditionalFormatting sqref="AB8">
    <cfRule type="cellIs" dxfId="267" priority="16" operator="equal">
      <formula>0</formula>
    </cfRule>
  </conditionalFormatting>
  <conditionalFormatting sqref="AB8">
    <cfRule type="cellIs" dxfId="266" priority="15" operator="greaterThan">
      <formula>1179</formula>
    </cfRule>
  </conditionalFormatting>
  <conditionalFormatting sqref="AB8">
    <cfRule type="cellIs" dxfId="265" priority="14" operator="greaterThan">
      <formula>99</formula>
    </cfRule>
  </conditionalFormatting>
  <conditionalFormatting sqref="AB8">
    <cfRule type="cellIs" dxfId="264" priority="13" operator="greaterThan">
      <formula>0.99</formula>
    </cfRule>
  </conditionalFormatting>
  <conditionalFormatting sqref="AQ11:AQ34 AO33:AO34 AK16:AK32">
    <cfRule type="cellIs" dxfId="263" priority="12" operator="equal">
      <formula>0</formula>
    </cfRule>
  </conditionalFormatting>
  <conditionalFormatting sqref="AQ11:AQ34 AO33:AO34 AK16:AK32">
    <cfRule type="cellIs" dxfId="262" priority="11" operator="greaterThan">
      <formula>1179</formula>
    </cfRule>
  </conditionalFormatting>
  <conditionalFormatting sqref="AQ11:AQ34 AO33:AO34 AK16:AK32">
    <cfRule type="cellIs" dxfId="261" priority="10" operator="greaterThan">
      <formula>99</formula>
    </cfRule>
  </conditionalFormatting>
  <conditionalFormatting sqref="AQ11:AQ34 AO33:AO34 AK16:AK32">
    <cfRule type="cellIs" dxfId="260" priority="9" operator="greaterThan">
      <formula>0.99</formula>
    </cfRule>
  </conditionalFormatting>
  <conditionalFormatting sqref="AI11:AI34">
    <cfRule type="cellIs" dxfId="259" priority="8" operator="greaterThan">
      <formula>$AI$8</formula>
    </cfRule>
  </conditionalFormatting>
  <conditionalFormatting sqref="AH11:AH34">
    <cfRule type="cellIs" dxfId="258" priority="6" operator="greaterThan">
      <formula>$AH$8</formula>
    </cfRule>
    <cfRule type="cellIs" dxfId="257" priority="7" operator="greaterThan">
      <formula>$AH$8</formula>
    </cfRule>
  </conditionalFormatting>
  <conditionalFormatting sqref="AP11:AP34">
    <cfRule type="cellIs" dxfId="256" priority="4" operator="equal">
      <formula>0</formula>
    </cfRule>
  </conditionalFormatting>
  <conditionalFormatting sqref="AP11:AP34">
    <cfRule type="cellIs" dxfId="255" priority="3" operator="greaterThan">
      <formula>1179</formula>
    </cfRule>
  </conditionalFormatting>
  <conditionalFormatting sqref="AP11:AP34">
    <cfRule type="cellIs" dxfId="254" priority="2" operator="greaterThan">
      <formula>99</formula>
    </cfRule>
  </conditionalFormatting>
  <conditionalFormatting sqref="AP11:AP34">
    <cfRule type="cellIs" dxfId="253" priority="1" operator="greaterThan">
      <formula>0.99</formula>
    </cfRule>
  </conditionalFormatting>
  <dataValidations count="4"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4"/>
  <sheetViews>
    <sheetView showGridLines="0" topLeftCell="A37" zoomScaleNormal="100" workbookViewId="0">
      <selection activeCell="I52" sqref="B51:I52"/>
    </sheetView>
  </sheetViews>
  <sheetFormatPr defaultRowHeight="15" x14ac:dyDescent="0.25"/>
  <cols>
    <col min="1" max="1" width="5.7109375" style="163" customWidth="1"/>
    <col min="2" max="2" width="10.28515625" style="163" customWidth="1"/>
    <col min="3" max="3" width="14" style="163" customWidth="1"/>
    <col min="4" max="7" width="9.140625" style="163"/>
    <col min="8" max="8" width="20.42578125" style="163" customWidth="1"/>
    <col min="9" max="10" width="9.140625" style="163"/>
    <col min="11" max="11" width="9" style="163" customWidth="1"/>
    <col min="12" max="14" width="9.140625" style="163" hidden="1" customWidth="1"/>
    <col min="15" max="16" width="9.28515625" style="163" bestFit="1" customWidth="1"/>
    <col min="17" max="17" width="9" style="163" customWidth="1"/>
    <col min="18" max="18" width="9.140625" style="163" customWidth="1"/>
    <col min="19" max="19" width="11.5703125" style="163" bestFit="1" customWidth="1"/>
    <col min="20" max="20" width="10.5703125" style="163" bestFit="1" customWidth="1"/>
    <col min="21" max="22" width="9.28515625" style="163" bestFit="1" customWidth="1"/>
    <col min="23" max="23" width="9.140625" style="163"/>
    <col min="24" max="28" width="9.28515625" style="163" bestFit="1" customWidth="1"/>
    <col min="29" max="32" width="9.140625" style="163"/>
    <col min="33" max="33" width="10.5703125" style="163" bestFit="1" customWidth="1"/>
    <col min="34" max="35" width="9.28515625" style="163" bestFit="1" customWidth="1"/>
    <col min="36" max="44" width="9.140625" style="163"/>
    <col min="45" max="45" width="83.85546875" style="15" customWidth="1"/>
    <col min="46" max="47" width="9.140625" style="167"/>
    <col min="48" max="48" width="29.7109375" style="167" customWidth="1"/>
    <col min="49" max="49" width="22" style="167" customWidth="1"/>
    <col min="50" max="50" width="9.140625" style="167"/>
    <col min="51" max="51" width="38.5703125" style="167" bestFit="1" customWidth="1"/>
    <col min="52" max="16384" width="9.140625" style="163"/>
  </cols>
  <sheetData>
    <row r="2" spans="2:51" ht="21" x14ac:dyDescent="0.25">
      <c r="B2" s="5"/>
      <c r="C2" s="167"/>
      <c r="D2" s="167"/>
      <c r="E2" s="6"/>
      <c r="F2" s="6"/>
      <c r="G2" s="167"/>
      <c r="H2" s="7"/>
      <c r="I2" s="7"/>
      <c r="J2" s="167"/>
      <c r="K2" s="7"/>
      <c r="L2" s="7"/>
      <c r="M2" s="167"/>
      <c r="N2" s="167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7"/>
      <c r="AN2" s="167"/>
      <c r="AO2" s="167"/>
      <c r="AP2" s="167"/>
      <c r="AQ2" s="167"/>
      <c r="AR2" s="167"/>
    </row>
    <row r="3" spans="2:51" ht="21" x14ac:dyDescent="0.25">
      <c r="B3" s="16" t="s">
        <v>1</v>
      </c>
      <c r="C3" s="16"/>
      <c r="D3" s="16"/>
      <c r="E3" s="167"/>
      <c r="F3" s="7"/>
      <c r="G3" s="7"/>
      <c r="H3" s="167"/>
      <c r="I3" s="167"/>
      <c r="J3" s="167"/>
      <c r="K3" s="17"/>
      <c r="L3" s="18"/>
      <c r="M3" s="167"/>
      <c r="N3" s="167"/>
      <c r="O3" s="19" t="s">
        <v>2</v>
      </c>
      <c r="P3" s="263" t="s">
        <v>130</v>
      </c>
      <c r="Q3" s="264"/>
      <c r="R3" s="264"/>
      <c r="S3" s="264"/>
      <c r="T3" s="264"/>
      <c r="U3" s="265"/>
      <c r="V3" s="20"/>
      <c r="W3" s="20"/>
      <c r="X3" s="20"/>
      <c r="Y3" s="20"/>
      <c r="Z3" s="20"/>
      <c r="AH3" s="167"/>
      <c r="AI3" s="167"/>
      <c r="AJ3" s="167"/>
      <c r="AK3" s="167"/>
      <c r="AL3" s="15"/>
      <c r="AM3" s="167"/>
      <c r="AN3" s="167"/>
      <c r="AO3" s="167"/>
      <c r="AP3" s="167"/>
      <c r="AQ3" s="167"/>
      <c r="AR3" s="167"/>
      <c r="AS3" s="167"/>
    </row>
    <row r="4" spans="2:51" x14ac:dyDescent="0.25">
      <c r="B4" s="21" t="s">
        <v>3</v>
      </c>
      <c r="C4" s="21"/>
      <c r="D4" s="21"/>
      <c r="E4" s="167"/>
      <c r="F4" s="22"/>
      <c r="G4" s="167"/>
      <c r="H4" s="167"/>
      <c r="I4" s="167"/>
      <c r="J4" s="167"/>
      <c r="K4" s="167"/>
      <c r="L4" s="167"/>
      <c r="M4" s="167"/>
      <c r="N4" s="167"/>
      <c r="O4" s="19" t="s">
        <v>4</v>
      </c>
      <c r="P4" s="263" t="s">
        <v>137</v>
      </c>
      <c r="Q4" s="264"/>
      <c r="R4" s="264"/>
      <c r="S4" s="264"/>
      <c r="T4" s="264"/>
      <c r="U4" s="265"/>
      <c r="V4" s="20"/>
      <c r="W4" s="20"/>
      <c r="X4" s="20"/>
      <c r="Y4" s="20"/>
      <c r="Z4" s="20"/>
      <c r="AH4" s="167"/>
      <c r="AI4" s="167"/>
      <c r="AJ4" s="167"/>
      <c r="AK4" s="167"/>
      <c r="AL4" s="15"/>
      <c r="AM4" s="167"/>
      <c r="AN4" s="167"/>
      <c r="AO4" s="167"/>
      <c r="AP4" s="167"/>
      <c r="AQ4" s="167"/>
      <c r="AR4" s="167"/>
      <c r="AS4" s="167"/>
    </row>
    <row r="5" spans="2:51" x14ac:dyDescent="0.25">
      <c r="B5" s="167"/>
      <c r="C5" s="167"/>
      <c r="D5" s="167"/>
      <c r="E5" s="23"/>
      <c r="F5" s="23"/>
      <c r="G5" s="167"/>
      <c r="H5" s="167"/>
      <c r="I5" s="167"/>
      <c r="J5" s="167"/>
      <c r="K5" s="167"/>
      <c r="L5" s="167"/>
      <c r="M5" s="167"/>
      <c r="N5" s="167"/>
      <c r="O5" s="19" t="s">
        <v>5</v>
      </c>
      <c r="P5" s="263" t="s">
        <v>243</v>
      </c>
      <c r="Q5" s="264"/>
      <c r="R5" s="264"/>
      <c r="S5" s="264"/>
      <c r="T5" s="264"/>
      <c r="U5" s="265"/>
      <c r="V5" s="20"/>
      <c r="W5" s="20"/>
      <c r="X5" s="20"/>
      <c r="Y5" s="20"/>
      <c r="Z5" s="20"/>
      <c r="AH5" s="167"/>
      <c r="AI5" s="167"/>
      <c r="AJ5" s="167"/>
      <c r="AK5" s="167"/>
      <c r="AL5" s="15"/>
      <c r="AM5" s="167"/>
      <c r="AN5" s="167"/>
      <c r="AO5" s="167"/>
      <c r="AP5" s="167"/>
      <c r="AQ5" s="167"/>
      <c r="AR5" s="167"/>
      <c r="AS5" s="167"/>
    </row>
    <row r="6" spans="2:51" x14ac:dyDescent="0.25">
      <c r="B6" s="263" t="s">
        <v>6</v>
      </c>
      <c r="C6" s="265"/>
      <c r="D6" s="266" t="s">
        <v>7</v>
      </c>
      <c r="E6" s="267"/>
      <c r="F6" s="267"/>
      <c r="G6" s="267"/>
      <c r="H6" s="268"/>
      <c r="I6" s="167"/>
      <c r="J6" s="167"/>
      <c r="K6" s="213"/>
      <c r="L6" s="269">
        <v>41686</v>
      </c>
      <c r="M6" s="270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36" x14ac:dyDescent="0.25">
      <c r="B7" s="252" t="s">
        <v>8</v>
      </c>
      <c r="C7" s="253"/>
      <c r="D7" s="252" t="s">
        <v>9</v>
      </c>
      <c r="E7" s="254"/>
      <c r="F7" s="254"/>
      <c r="G7" s="253"/>
      <c r="H7" s="217" t="s">
        <v>10</v>
      </c>
      <c r="I7" s="216" t="s">
        <v>11</v>
      </c>
      <c r="J7" s="216" t="s">
        <v>12</v>
      </c>
      <c r="K7" s="216" t="s">
        <v>13</v>
      </c>
      <c r="L7" s="15"/>
      <c r="M7" s="15"/>
      <c r="N7" s="15"/>
      <c r="O7" s="217" t="s">
        <v>14</v>
      </c>
      <c r="P7" s="252" t="s">
        <v>15</v>
      </c>
      <c r="Q7" s="254"/>
      <c r="R7" s="254"/>
      <c r="S7" s="254"/>
      <c r="T7" s="253"/>
      <c r="U7" s="251" t="s">
        <v>16</v>
      </c>
      <c r="V7" s="251"/>
      <c r="W7" s="216" t="s">
        <v>17</v>
      </c>
      <c r="X7" s="252" t="s">
        <v>18</v>
      </c>
      <c r="Y7" s="253"/>
      <c r="Z7" s="252" t="s">
        <v>19</v>
      </c>
      <c r="AA7" s="253"/>
      <c r="AB7" s="252" t="s">
        <v>20</v>
      </c>
      <c r="AC7" s="253"/>
      <c r="AD7" s="252" t="s">
        <v>21</v>
      </c>
      <c r="AE7" s="253"/>
      <c r="AF7" s="216" t="s">
        <v>22</v>
      </c>
      <c r="AG7" s="216" t="s">
        <v>23</v>
      </c>
      <c r="AH7" s="216" t="s">
        <v>24</v>
      </c>
      <c r="AI7" s="216" t="s">
        <v>25</v>
      </c>
      <c r="AJ7" s="252" t="s">
        <v>26</v>
      </c>
      <c r="AK7" s="254"/>
      <c r="AL7" s="254"/>
      <c r="AM7" s="254"/>
      <c r="AN7" s="253"/>
      <c r="AO7" s="252" t="s">
        <v>27</v>
      </c>
      <c r="AP7" s="254"/>
      <c r="AQ7" s="253"/>
      <c r="AR7" s="216" t="s">
        <v>28</v>
      </c>
      <c r="AS7" s="30"/>
      <c r="AT7" s="15"/>
      <c r="AU7" s="15"/>
      <c r="AV7" s="15"/>
      <c r="AW7" s="15"/>
      <c r="AX7" s="15"/>
      <c r="AY7" s="15"/>
    </row>
    <row r="8" spans="2:51" x14ac:dyDescent="0.25">
      <c r="B8" s="255">
        <v>42026</v>
      </c>
      <c r="C8" s="256"/>
      <c r="D8" s="257" t="s">
        <v>29</v>
      </c>
      <c r="E8" s="258"/>
      <c r="F8" s="258"/>
      <c r="G8" s="259"/>
      <c r="H8" s="31"/>
      <c r="I8" s="257" t="s">
        <v>29</v>
      </c>
      <c r="J8" s="258"/>
      <c r="K8" s="259"/>
      <c r="L8" s="32"/>
      <c r="M8" s="32"/>
      <c r="N8" s="32"/>
      <c r="O8" s="31" t="s">
        <v>30</v>
      </c>
      <c r="P8" s="31" t="s">
        <v>30</v>
      </c>
      <c r="Q8" s="31" t="s">
        <v>31</v>
      </c>
      <c r="R8" s="31" t="s">
        <v>31</v>
      </c>
      <c r="S8" s="31" t="s">
        <v>30</v>
      </c>
      <c r="T8" s="31" t="s">
        <v>32</v>
      </c>
      <c r="U8" s="260" t="s">
        <v>33</v>
      </c>
      <c r="V8" s="260"/>
      <c r="W8" s="33" t="s">
        <v>34</v>
      </c>
      <c r="X8" s="243">
        <v>0</v>
      </c>
      <c r="Y8" s="244"/>
      <c r="Z8" s="261" t="s">
        <v>35</v>
      </c>
      <c r="AA8" s="262"/>
      <c r="AB8" s="243">
        <v>1185</v>
      </c>
      <c r="AC8" s="244"/>
      <c r="AD8" s="245">
        <v>800</v>
      </c>
      <c r="AE8" s="246"/>
      <c r="AF8" s="31"/>
      <c r="AG8" s="33">
        <f>AG34-AG10</f>
        <v>25620</v>
      </c>
      <c r="AH8" s="34"/>
      <c r="AI8" s="34"/>
      <c r="AJ8" s="31" t="s">
        <v>36</v>
      </c>
      <c r="AK8" s="31" t="s">
        <v>36</v>
      </c>
      <c r="AL8" s="31" t="s">
        <v>36</v>
      </c>
      <c r="AM8" s="31" t="s">
        <v>36</v>
      </c>
      <c r="AN8" s="31" t="s">
        <v>36</v>
      </c>
      <c r="AO8" s="31" t="s">
        <v>36</v>
      </c>
      <c r="AP8" s="31" t="s">
        <v>31</v>
      </c>
      <c r="AQ8" s="31" t="s">
        <v>31</v>
      </c>
      <c r="AR8" s="31" t="s">
        <v>37</v>
      </c>
      <c r="AS8" s="30"/>
      <c r="AV8" s="35" t="s">
        <v>38</v>
      </c>
    </row>
    <row r="9" spans="2:51" ht="60" x14ac:dyDescent="0.25">
      <c r="B9" s="235" t="s">
        <v>39</v>
      </c>
      <c r="C9" s="235"/>
      <c r="D9" s="247" t="s">
        <v>40</v>
      </c>
      <c r="E9" s="248"/>
      <c r="F9" s="249" t="s">
        <v>41</v>
      </c>
      <c r="G9" s="248"/>
      <c r="H9" s="250" t="s">
        <v>42</v>
      </c>
      <c r="I9" s="235" t="s">
        <v>43</v>
      </c>
      <c r="J9" s="235"/>
      <c r="K9" s="235"/>
      <c r="L9" s="216" t="s">
        <v>44</v>
      </c>
      <c r="M9" s="251" t="s">
        <v>45</v>
      </c>
      <c r="N9" s="36" t="s">
        <v>46</v>
      </c>
      <c r="O9" s="241" t="s">
        <v>47</v>
      </c>
      <c r="P9" s="241" t="s">
        <v>48</v>
      </c>
      <c r="Q9" s="37" t="s">
        <v>49</v>
      </c>
      <c r="R9" s="229" t="s">
        <v>50</v>
      </c>
      <c r="S9" s="230"/>
      <c r="T9" s="231"/>
      <c r="U9" s="214" t="s">
        <v>51</v>
      </c>
      <c r="V9" s="214" t="s">
        <v>52</v>
      </c>
      <c r="W9" s="235" t="s">
        <v>53</v>
      </c>
      <c r="X9" s="236" t="s">
        <v>54</v>
      </c>
      <c r="Y9" s="237"/>
      <c r="Z9" s="237"/>
      <c r="AA9" s="237"/>
      <c r="AB9" s="237"/>
      <c r="AC9" s="237"/>
      <c r="AD9" s="237"/>
      <c r="AE9" s="238"/>
      <c r="AF9" s="212" t="s">
        <v>55</v>
      </c>
      <c r="AG9" s="212" t="s">
        <v>56</v>
      </c>
      <c r="AH9" s="224" t="s">
        <v>57</v>
      </c>
      <c r="AI9" s="239" t="s">
        <v>58</v>
      </c>
      <c r="AJ9" s="214" t="s">
        <v>59</v>
      </c>
      <c r="AK9" s="214" t="s">
        <v>60</v>
      </c>
      <c r="AL9" s="214" t="s">
        <v>61</v>
      </c>
      <c r="AM9" s="214" t="s">
        <v>62</v>
      </c>
      <c r="AN9" s="214" t="s">
        <v>63</v>
      </c>
      <c r="AO9" s="214" t="s">
        <v>64</v>
      </c>
      <c r="AP9" s="214" t="s">
        <v>65</v>
      </c>
      <c r="AQ9" s="241" t="s">
        <v>66</v>
      </c>
      <c r="AR9" s="214" t="s">
        <v>67</v>
      </c>
      <c r="AS9" s="224" t="s">
        <v>68</v>
      </c>
      <c r="AV9" s="38" t="s">
        <v>69</v>
      </c>
      <c r="AW9" s="38" t="s">
        <v>70</v>
      </c>
      <c r="AY9" s="39" t="s">
        <v>71</v>
      </c>
    </row>
    <row r="10" spans="2:51" x14ac:dyDescent="0.25">
      <c r="B10" s="214" t="s">
        <v>72</v>
      </c>
      <c r="C10" s="214" t="s">
        <v>73</v>
      </c>
      <c r="D10" s="214" t="s">
        <v>74</v>
      </c>
      <c r="E10" s="214" t="s">
        <v>75</v>
      </c>
      <c r="F10" s="214" t="s">
        <v>74</v>
      </c>
      <c r="G10" s="214" t="s">
        <v>75</v>
      </c>
      <c r="H10" s="250"/>
      <c r="I10" s="214" t="s">
        <v>75</v>
      </c>
      <c r="J10" s="214" t="s">
        <v>75</v>
      </c>
      <c r="K10" s="214" t="s">
        <v>75</v>
      </c>
      <c r="L10" s="31" t="s">
        <v>29</v>
      </c>
      <c r="M10" s="251"/>
      <c r="N10" s="31" t="s">
        <v>29</v>
      </c>
      <c r="O10" s="242"/>
      <c r="P10" s="242"/>
      <c r="Q10" s="4">
        <f>'JAN 21'!Q34</f>
        <v>22503671</v>
      </c>
      <c r="R10" s="232"/>
      <c r="S10" s="233"/>
      <c r="T10" s="234"/>
      <c r="U10" s="214" t="s">
        <v>75</v>
      </c>
      <c r="V10" s="214" t="s">
        <v>75</v>
      </c>
      <c r="W10" s="235"/>
      <c r="X10" s="40" t="s">
        <v>76</v>
      </c>
      <c r="Y10" s="40" t="s">
        <v>77</v>
      </c>
      <c r="Z10" s="40" t="s">
        <v>78</v>
      </c>
      <c r="AA10" s="40" t="s">
        <v>79</v>
      </c>
      <c r="AB10" s="40" t="s">
        <v>80</v>
      </c>
      <c r="AC10" s="40" t="s">
        <v>81</v>
      </c>
      <c r="AD10" s="40" t="s">
        <v>82</v>
      </c>
      <c r="AE10" s="40" t="s">
        <v>83</v>
      </c>
      <c r="AF10" s="41"/>
      <c r="AG10" s="192">
        <f>'JAN 21'!AG34</f>
        <v>34115392</v>
      </c>
      <c r="AH10" s="224"/>
      <c r="AI10" s="240"/>
      <c r="AJ10" s="214" t="s">
        <v>84</v>
      </c>
      <c r="AK10" s="214" t="s">
        <v>84</v>
      </c>
      <c r="AL10" s="214" t="s">
        <v>84</v>
      </c>
      <c r="AM10" s="214" t="s">
        <v>84</v>
      </c>
      <c r="AN10" s="214" t="s">
        <v>84</v>
      </c>
      <c r="AO10" s="214" t="s">
        <v>84</v>
      </c>
      <c r="AP10" s="3">
        <f>'JAN 21'!AP34</f>
        <v>7554768</v>
      </c>
      <c r="AQ10" s="242"/>
      <c r="AR10" s="215" t="s">
        <v>85</v>
      </c>
      <c r="AS10" s="224"/>
      <c r="AV10" s="42" t="s">
        <v>86</v>
      </c>
      <c r="AW10" s="42" t="s">
        <v>87</v>
      </c>
      <c r="AY10" s="87" t="s">
        <v>130</v>
      </c>
    </row>
    <row r="11" spans="2:51" x14ac:dyDescent="0.25">
      <c r="B11" s="43">
        <v>2</v>
      </c>
      <c r="C11" s="43">
        <v>4.1666666666666664E-2</v>
      </c>
      <c r="D11" s="191">
        <v>10</v>
      </c>
      <c r="E11" s="44">
        <f>D11/1.42</f>
        <v>7.042253521126761</v>
      </c>
      <c r="F11" s="168">
        <v>66</v>
      </c>
      <c r="G11" s="44">
        <f>F11/1.42</f>
        <v>46.478873239436624</v>
      </c>
      <c r="H11" s="45" t="s">
        <v>88</v>
      </c>
      <c r="I11" s="45">
        <f>J11-(2/1.42)</f>
        <v>41.549295774647888</v>
      </c>
      <c r="J11" s="46">
        <f>(F11-5)/1.42</f>
        <v>42.95774647887324</v>
      </c>
      <c r="K11" s="45">
        <f>J11+(6/1.42)</f>
        <v>47.183098591549296</v>
      </c>
      <c r="L11" s="47">
        <v>14</v>
      </c>
      <c r="M11" s="48" t="s">
        <v>89</v>
      </c>
      <c r="N11" s="48">
        <v>11.4</v>
      </c>
      <c r="O11" s="192">
        <v>125</v>
      </c>
      <c r="P11" s="192">
        <v>97</v>
      </c>
      <c r="Q11" s="192">
        <v>22507598</v>
      </c>
      <c r="R11" s="50">
        <f>Q11-Q10</f>
        <v>3927</v>
      </c>
      <c r="S11" s="51">
        <f>R11*24/1000</f>
        <v>94.248000000000005</v>
      </c>
      <c r="T11" s="51">
        <f>R11/1000</f>
        <v>3.927</v>
      </c>
      <c r="U11" s="193">
        <v>5.6</v>
      </c>
      <c r="V11" s="193">
        <f t="shared" ref="V11:V34" si="0">U11</f>
        <v>5.6</v>
      </c>
      <c r="W11" s="194" t="s">
        <v>129</v>
      </c>
      <c r="X11" s="197">
        <v>0</v>
      </c>
      <c r="Y11" s="197">
        <v>0</v>
      </c>
      <c r="Z11" s="197">
        <v>1054</v>
      </c>
      <c r="AA11" s="197">
        <v>0</v>
      </c>
      <c r="AB11" s="197">
        <v>199</v>
      </c>
      <c r="AC11" s="52" t="s">
        <v>90</v>
      </c>
      <c r="AD11" s="52" t="s">
        <v>90</v>
      </c>
      <c r="AE11" s="52" t="s">
        <v>90</v>
      </c>
      <c r="AF11" s="196" t="s">
        <v>90</v>
      </c>
      <c r="AG11" s="196">
        <v>34116036</v>
      </c>
      <c r="AH11" s="53">
        <f>IF(ISBLANK(AG11),"-",AG11-AG10)</f>
        <v>644</v>
      </c>
      <c r="AI11" s="54">
        <f>AH11/T11</f>
        <v>163.99286987522282</v>
      </c>
      <c r="AJ11" s="166">
        <v>0</v>
      </c>
      <c r="AK11" s="166">
        <v>0</v>
      </c>
      <c r="AL11" s="166">
        <v>1</v>
      </c>
      <c r="AM11" s="166">
        <v>0</v>
      </c>
      <c r="AN11" s="166">
        <v>1</v>
      </c>
      <c r="AO11" s="166">
        <v>0.33</v>
      </c>
      <c r="AP11" s="197">
        <v>7556160</v>
      </c>
      <c r="AQ11" s="197">
        <f t="shared" ref="AQ11:AQ34" si="1">AP11-AP10</f>
        <v>1392</v>
      </c>
      <c r="AR11" s="55"/>
      <c r="AS11" s="56" t="s">
        <v>113</v>
      </c>
      <c r="AV11" s="42" t="s">
        <v>88</v>
      </c>
      <c r="AW11" s="42" t="s">
        <v>91</v>
      </c>
      <c r="AY11" s="87" t="s">
        <v>136</v>
      </c>
    </row>
    <row r="12" spans="2:51" x14ac:dyDescent="0.25">
      <c r="B12" s="43">
        <v>2.0416666666666701</v>
      </c>
      <c r="C12" s="43">
        <v>8.3333333333333329E-2</v>
      </c>
      <c r="D12" s="191">
        <v>11</v>
      </c>
      <c r="E12" s="44">
        <f t="shared" ref="E12:E34" si="2">D12/1.42</f>
        <v>7.746478873239437</v>
      </c>
      <c r="F12" s="168">
        <v>66</v>
      </c>
      <c r="G12" s="44">
        <f t="shared" ref="G12:G34" si="3">F12/1.42</f>
        <v>46.478873239436624</v>
      </c>
      <c r="H12" s="45" t="s">
        <v>88</v>
      </c>
      <c r="I12" s="45">
        <f t="shared" ref="I12:I34" si="4">J12-(2/1.42)</f>
        <v>41.549295774647888</v>
      </c>
      <c r="J12" s="46">
        <f>(F12-5)/1.42</f>
        <v>42.95774647887324</v>
      </c>
      <c r="K12" s="45">
        <f>J12+(6/1.42)</f>
        <v>47.183098591549296</v>
      </c>
      <c r="L12" s="47">
        <v>14</v>
      </c>
      <c r="M12" s="48" t="s">
        <v>89</v>
      </c>
      <c r="N12" s="48">
        <v>11.2</v>
      </c>
      <c r="O12" s="192">
        <v>124</v>
      </c>
      <c r="P12" s="192">
        <v>95</v>
      </c>
      <c r="Q12" s="192">
        <v>22511630</v>
      </c>
      <c r="R12" s="50">
        <f t="shared" ref="R12:R34" si="5">Q12-Q11</f>
        <v>4032</v>
      </c>
      <c r="S12" s="51">
        <f t="shared" ref="S12:S34" si="6">R12*24/1000</f>
        <v>96.768000000000001</v>
      </c>
      <c r="T12" s="51">
        <f t="shared" ref="T12:T34" si="7">R12/1000</f>
        <v>4.032</v>
      </c>
      <c r="U12" s="193">
        <v>6.8</v>
      </c>
      <c r="V12" s="193">
        <f t="shared" si="0"/>
        <v>6.8</v>
      </c>
      <c r="W12" s="194" t="s">
        <v>129</v>
      </c>
      <c r="X12" s="197">
        <v>0</v>
      </c>
      <c r="Y12" s="197">
        <v>0</v>
      </c>
      <c r="Z12" s="197">
        <v>1035</v>
      </c>
      <c r="AA12" s="197">
        <v>0</v>
      </c>
      <c r="AB12" s="197">
        <v>1110</v>
      </c>
      <c r="AC12" s="52" t="s">
        <v>90</v>
      </c>
      <c r="AD12" s="52" t="s">
        <v>90</v>
      </c>
      <c r="AE12" s="52" t="s">
        <v>90</v>
      </c>
      <c r="AF12" s="196" t="s">
        <v>90</v>
      </c>
      <c r="AG12" s="196">
        <v>34116716</v>
      </c>
      <c r="AH12" s="53">
        <f>IF(ISBLANK(AG12),"-",AG12-AG11)</f>
        <v>680</v>
      </c>
      <c r="AI12" s="54">
        <f t="shared" ref="AI12:AI34" si="8">AH12/T12</f>
        <v>168.65079365079364</v>
      </c>
      <c r="AJ12" s="166">
        <v>0</v>
      </c>
      <c r="AK12" s="166">
        <v>0</v>
      </c>
      <c r="AL12" s="166">
        <v>1</v>
      </c>
      <c r="AM12" s="166">
        <v>0</v>
      </c>
      <c r="AN12" s="166">
        <v>1</v>
      </c>
      <c r="AO12" s="166">
        <v>0.33</v>
      </c>
      <c r="AP12" s="197">
        <v>7557253</v>
      </c>
      <c r="AQ12" s="197">
        <f t="shared" si="1"/>
        <v>1093</v>
      </c>
      <c r="AR12" s="57"/>
      <c r="AS12" s="56" t="s">
        <v>113</v>
      </c>
      <c r="AV12" s="42" t="s">
        <v>92</v>
      </c>
      <c r="AW12" s="42" t="s">
        <v>93</v>
      </c>
      <c r="AY12" s="87" t="s">
        <v>137</v>
      </c>
    </row>
    <row r="13" spans="2:51" x14ac:dyDescent="0.25">
      <c r="B13" s="43">
        <v>2.0833333333333299</v>
      </c>
      <c r="C13" s="43">
        <v>0.125</v>
      </c>
      <c r="D13" s="191">
        <v>13</v>
      </c>
      <c r="E13" s="44">
        <f t="shared" si="2"/>
        <v>9.1549295774647899</v>
      </c>
      <c r="F13" s="168">
        <v>66</v>
      </c>
      <c r="G13" s="44">
        <f t="shared" si="3"/>
        <v>46.478873239436624</v>
      </c>
      <c r="H13" s="45" t="s">
        <v>88</v>
      </c>
      <c r="I13" s="45">
        <f t="shared" si="4"/>
        <v>41.549295774647888</v>
      </c>
      <c r="J13" s="46">
        <f>(F13-5)/1.42</f>
        <v>42.95774647887324</v>
      </c>
      <c r="K13" s="45">
        <f>J13+(6/1.42)</f>
        <v>47.183098591549296</v>
      </c>
      <c r="L13" s="47">
        <v>14</v>
      </c>
      <c r="M13" s="48" t="s">
        <v>89</v>
      </c>
      <c r="N13" s="48">
        <v>11.2</v>
      </c>
      <c r="O13" s="192">
        <v>123</v>
      </c>
      <c r="P13" s="192">
        <v>92</v>
      </c>
      <c r="Q13" s="192">
        <v>22515568</v>
      </c>
      <c r="R13" s="50">
        <f t="shared" si="5"/>
        <v>3938</v>
      </c>
      <c r="S13" s="51">
        <f t="shared" si="6"/>
        <v>94.512</v>
      </c>
      <c r="T13" s="51">
        <f t="shared" si="7"/>
        <v>3.9380000000000002</v>
      </c>
      <c r="U13" s="193">
        <v>8</v>
      </c>
      <c r="V13" s="193">
        <f t="shared" si="0"/>
        <v>8</v>
      </c>
      <c r="W13" s="194" t="s">
        <v>129</v>
      </c>
      <c r="X13" s="197">
        <v>0</v>
      </c>
      <c r="Y13" s="197">
        <v>0</v>
      </c>
      <c r="Z13" s="197">
        <v>1031</v>
      </c>
      <c r="AA13" s="197">
        <v>0</v>
      </c>
      <c r="AB13" s="197">
        <v>1059</v>
      </c>
      <c r="AC13" s="52" t="s">
        <v>90</v>
      </c>
      <c r="AD13" s="52" t="s">
        <v>90</v>
      </c>
      <c r="AE13" s="52" t="s">
        <v>90</v>
      </c>
      <c r="AF13" s="196" t="s">
        <v>90</v>
      </c>
      <c r="AG13" s="196">
        <v>34117364</v>
      </c>
      <c r="AH13" s="53">
        <f>IF(ISBLANK(AG13),"-",AG13-AG12)</f>
        <v>648</v>
      </c>
      <c r="AI13" s="54">
        <f t="shared" si="8"/>
        <v>164.55053326561705</v>
      </c>
      <c r="AJ13" s="166">
        <v>0</v>
      </c>
      <c r="AK13" s="166">
        <v>0</v>
      </c>
      <c r="AL13" s="166">
        <v>1</v>
      </c>
      <c r="AM13" s="166">
        <v>0</v>
      </c>
      <c r="AN13" s="166">
        <v>1</v>
      </c>
      <c r="AO13" s="166">
        <v>0.33</v>
      </c>
      <c r="AP13" s="197">
        <v>7558392</v>
      </c>
      <c r="AQ13" s="197">
        <f t="shared" si="1"/>
        <v>1139</v>
      </c>
      <c r="AR13" s="55"/>
      <c r="AS13" s="56" t="s">
        <v>113</v>
      </c>
      <c r="AV13" s="42" t="s">
        <v>94</v>
      </c>
      <c r="AW13" s="42" t="s">
        <v>95</v>
      </c>
      <c r="AY13" s="87" t="s">
        <v>147</v>
      </c>
    </row>
    <row r="14" spans="2:51" x14ac:dyDescent="0.25">
      <c r="B14" s="43">
        <v>2.125</v>
      </c>
      <c r="C14" s="43">
        <v>0.16666666666666699</v>
      </c>
      <c r="D14" s="191">
        <v>13</v>
      </c>
      <c r="E14" s="44">
        <f t="shared" si="2"/>
        <v>9.1549295774647899</v>
      </c>
      <c r="F14" s="168">
        <v>66</v>
      </c>
      <c r="G14" s="44">
        <f t="shared" si="3"/>
        <v>46.478873239436624</v>
      </c>
      <c r="H14" s="45" t="s">
        <v>88</v>
      </c>
      <c r="I14" s="45">
        <f t="shared" si="4"/>
        <v>41.549295774647888</v>
      </c>
      <c r="J14" s="46">
        <f>(F14-5)/1.42</f>
        <v>42.95774647887324</v>
      </c>
      <c r="K14" s="45">
        <f>J14+(6/1.42)</f>
        <v>47.183098591549296</v>
      </c>
      <c r="L14" s="47">
        <v>14</v>
      </c>
      <c r="M14" s="48" t="s">
        <v>89</v>
      </c>
      <c r="N14" s="48">
        <v>12.8</v>
      </c>
      <c r="O14" s="192">
        <v>119</v>
      </c>
      <c r="P14" s="192">
        <v>94</v>
      </c>
      <c r="Q14" s="192">
        <v>22519689</v>
      </c>
      <c r="R14" s="50">
        <f t="shared" si="5"/>
        <v>4121</v>
      </c>
      <c r="S14" s="51">
        <f t="shared" si="6"/>
        <v>98.903999999999996</v>
      </c>
      <c r="T14" s="51">
        <f t="shared" si="7"/>
        <v>4.1210000000000004</v>
      </c>
      <c r="U14" s="193">
        <v>9</v>
      </c>
      <c r="V14" s="193">
        <f t="shared" si="0"/>
        <v>9</v>
      </c>
      <c r="W14" s="194" t="s">
        <v>129</v>
      </c>
      <c r="X14" s="197">
        <v>0</v>
      </c>
      <c r="Y14" s="197">
        <v>0</v>
      </c>
      <c r="Z14" s="197">
        <v>1045</v>
      </c>
      <c r="AA14" s="197">
        <v>0</v>
      </c>
      <c r="AB14" s="197">
        <v>1059</v>
      </c>
      <c r="AC14" s="52" t="s">
        <v>90</v>
      </c>
      <c r="AD14" s="52" t="s">
        <v>90</v>
      </c>
      <c r="AE14" s="52" t="s">
        <v>90</v>
      </c>
      <c r="AF14" s="196" t="s">
        <v>90</v>
      </c>
      <c r="AG14" s="196">
        <v>34118016</v>
      </c>
      <c r="AH14" s="53">
        <f t="shared" ref="AH14:AH34" si="9">IF(ISBLANK(AG14),"-",AG14-AG13)</f>
        <v>652</v>
      </c>
      <c r="AI14" s="54">
        <f t="shared" si="8"/>
        <v>158.21402572191215</v>
      </c>
      <c r="AJ14" s="166">
        <v>0</v>
      </c>
      <c r="AK14" s="166">
        <v>0</v>
      </c>
      <c r="AL14" s="166">
        <v>1</v>
      </c>
      <c r="AM14" s="166">
        <v>0</v>
      </c>
      <c r="AN14" s="166">
        <v>1</v>
      </c>
      <c r="AO14" s="166">
        <v>0.33</v>
      </c>
      <c r="AP14" s="197">
        <v>7559380</v>
      </c>
      <c r="AQ14" s="197">
        <f t="shared" si="1"/>
        <v>988</v>
      </c>
      <c r="AR14" s="55"/>
      <c r="AS14" s="56" t="s">
        <v>113</v>
      </c>
      <c r="AT14" s="58"/>
      <c r="AV14" s="42" t="s">
        <v>96</v>
      </c>
      <c r="AW14" s="42" t="s">
        <v>97</v>
      </c>
      <c r="AY14" s="87" t="s">
        <v>138</v>
      </c>
    </row>
    <row r="15" spans="2:51" x14ac:dyDescent="0.25">
      <c r="B15" s="43">
        <v>2.1666666666666701</v>
      </c>
      <c r="C15" s="43">
        <v>0.20833333333333301</v>
      </c>
      <c r="D15" s="191">
        <v>21</v>
      </c>
      <c r="E15" s="44">
        <f t="shared" si="2"/>
        <v>14.788732394366198</v>
      </c>
      <c r="F15" s="168">
        <v>66</v>
      </c>
      <c r="G15" s="44">
        <f t="shared" si="3"/>
        <v>46.478873239436624</v>
      </c>
      <c r="H15" s="45" t="s">
        <v>88</v>
      </c>
      <c r="I15" s="45">
        <f t="shared" si="4"/>
        <v>41.549295774647888</v>
      </c>
      <c r="J15" s="46">
        <f>(F15-5)/1.42</f>
        <v>42.95774647887324</v>
      </c>
      <c r="K15" s="45">
        <f>J15+(6/1.42)</f>
        <v>47.183098591549296</v>
      </c>
      <c r="L15" s="47">
        <v>18</v>
      </c>
      <c r="M15" s="48" t="s">
        <v>89</v>
      </c>
      <c r="N15" s="48">
        <v>13.1</v>
      </c>
      <c r="O15" s="192">
        <v>103</v>
      </c>
      <c r="P15" s="192">
        <v>99</v>
      </c>
      <c r="Q15" s="192">
        <v>22523812</v>
      </c>
      <c r="R15" s="50">
        <f t="shared" si="5"/>
        <v>4123</v>
      </c>
      <c r="S15" s="51">
        <f t="shared" si="6"/>
        <v>98.951999999999998</v>
      </c>
      <c r="T15" s="51">
        <f t="shared" si="7"/>
        <v>4.1230000000000002</v>
      </c>
      <c r="U15" s="193">
        <v>9.5</v>
      </c>
      <c r="V15" s="193">
        <f t="shared" si="0"/>
        <v>9.5</v>
      </c>
      <c r="W15" s="194" t="s">
        <v>129</v>
      </c>
      <c r="X15" s="197">
        <v>0</v>
      </c>
      <c r="Y15" s="197">
        <v>0</v>
      </c>
      <c r="Z15" s="197">
        <v>962</v>
      </c>
      <c r="AA15" s="197">
        <v>0</v>
      </c>
      <c r="AB15" s="197">
        <v>1059</v>
      </c>
      <c r="AC15" s="52" t="s">
        <v>90</v>
      </c>
      <c r="AD15" s="52" t="s">
        <v>90</v>
      </c>
      <c r="AE15" s="52" t="s">
        <v>90</v>
      </c>
      <c r="AF15" s="196" t="s">
        <v>90</v>
      </c>
      <c r="AG15" s="196">
        <v>34118644</v>
      </c>
      <c r="AH15" s="53">
        <f t="shared" si="9"/>
        <v>628</v>
      </c>
      <c r="AI15" s="54">
        <f t="shared" si="8"/>
        <v>152.31627455736114</v>
      </c>
      <c r="AJ15" s="166">
        <v>0</v>
      </c>
      <c r="AK15" s="166">
        <v>0</v>
      </c>
      <c r="AL15" s="166">
        <v>1</v>
      </c>
      <c r="AM15" s="166">
        <v>0</v>
      </c>
      <c r="AN15" s="166">
        <v>1</v>
      </c>
      <c r="AO15" s="166">
        <v>0.33</v>
      </c>
      <c r="AP15" s="197">
        <v>7559821</v>
      </c>
      <c r="AQ15" s="197">
        <f>AP15-AP14</f>
        <v>441</v>
      </c>
      <c r="AR15" s="55"/>
      <c r="AS15" s="56" t="s">
        <v>113</v>
      </c>
      <c r="AV15" s="42" t="s">
        <v>98</v>
      </c>
      <c r="AW15" s="42" t="s">
        <v>99</v>
      </c>
      <c r="AY15" s="87" t="s">
        <v>248</v>
      </c>
    </row>
    <row r="16" spans="2:51" x14ac:dyDescent="0.25">
      <c r="B16" s="43">
        <v>2.2083333333333299</v>
      </c>
      <c r="C16" s="43">
        <v>0.25</v>
      </c>
      <c r="D16" s="191">
        <v>20</v>
      </c>
      <c r="E16" s="44">
        <f t="shared" si="2"/>
        <v>14.084507042253522</v>
      </c>
      <c r="F16" s="103">
        <v>68</v>
      </c>
      <c r="G16" s="44">
        <f t="shared" si="3"/>
        <v>47.887323943661976</v>
      </c>
      <c r="H16" s="45" t="s">
        <v>88</v>
      </c>
      <c r="I16" s="45">
        <f t="shared" si="4"/>
        <v>46.478873239436624</v>
      </c>
      <c r="J16" s="46">
        <f t="shared" ref="J16:J25" si="10">F16/1.42</f>
        <v>47.887323943661976</v>
      </c>
      <c r="K16" s="45">
        <f>J16+1.42</f>
        <v>49.307323943661977</v>
      </c>
      <c r="L16" s="47">
        <v>19</v>
      </c>
      <c r="M16" s="48" t="s">
        <v>100</v>
      </c>
      <c r="N16" s="48">
        <v>13.1</v>
      </c>
      <c r="O16" s="192">
        <v>119</v>
      </c>
      <c r="P16" s="192">
        <v>115</v>
      </c>
      <c r="Q16" s="192">
        <v>22528473</v>
      </c>
      <c r="R16" s="50">
        <f t="shared" si="5"/>
        <v>4661</v>
      </c>
      <c r="S16" s="51">
        <f t="shared" si="6"/>
        <v>111.864</v>
      </c>
      <c r="T16" s="51">
        <f t="shared" si="7"/>
        <v>4.6609999999999996</v>
      </c>
      <c r="U16" s="193">
        <v>9.5</v>
      </c>
      <c r="V16" s="193">
        <f t="shared" si="0"/>
        <v>9.5</v>
      </c>
      <c r="W16" s="194" t="s">
        <v>129</v>
      </c>
      <c r="X16" s="197">
        <v>0</v>
      </c>
      <c r="Y16" s="197">
        <v>0</v>
      </c>
      <c r="Z16" s="197">
        <v>1044</v>
      </c>
      <c r="AA16" s="197">
        <v>0</v>
      </c>
      <c r="AB16" s="197">
        <v>1140</v>
      </c>
      <c r="AC16" s="52" t="s">
        <v>90</v>
      </c>
      <c r="AD16" s="52" t="s">
        <v>90</v>
      </c>
      <c r="AE16" s="52" t="s">
        <v>90</v>
      </c>
      <c r="AF16" s="196" t="s">
        <v>90</v>
      </c>
      <c r="AG16" s="196">
        <v>34119316</v>
      </c>
      <c r="AH16" s="53">
        <f t="shared" si="9"/>
        <v>672</v>
      </c>
      <c r="AI16" s="54">
        <f t="shared" si="8"/>
        <v>144.17506972752631</v>
      </c>
      <c r="AJ16" s="166">
        <v>0</v>
      </c>
      <c r="AK16" s="166">
        <v>0</v>
      </c>
      <c r="AL16" s="166">
        <v>1</v>
      </c>
      <c r="AM16" s="166">
        <v>1</v>
      </c>
      <c r="AN16" s="166">
        <v>1</v>
      </c>
      <c r="AO16" s="166">
        <v>0</v>
      </c>
      <c r="AP16" s="197">
        <v>7559821</v>
      </c>
      <c r="AQ16" s="197">
        <f>AP16-AP15</f>
        <v>0</v>
      </c>
      <c r="AR16" s="57"/>
      <c r="AS16" s="56" t="s">
        <v>101</v>
      </c>
      <c r="AV16" s="42" t="s">
        <v>102</v>
      </c>
      <c r="AW16" s="42" t="s">
        <v>103</v>
      </c>
      <c r="AY16" s="87"/>
    </row>
    <row r="17" spans="1:51" x14ac:dyDescent="0.25">
      <c r="B17" s="43">
        <v>2.25</v>
      </c>
      <c r="C17" s="43">
        <v>0.29166666666666702</v>
      </c>
      <c r="D17" s="191">
        <v>9</v>
      </c>
      <c r="E17" s="44">
        <f t="shared" si="2"/>
        <v>6.3380281690140849</v>
      </c>
      <c r="F17" s="103">
        <v>83</v>
      </c>
      <c r="G17" s="44">
        <f t="shared" si="3"/>
        <v>58.450704225352112</v>
      </c>
      <c r="H17" s="45" t="s">
        <v>88</v>
      </c>
      <c r="I17" s="45">
        <f t="shared" si="4"/>
        <v>57.04225352112676</v>
      </c>
      <c r="J17" s="46">
        <f t="shared" si="10"/>
        <v>58.450704225352112</v>
      </c>
      <c r="K17" s="45">
        <f t="shared" ref="K17:K22" si="11">J17+1.42</f>
        <v>59.870704225352114</v>
      </c>
      <c r="L17" s="47">
        <v>19</v>
      </c>
      <c r="M17" s="48" t="s">
        <v>100</v>
      </c>
      <c r="N17" s="48">
        <v>16.7</v>
      </c>
      <c r="O17" s="192">
        <v>145</v>
      </c>
      <c r="P17" s="192">
        <v>140</v>
      </c>
      <c r="Q17" s="192">
        <v>22534400</v>
      </c>
      <c r="R17" s="50">
        <f t="shared" si="5"/>
        <v>5927</v>
      </c>
      <c r="S17" s="51">
        <f t="shared" si="6"/>
        <v>142.24799999999999</v>
      </c>
      <c r="T17" s="51">
        <f t="shared" si="7"/>
        <v>5.9269999999999996</v>
      </c>
      <c r="U17" s="193">
        <v>9.5</v>
      </c>
      <c r="V17" s="193">
        <f t="shared" si="0"/>
        <v>9.5</v>
      </c>
      <c r="W17" s="194" t="s">
        <v>141</v>
      </c>
      <c r="X17" s="197">
        <v>0</v>
      </c>
      <c r="Y17" s="197">
        <v>0</v>
      </c>
      <c r="Z17" s="197">
        <v>1195</v>
      </c>
      <c r="AA17" s="197">
        <v>1185</v>
      </c>
      <c r="AB17" s="197">
        <v>1198</v>
      </c>
      <c r="AC17" s="52" t="s">
        <v>90</v>
      </c>
      <c r="AD17" s="52" t="s">
        <v>90</v>
      </c>
      <c r="AE17" s="52" t="s">
        <v>90</v>
      </c>
      <c r="AF17" s="196" t="s">
        <v>90</v>
      </c>
      <c r="AG17" s="196">
        <v>34120548</v>
      </c>
      <c r="AH17" s="53">
        <f t="shared" si="9"/>
        <v>1232</v>
      </c>
      <c r="AI17" s="54">
        <f t="shared" si="8"/>
        <v>207.86232495360218</v>
      </c>
      <c r="AJ17" s="166">
        <v>0</v>
      </c>
      <c r="AK17" s="166">
        <v>1</v>
      </c>
      <c r="AL17" s="166">
        <v>1</v>
      </c>
      <c r="AM17" s="166">
        <v>1</v>
      </c>
      <c r="AN17" s="166">
        <v>1</v>
      </c>
      <c r="AO17" s="166">
        <v>0</v>
      </c>
      <c r="AP17" s="197">
        <v>7559821</v>
      </c>
      <c r="AQ17" s="197">
        <f t="shared" si="1"/>
        <v>0</v>
      </c>
      <c r="AR17" s="55"/>
      <c r="AS17" s="56" t="s">
        <v>101</v>
      </c>
      <c r="AT17" s="58"/>
      <c r="AV17" s="42" t="s">
        <v>104</v>
      </c>
      <c r="AW17" s="42" t="s">
        <v>105</v>
      </c>
      <c r="AY17" s="170"/>
    </row>
    <row r="18" spans="1:51" x14ac:dyDescent="0.25">
      <c r="B18" s="43">
        <v>2.2916666666666701</v>
      </c>
      <c r="C18" s="43">
        <v>0.33333333333333298</v>
      </c>
      <c r="D18" s="191">
        <v>9</v>
      </c>
      <c r="E18" s="44">
        <f t="shared" si="2"/>
        <v>6.3380281690140849</v>
      </c>
      <c r="F18" s="103">
        <v>83</v>
      </c>
      <c r="G18" s="44">
        <f t="shared" si="3"/>
        <v>58.450704225352112</v>
      </c>
      <c r="H18" s="45" t="s">
        <v>88</v>
      </c>
      <c r="I18" s="45">
        <f t="shared" si="4"/>
        <v>57.04225352112676</v>
      </c>
      <c r="J18" s="46">
        <f t="shared" si="10"/>
        <v>58.450704225352112</v>
      </c>
      <c r="K18" s="45">
        <f t="shared" si="11"/>
        <v>59.870704225352114</v>
      </c>
      <c r="L18" s="47">
        <v>19</v>
      </c>
      <c r="M18" s="48" t="s">
        <v>100</v>
      </c>
      <c r="N18" s="48">
        <v>17.3</v>
      </c>
      <c r="O18" s="192">
        <v>141</v>
      </c>
      <c r="P18" s="192">
        <v>146</v>
      </c>
      <c r="Q18" s="192">
        <v>22540442</v>
      </c>
      <c r="R18" s="50">
        <f t="shared" si="5"/>
        <v>6042</v>
      </c>
      <c r="S18" s="51">
        <f t="shared" si="6"/>
        <v>145.00800000000001</v>
      </c>
      <c r="T18" s="51">
        <f t="shared" si="7"/>
        <v>6.0419999999999998</v>
      </c>
      <c r="U18" s="193">
        <v>9.1999999999999993</v>
      </c>
      <c r="V18" s="193">
        <f t="shared" si="0"/>
        <v>9.1999999999999993</v>
      </c>
      <c r="W18" s="194" t="s">
        <v>142</v>
      </c>
      <c r="X18" s="197">
        <v>0</v>
      </c>
      <c r="Y18" s="197">
        <v>1025</v>
      </c>
      <c r="Z18" s="197">
        <v>1195</v>
      </c>
      <c r="AA18" s="197">
        <v>1185</v>
      </c>
      <c r="AB18" s="197">
        <v>1198</v>
      </c>
      <c r="AC18" s="52" t="s">
        <v>90</v>
      </c>
      <c r="AD18" s="52" t="s">
        <v>90</v>
      </c>
      <c r="AE18" s="52" t="s">
        <v>90</v>
      </c>
      <c r="AF18" s="196" t="s">
        <v>90</v>
      </c>
      <c r="AG18" s="196">
        <v>34121884</v>
      </c>
      <c r="AH18" s="53">
        <f t="shared" si="9"/>
        <v>1336</v>
      </c>
      <c r="AI18" s="54">
        <f t="shared" si="8"/>
        <v>221.11883482290634</v>
      </c>
      <c r="AJ18" s="166">
        <v>0</v>
      </c>
      <c r="AK18" s="166">
        <v>1</v>
      </c>
      <c r="AL18" s="166">
        <v>1</v>
      </c>
      <c r="AM18" s="166">
        <v>1</v>
      </c>
      <c r="AN18" s="166">
        <v>1</v>
      </c>
      <c r="AO18" s="166">
        <v>0</v>
      </c>
      <c r="AP18" s="197">
        <v>7559821</v>
      </c>
      <c r="AQ18" s="197">
        <f t="shared" si="1"/>
        <v>0</v>
      </c>
      <c r="AR18" s="55"/>
      <c r="AS18" s="56" t="s">
        <v>101</v>
      </c>
      <c r="AV18" s="42" t="s">
        <v>106</v>
      </c>
      <c r="AW18" s="42" t="s">
        <v>107</v>
      </c>
      <c r="AY18" s="170"/>
    </row>
    <row r="19" spans="1:51" x14ac:dyDescent="0.25">
      <c r="B19" s="43">
        <v>2.3333333333333299</v>
      </c>
      <c r="C19" s="43">
        <v>0.375</v>
      </c>
      <c r="D19" s="191">
        <v>9</v>
      </c>
      <c r="E19" s="44">
        <f t="shared" si="2"/>
        <v>6.3380281690140849</v>
      </c>
      <c r="F19" s="103">
        <v>83</v>
      </c>
      <c r="G19" s="44">
        <f t="shared" si="3"/>
        <v>58.450704225352112</v>
      </c>
      <c r="H19" s="45" t="s">
        <v>88</v>
      </c>
      <c r="I19" s="45">
        <f t="shared" si="4"/>
        <v>57.04225352112676</v>
      </c>
      <c r="J19" s="46">
        <f t="shared" si="10"/>
        <v>58.450704225352112</v>
      </c>
      <c r="K19" s="45">
        <f t="shared" si="11"/>
        <v>59.870704225352114</v>
      </c>
      <c r="L19" s="47">
        <v>19</v>
      </c>
      <c r="M19" s="48" t="s">
        <v>100</v>
      </c>
      <c r="N19" s="48">
        <v>18.399999999999999</v>
      </c>
      <c r="O19" s="192">
        <v>141</v>
      </c>
      <c r="P19" s="192">
        <v>150</v>
      </c>
      <c r="Q19" s="192">
        <v>22546726</v>
      </c>
      <c r="R19" s="50">
        <f t="shared" si="5"/>
        <v>6284</v>
      </c>
      <c r="S19" s="51">
        <f t="shared" si="6"/>
        <v>150.816</v>
      </c>
      <c r="T19" s="51">
        <f t="shared" si="7"/>
        <v>6.2839999999999998</v>
      </c>
      <c r="U19" s="193">
        <v>8.6</v>
      </c>
      <c r="V19" s="193">
        <f t="shared" si="0"/>
        <v>8.6</v>
      </c>
      <c r="W19" s="194" t="s">
        <v>142</v>
      </c>
      <c r="X19" s="197">
        <v>0</v>
      </c>
      <c r="Y19" s="197">
        <v>1050</v>
      </c>
      <c r="Z19" s="197">
        <v>1195</v>
      </c>
      <c r="AA19" s="197">
        <v>1185</v>
      </c>
      <c r="AB19" s="197">
        <v>1198</v>
      </c>
      <c r="AC19" s="52" t="s">
        <v>90</v>
      </c>
      <c r="AD19" s="52" t="s">
        <v>90</v>
      </c>
      <c r="AE19" s="52" t="s">
        <v>90</v>
      </c>
      <c r="AF19" s="196" t="s">
        <v>90</v>
      </c>
      <c r="AG19" s="196">
        <v>34123276</v>
      </c>
      <c r="AH19" s="53">
        <f t="shared" si="9"/>
        <v>1392</v>
      </c>
      <c r="AI19" s="54">
        <f t="shared" si="8"/>
        <v>221.51495862507957</v>
      </c>
      <c r="AJ19" s="166">
        <v>0</v>
      </c>
      <c r="AK19" s="166">
        <v>1</v>
      </c>
      <c r="AL19" s="166">
        <v>1</v>
      </c>
      <c r="AM19" s="166">
        <v>1</v>
      </c>
      <c r="AN19" s="166">
        <v>1</v>
      </c>
      <c r="AO19" s="166">
        <v>0</v>
      </c>
      <c r="AP19" s="197">
        <v>7559821</v>
      </c>
      <c r="AQ19" s="197">
        <f t="shared" si="1"/>
        <v>0</v>
      </c>
      <c r="AR19" s="55"/>
      <c r="AS19" s="56" t="s">
        <v>101</v>
      </c>
      <c r="AV19" s="42" t="s">
        <v>108</v>
      </c>
      <c r="AW19" s="42" t="s">
        <v>109</v>
      </c>
      <c r="AY19" s="170"/>
    </row>
    <row r="20" spans="1:51" x14ac:dyDescent="0.25">
      <c r="B20" s="43">
        <v>2.375</v>
      </c>
      <c r="C20" s="43">
        <v>0.41666666666666669</v>
      </c>
      <c r="D20" s="191">
        <v>10</v>
      </c>
      <c r="E20" s="44">
        <f t="shared" si="2"/>
        <v>7.042253521126761</v>
      </c>
      <c r="F20" s="103">
        <v>83</v>
      </c>
      <c r="G20" s="44">
        <f t="shared" si="3"/>
        <v>58.450704225352112</v>
      </c>
      <c r="H20" s="45" t="s">
        <v>88</v>
      </c>
      <c r="I20" s="45">
        <f t="shared" si="4"/>
        <v>57.04225352112676</v>
      </c>
      <c r="J20" s="46">
        <f t="shared" si="10"/>
        <v>58.450704225352112</v>
      </c>
      <c r="K20" s="45">
        <f t="shared" si="11"/>
        <v>59.870704225352114</v>
      </c>
      <c r="L20" s="47">
        <v>19</v>
      </c>
      <c r="M20" s="48" t="s">
        <v>100</v>
      </c>
      <c r="N20" s="48">
        <v>17.7</v>
      </c>
      <c r="O20" s="192">
        <v>143</v>
      </c>
      <c r="P20" s="192">
        <v>146</v>
      </c>
      <c r="Q20" s="192">
        <v>22552918</v>
      </c>
      <c r="R20" s="50">
        <f t="shared" si="5"/>
        <v>6192</v>
      </c>
      <c r="S20" s="51">
        <f t="shared" si="6"/>
        <v>148.608</v>
      </c>
      <c r="T20" s="51">
        <f t="shared" si="7"/>
        <v>6.1920000000000002</v>
      </c>
      <c r="U20" s="193">
        <v>8.1</v>
      </c>
      <c r="V20" s="193">
        <f t="shared" si="0"/>
        <v>8.1</v>
      </c>
      <c r="W20" s="194" t="s">
        <v>142</v>
      </c>
      <c r="X20" s="197">
        <v>0</v>
      </c>
      <c r="Y20" s="197">
        <v>1003</v>
      </c>
      <c r="Z20" s="197">
        <v>1195</v>
      </c>
      <c r="AA20" s="197">
        <v>1185</v>
      </c>
      <c r="AB20" s="197">
        <v>1198</v>
      </c>
      <c r="AC20" s="52" t="s">
        <v>90</v>
      </c>
      <c r="AD20" s="52" t="s">
        <v>90</v>
      </c>
      <c r="AE20" s="52" t="s">
        <v>90</v>
      </c>
      <c r="AF20" s="196" t="s">
        <v>90</v>
      </c>
      <c r="AG20" s="196">
        <v>34124626</v>
      </c>
      <c r="AH20" s="53">
        <f t="shared" si="9"/>
        <v>1350</v>
      </c>
      <c r="AI20" s="54">
        <f t="shared" si="8"/>
        <v>218.02325581395348</v>
      </c>
      <c r="AJ20" s="166">
        <v>0</v>
      </c>
      <c r="AK20" s="166">
        <v>1</v>
      </c>
      <c r="AL20" s="166">
        <v>1</v>
      </c>
      <c r="AM20" s="166">
        <v>1</v>
      </c>
      <c r="AN20" s="166">
        <v>1</v>
      </c>
      <c r="AO20" s="166">
        <v>0</v>
      </c>
      <c r="AP20" s="197">
        <v>7559821</v>
      </c>
      <c r="AQ20" s="197">
        <f t="shared" si="1"/>
        <v>0</v>
      </c>
      <c r="AR20" s="57"/>
      <c r="AS20" s="56" t="s">
        <v>101</v>
      </c>
      <c r="AY20" s="170"/>
    </row>
    <row r="21" spans="1:51" x14ac:dyDescent="0.25">
      <c r="B21" s="43">
        <v>2.4166666666666701</v>
      </c>
      <c r="C21" s="43">
        <v>0.45833333333333298</v>
      </c>
      <c r="D21" s="191">
        <v>12</v>
      </c>
      <c r="E21" s="44">
        <f t="shared" si="2"/>
        <v>8.4507042253521139</v>
      </c>
      <c r="F21" s="103">
        <v>83</v>
      </c>
      <c r="G21" s="44">
        <f t="shared" si="3"/>
        <v>58.450704225352112</v>
      </c>
      <c r="H21" s="45" t="s">
        <v>88</v>
      </c>
      <c r="I21" s="45">
        <f t="shared" si="4"/>
        <v>57.04225352112676</v>
      </c>
      <c r="J21" s="46">
        <f t="shared" si="10"/>
        <v>58.450704225352112</v>
      </c>
      <c r="K21" s="45">
        <f t="shared" si="11"/>
        <v>59.870704225352114</v>
      </c>
      <c r="L21" s="47">
        <v>19</v>
      </c>
      <c r="M21" s="48" t="s">
        <v>100</v>
      </c>
      <c r="N21" s="48">
        <v>17.7</v>
      </c>
      <c r="O21" s="192">
        <v>144</v>
      </c>
      <c r="P21" s="192">
        <v>145</v>
      </c>
      <c r="Q21" s="192">
        <v>22559110</v>
      </c>
      <c r="R21" s="50">
        <f>Q21-Q20</f>
        <v>6192</v>
      </c>
      <c r="S21" s="51">
        <f t="shared" si="6"/>
        <v>148.608</v>
      </c>
      <c r="T21" s="51">
        <f t="shared" si="7"/>
        <v>6.1920000000000002</v>
      </c>
      <c r="U21" s="193">
        <v>7.9</v>
      </c>
      <c r="V21" s="193">
        <f t="shared" si="0"/>
        <v>7.9</v>
      </c>
      <c r="W21" s="194" t="s">
        <v>142</v>
      </c>
      <c r="X21" s="197">
        <v>0</v>
      </c>
      <c r="Y21" s="197">
        <v>1007</v>
      </c>
      <c r="Z21" s="197">
        <v>1195</v>
      </c>
      <c r="AA21" s="197">
        <v>1185</v>
      </c>
      <c r="AB21" s="197">
        <v>1198</v>
      </c>
      <c r="AC21" s="52" t="s">
        <v>90</v>
      </c>
      <c r="AD21" s="52" t="s">
        <v>90</v>
      </c>
      <c r="AE21" s="52" t="s">
        <v>90</v>
      </c>
      <c r="AF21" s="196" t="s">
        <v>90</v>
      </c>
      <c r="AG21" s="196">
        <v>34125976</v>
      </c>
      <c r="AH21" s="53">
        <f t="shared" si="9"/>
        <v>1350</v>
      </c>
      <c r="AI21" s="54">
        <f t="shared" si="8"/>
        <v>218.02325581395348</v>
      </c>
      <c r="AJ21" s="166">
        <v>0</v>
      </c>
      <c r="AK21" s="166">
        <v>1</v>
      </c>
      <c r="AL21" s="166">
        <v>1</v>
      </c>
      <c r="AM21" s="166">
        <v>1</v>
      </c>
      <c r="AN21" s="166">
        <v>1</v>
      </c>
      <c r="AO21" s="166">
        <v>0</v>
      </c>
      <c r="AP21" s="197">
        <v>7559821</v>
      </c>
      <c r="AQ21" s="197">
        <f t="shared" si="1"/>
        <v>0</v>
      </c>
      <c r="AR21" s="55"/>
      <c r="AS21" s="56" t="s">
        <v>101</v>
      </c>
      <c r="AY21" s="170"/>
    </row>
    <row r="22" spans="1:51" x14ac:dyDescent="0.25">
      <c r="B22" s="43">
        <v>2.4583333333333299</v>
      </c>
      <c r="C22" s="43">
        <v>0.5</v>
      </c>
      <c r="D22" s="191">
        <v>11</v>
      </c>
      <c r="E22" s="44">
        <f t="shared" si="2"/>
        <v>7.746478873239437</v>
      </c>
      <c r="F22" s="103">
        <v>83</v>
      </c>
      <c r="G22" s="44">
        <f t="shared" si="3"/>
        <v>58.450704225352112</v>
      </c>
      <c r="H22" s="45" t="s">
        <v>88</v>
      </c>
      <c r="I22" s="45">
        <f t="shared" si="4"/>
        <v>57.04225352112676</v>
      </c>
      <c r="J22" s="46">
        <f t="shared" si="10"/>
        <v>58.450704225352112</v>
      </c>
      <c r="K22" s="45">
        <f t="shared" si="11"/>
        <v>59.870704225352114</v>
      </c>
      <c r="L22" s="47">
        <v>19</v>
      </c>
      <c r="M22" s="48" t="s">
        <v>100</v>
      </c>
      <c r="N22" s="48">
        <v>17.3</v>
      </c>
      <c r="O22" s="192">
        <v>144</v>
      </c>
      <c r="P22" s="192">
        <v>147</v>
      </c>
      <c r="Q22" s="192">
        <v>22565255</v>
      </c>
      <c r="R22" s="50">
        <f t="shared" si="5"/>
        <v>6145</v>
      </c>
      <c r="S22" s="51">
        <f t="shared" si="6"/>
        <v>147.47999999999999</v>
      </c>
      <c r="T22" s="51">
        <f t="shared" si="7"/>
        <v>6.1449999999999996</v>
      </c>
      <c r="U22" s="193">
        <v>7.7</v>
      </c>
      <c r="V22" s="193">
        <f t="shared" si="0"/>
        <v>7.7</v>
      </c>
      <c r="W22" s="194" t="s">
        <v>142</v>
      </c>
      <c r="X22" s="197">
        <v>0</v>
      </c>
      <c r="Y22" s="197">
        <v>1000</v>
      </c>
      <c r="Z22" s="197">
        <v>1176</v>
      </c>
      <c r="AA22" s="197">
        <v>1185</v>
      </c>
      <c r="AB22" s="197">
        <v>1181</v>
      </c>
      <c r="AC22" s="52" t="s">
        <v>90</v>
      </c>
      <c r="AD22" s="52" t="s">
        <v>90</v>
      </c>
      <c r="AE22" s="52" t="s">
        <v>90</v>
      </c>
      <c r="AF22" s="196" t="s">
        <v>90</v>
      </c>
      <c r="AG22" s="196">
        <v>34127308</v>
      </c>
      <c r="AH22" s="53">
        <f t="shared" si="9"/>
        <v>1332</v>
      </c>
      <c r="AI22" s="54">
        <f t="shared" si="8"/>
        <v>216.76159479251425</v>
      </c>
      <c r="AJ22" s="166">
        <v>0</v>
      </c>
      <c r="AK22" s="166">
        <v>1</v>
      </c>
      <c r="AL22" s="166">
        <v>1</v>
      </c>
      <c r="AM22" s="166">
        <v>1</v>
      </c>
      <c r="AN22" s="166">
        <v>1</v>
      </c>
      <c r="AO22" s="166">
        <v>0</v>
      </c>
      <c r="AP22" s="197">
        <v>7559821</v>
      </c>
      <c r="AQ22" s="197">
        <f t="shared" si="1"/>
        <v>0</v>
      </c>
      <c r="AR22" s="55"/>
      <c r="AS22" s="56" t="s">
        <v>101</v>
      </c>
      <c r="AV22" s="59" t="s">
        <v>110</v>
      </c>
      <c r="AY22" s="170"/>
    </row>
    <row r="23" spans="1:51" x14ac:dyDescent="0.25">
      <c r="A23" s="163" t="s">
        <v>183</v>
      </c>
      <c r="B23" s="43">
        <v>2.5</v>
      </c>
      <c r="C23" s="43">
        <v>0.54166666666666696</v>
      </c>
      <c r="D23" s="191">
        <v>14</v>
      </c>
      <c r="E23" s="44">
        <f t="shared" si="2"/>
        <v>9.8591549295774659</v>
      </c>
      <c r="F23" s="168">
        <v>81</v>
      </c>
      <c r="G23" s="44">
        <f t="shared" si="3"/>
        <v>57.04225352112676</v>
      </c>
      <c r="H23" s="45" t="s">
        <v>88</v>
      </c>
      <c r="I23" s="45">
        <f t="shared" si="4"/>
        <v>55.633802816901408</v>
      </c>
      <c r="J23" s="46">
        <f t="shared" si="10"/>
        <v>57.04225352112676</v>
      </c>
      <c r="K23" s="45">
        <f>J23+(6/1.42)</f>
        <v>61.267605633802816</v>
      </c>
      <c r="L23" s="47">
        <v>19</v>
      </c>
      <c r="M23" s="48" t="s">
        <v>100</v>
      </c>
      <c r="N23" s="48">
        <v>17.5</v>
      </c>
      <c r="O23" s="192">
        <v>139</v>
      </c>
      <c r="P23" s="192">
        <v>143</v>
      </c>
      <c r="Q23" s="192">
        <v>22571168</v>
      </c>
      <c r="R23" s="50">
        <f t="shared" si="5"/>
        <v>5913</v>
      </c>
      <c r="S23" s="51">
        <f t="shared" si="6"/>
        <v>141.91200000000001</v>
      </c>
      <c r="T23" s="51">
        <f t="shared" si="7"/>
        <v>5.9130000000000003</v>
      </c>
      <c r="U23" s="193">
        <v>7.4</v>
      </c>
      <c r="V23" s="193">
        <f t="shared" si="0"/>
        <v>7.4</v>
      </c>
      <c r="W23" s="194" t="s">
        <v>142</v>
      </c>
      <c r="X23" s="197">
        <v>0</v>
      </c>
      <c r="Y23" s="197">
        <v>1002</v>
      </c>
      <c r="Z23" s="197">
        <v>1104</v>
      </c>
      <c r="AA23" s="197">
        <v>1185</v>
      </c>
      <c r="AB23" s="197">
        <v>1139</v>
      </c>
      <c r="AC23" s="52" t="s">
        <v>90</v>
      </c>
      <c r="AD23" s="52" t="s">
        <v>90</v>
      </c>
      <c r="AE23" s="52" t="s">
        <v>90</v>
      </c>
      <c r="AF23" s="196" t="s">
        <v>90</v>
      </c>
      <c r="AG23" s="196">
        <v>34128540</v>
      </c>
      <c r="AH23" s="53">
        <f t="shared" si="9"/>
        <v>1232</v>
      </c>
      <c r="AI23" s="54">
        <f t="shared" si="8"/>
        <v>208.35447319465584</v>
      </c>
      <c r="AJ23" s="166">
        <v>0</v>
      </c>
      <c r="AK23" s="166">
        <v>1</v>
      </c>
      <c r="AL23" s="166">
        <v>1</v>
      </c>
      <c r="AM23" s="166">
        <v>1</v>
      </c>
      <c r="AN23" s="166">
        <v>1</v>
      </c>
      <c r="AO23" s="166">
        <v>0</v>
      </c>
      <c r="AP23" s="197">
        <v>7559821</v>
      </c>
      <c r="AQ23" s="197">
        <f t="shared" si="1"/>
        <v>0</v>
      </c>
      <c r="AR23" s="55"/>
      <c r="AS23" s="56" t="s">
        <v>113</v>
      </c>
      <c r="AT23" s="58"/>
      <c r="AV23" s="60" t="s">
        <v>111</v>
      </c>
      <c r="AW23" s="61" t="s">
        <v>112</v>
      </c>
      <c r="AY23" s="170"/>
    </row>
    <row r="24" spans="1:51" x14ac:dyDescent="0.25">
      <c r="B24" s="43">
        <v>2.5416666666666701</v>
      </c>
      <c r="C24" s="43">
        <v>0.58333333333333404</v>
      </c>
      <c r="D24" s="191">
        <v>13</v>
      </c>
      <c r="E24" s="44">
        <f t="shared" si="2"/>
        <v>9.1549295774647899</v>
      </c>
      <c r="F24" s="168">
        <v>81</v>
      </c>
      <c r="G24" s="44">
        <f t="shared" si="3"/>
        <v>57.04225352112676</v>
      </c>
      <c r="H24" s="45" t="s">
        <v>88</v>
      </c>
      <c r="I24" s="45">
        <f t="shared" si="4"/>
        <v>55.633802816901408</v>
      </c>
      <c r="J24" s="46">
        <f t="shared" si="10"/>
        <v>57.04225352112676</v>
      </c>
      <c r="K24" s="45">
        <f t="shared" ref="K24:K34" si="12">J24+(6/1.42)</f>
        <v>61.267605633802816</v>
      </c>
      <c r="L24" s="47">
        <v>18</v>
      </c>
      <c r="M24" s="48" t="s">
        <v>100</v>
      </c>
      <c r="N24" s="48">
        <v>17.3</v>
      </c>
      <c r="O24" s="192">
        <v>135</v>
      </c>
      <c r="P24" s="192">
        <v>139</v>
      </c>
      <c r="Q24" s="192">
        <v>22577094</v>
      </c>
      <c r="R24" s="50">
        <f t="shared" si="5"/>
        <v>5926</v>
      </c>
      <c r="S24" s="51">
        <f t="shared" si="6"/>
        <v>142.22399999999999</v>
      </c>
      <c r="T24" s="51">
        <f t="shared" si="7"/>
        <v>5.9260000000000002</v>
      </c>
      <c r="U24" s="193">
        <v>7.1</v>
      </c>
      <c r="V24" s="193">
        <f t="shared" si="0"/>
        <v>7.1</v>
      </c>
      <c r="W24" s="194" t="s">
        <v>142</v>
      </c>
      <c r="X24" s="197">
        <v>0</v>
      </c>
      <c r="Y24" s="197">
        <v>1012</v>
      </c>
      <c r="Z24" s="197">
        <v>1105</v>
      </c>
      <c r="AA24" s="197">
        <v>1185</v>
      </c>
      <c r="AB24" s="197">
        <v>1140</v>
      </c>
      <c r="AC24" s="52" t="s">
        <v>90</v>
      </c>
      <c r="AD24" s="52" t="s">
        <v>90</v>
      </c>
      <c r="AE24" s="52" t="s">
        <v>90</v>
      </c>
      <c r="AF24" s="196" t="s">
        <v>90</v>
      </c>
      <c r="AG24" s="196">
        <v>34129756</v>
      </c>
      <c r="AH24" s="53">
        <f t="shared" si="9"/>
        <v>1216</v>
      </c>
      <c r="AI24" s="54">
        <f t="shared" si="8"/>
        <v>205.19743503206209</v>
      </c>
      <c r="AJ24" s="166">
        <v>0</v>
      </c>
      <c r="AK24" s="166">
        <v>1</v>
      </c>
      <c r="AL24" s="166">
        <v>1</v>
      </c>
      <c r="AM24" s="166">
        <v>1</v>
      </c>
      <c r="AN24" s="166">
        <v>1</v>
      </c>
      <c r="AO24" s="166">
        <v>0</v>
      </c>
      <c r="AP24" s="197">
        <v>7559821</v>
      </c>
      <c r="AQ24" s="197">
        <f t="shared" si="1"/>
        <v>0</v>
      </c>
      <c r="AR24" s="57"/>
      <c r="AS24" s="56" t="s">
        <v>113</v>
      </c>
      <c r="AV24" s="62" t="s">
        <v>29</v>
      </c>
      <c r="AW24" s="62">
        <v>14.7</v>
      </c>
      <c r="AY24" s="170"/>
    </row>
    <row r="25" spans="1:51" x14ac:dyDescent="0.25">
      <c r="B25" s="43">
        <v>2.5833333333333299</v>
      </c>
      <c r="C25" s="43">
        <v>0.625</v>
      </c>
      <c r="D25" s="191">
        <v>8</v>
      </c>
      <c r="E25" s="44">
        <f t="shared" si="2"/>
        <v>5.6338028169014089</v>
      </c>
      <c r="F25" s="168">
        <v>81</v>
      </c>
      <c r="G25" s="44">
        <f t="shared" si="3"/>
        <v>57.04225352112676</v>
      </c>
      <c r="H25" s="45" t="s">
        <v>88</v>
      </c>
      <c r="I25" s="45">
        <f t="shared" si="4"/>
        <v>55.633802816901408</v>
      </c>
      <c r="J25" s="46">
        <f t="shared" si="10"/>
        <v>57.04225352112676</v>
      </c>
      <c r="K25" s="45">
        <f t="shared" si="12"/>
        <v>61.267605633802816</v>
      </c>
      <c r="L25" s="47">
        <v>18</v>
      </c>
      <c r="M25" s="48" t="s">
        <v>100</v>
      </c>
      <c r="N25" s="48">
        <v>16.899999999999999</v>
      </c>
      <c r="O25" s="192">
        <v>136</v>
      </c>
      <c r="P25" s="192">
        <v>135</v>
      </c>
      <c r="Q25" s="192">
        <v>22582866</v>
      </c>
      <c r="R25" s="50">
        <f t="shared" si="5"/>
        <v>5772</v>
      </c>
      <c r="S25" s="51">
        <f t="shared" si="6"/>
        <v>138.52799999999999</v>
      </c>
      <c r="T25" s="51">
        <f t="shared" si="7"/>
        <v>5.7720000000000002</v>
      </c>
      <c r="U25" s="193">
        <v>6.8</v>
      </c>
      <c r="V25" s="193">
        <f t="shared" si="0"/>
        <v>6.8</v>
      </c>
      <c r="W25" s="194" t="s">
        <v>142</v>
      </c>
      <c r="X25" s="197">
        <v>0</v>
      </c>
      <c r="Y25" s="197">
        <v>994</v>
      </c>
      <c r="Z25" s="197">
        <v>1176</v>
      </c>
      <c r="AA25" s="197">
        <v>1185</v>
      </c>
      <c r="AB25" s="197">
        <v>1180</v>
      </c>
      <c r="AC25" s="52" t="s">
        <v>90</v>
      </c>
      <c r="AD25" s="52" t="s">
        <v>90</v>
      </c>
      <c r="AE25" s="52" t="s">
        <v>90</v>
      </c>
      <c r="AF25" s="196" t="s">
        <v>90</v>
      </c>
      <c r="AG25" s="196">
        <v>34131004</v>
      </c>
      <c r="AH25" s="53">
        <f t="shared" si="9"/>
        <v>1248</v>
      </c>
      <c r="AI25" s="54">
        <f t="shared" si="8"/>
        <v>216.2162162162162</v>
      </c>
      <c r="AJ25" s="166">
        <v>0</v>
      </c>
      <c r="AK25" s="166">
        <v>1</v>
      </c>
      <c r="AL25" s="166">
        <v>1</v>
      </c>
      <c r="AM25" s="166">
        <v>1</v>
      </c>
      <c r="AN25" s="166">
        <v>1</v>
      </c>
      <c r="AO25" s="166">
        <v>0</v>
      </c>
      <c r="AP25" s="197">
        <v>7559821</v>
      </c>
      <c r="AQ25" s="197">
        <f t="shared" si="1"/>
        <v>0</v>
      </c>
      <c r="AR25" s="55"/>
      <c r="AS25" s="56" t="s">
        <v>113</v>
      </c>
      <c r="AV25" s="62" t="s">
        <v>74</v>
      </c>
      <c r="AW25" s="62">
        <v>10.36</v>
      </c>
      <c r="AY25" s="170"/>
    </row>
    <row r="26" spans="1:51" x14ac:dyDescent="0.25">
      <c r="B26" s="43">
        <v>2.625</v>
      </c>
      <c r="C26" s="43">
        <v>0.66666666666666696</v>
      </c>
      <c r="D26" s="191">
        <v>8</v>
      </c>
      <c r="E26" s="44">
        <f t="shared" si="2"/>
        <v>5.6338028169014089</v>
      </c>
      <c r="F26" s="168">
        <v>81</v>
      </c>
      <c r="G26" s="44">
        <f t="shared" si="3"/>
        <v>57.04225352112676</v>
      </c>
      <c r="H26" s="45" t="s">
        <v>88</v>
      </c>
      <c r="I26" s="45">
        <f t="shared" si="4"/>
        <v>53.521126760563384</v>
      </c>
      <c r="J26" s="46">
        <f>(F26-3)/1.42</f>
        <v>54.929577464788736</v>
      </c>
      <c r="K26" s="45">
        <f t="shared" si="12"/>
        <v>59.154929577464792</v>
      </c>
      <c r="L26" s="47">
        <v>18</v>
      </c>
      <c r="M26" s="48" t="s">
        <v>100</v>
      </c>
      <c r="N26" s="48">
        <v>16.7</v>
      </c>
      <c r="O26" s="192">
        <v>137</v>
      </c>
      <c r="P26" s="192">
        <v>136</v>
      </c>
      <c r="Q26" s="192">
        <v>22588626</v>
      </c>
      <c r="R26" s="50">
        <f t="shared" si="5"/>
        <v>5760</v>
      </c>
      <c r="S26" s="51">
        <f t="shared" si="6"/>
        <v>138.24</v>
      </c>
      <c r="T26" s="51">
        <f t="shared" si="7"/>
        <v>5.76</v>
      </c>
      <c r="U26" s="193">
        <v>6.7</v>
      </c>
      <c r="V26" s="193">
        <f t="shared" si="0"/>
        <v>6.7</v>
      </c>
      <c r="W26" s="194" t="s">
        <v>142</v>
      </c>
      <c r="X26" s="197">
        <v>0</v>
      </c>
      <c r="Y26" s="197">
        <v>997</v>
      </c>
      <c r="Z26" s="197">
        <v>1176</v>
      </c>
      <c r="AA26" s="197">
        <v>1185</v>
      </c>
      <c r="AB26" s="197">
        <v>1180</v>
      </c>
      <c r="AC26" s="52" t="s">
        <v>90</v>
      </c>
      <c r="AD26" s="52" t="s">
        <v>90</v>
      </c>
      <c r="AE26" s="52" t="s">
        <v>90</v>
      </c>
      <c r="AF26" s="196" t="s">
        <v>90</v>
      </c>
      <c r="AG26" s="196">
        <v>34132304</v>
      </c>
      <c r="AH26" s="53">
        <f t="shared" si="9"/>
        <v>1300</v>
      </c>
      <c r="AI26" s="54">
        <f t="shared" si="8"/>
        <v>225.69444444444446</v>
      </c>
      <c r="AJ26" s="166">
        <v>0</v>
      </c>
      <c r="AK26" s="166">
        <v>1</v>
      </c>
      <c r="AL26" s="166">
        <v>1</v>
      </c>
      <c r="AM26" s="166">
        <v>1</v>
      </c>
      <c r="AN26" s="166">
        <v>1</v>
      </c>
      <c r="AO26" s="166">
        <v>0</v>
      </c>
      <c r="AP26" s="197">
        <v>7559821</v>
      </c>
      <c r="AQ26" s="197">
        <f t="shared" si="1"/>
        <v>0</v>
      </c>
      <c r="AR26" s="55"/>
      <c r="AS26" s="56" t="s">
        <v>113</v>
      </c>
      <c r="AV26" s="62" t="s">
        <v>114</v>
      </c>
      <c r="AW26" s="62">
        <v>1.01325</v>
      </c>
      <c r="AY26" s="170"/>
    </row>
    <row r="27" spans="1:51" x14ac:dyDescent="0.25">
      <c r="B27" s="43">
        <v>2.6666666666666701</v>
      </c>
      <c r="C27" s="43">
        <v>0.70833333333333404</v>
      </c>
      <c r="D27" s="191">
        <v>5</v>
      </c>
      <c r="E27" s="44">
        <f t="shared" si="2"/>
        <v>3.5211267605633805</v>
      </c>
      <c r="F27" s="168">
        <v>81</v>
      </c>
      <c r="G27" s="44">
        <f t="shared" si="3"/>
        <v>57.04225352112676</v>
      </c>
      <c r="H27" s="45" t="s">
        <v>88</v>
      </c>
      <c r="I27" s="45">
        <f t="shared" si="4"/>
        <v>53.521126760563384</v>
      </c>
      <c r="J27" s="46">
        <f t="shared" ref="J27:J32" si="13">(F27-3)/1.42</f>
        <v>54.929577464788736</v>
      </c>
      <c r="K27" s="45">
        <f t="shared" si="12"/>
        <v>59.154929577464792</v>
      </c>
      <c r="L27" s="47">
        <v>18</v>
      </c>
      <c r="M27" s="48" t="s">
        <v>100</v>
      </c>
      <c r="N27" s="48">
        <v>16.7</v>
      </c>
      <c r="O27" s="192">
        <v>132</v>
      </c>
      <c r="P27" s="192">
        <v>137</v>
      </c>
      <c r="Q27" s="192">
        <v>22594342</v>
      </c>
      <c r="R27" s="50">
        <f t="shared" si="5"/>
        <v>5716</v>
      </c>
      <c r="S27" s="51">
        <f t="shared" si="6"/>
        <v>137.184</v>
      </c>
      <c r="T27" s="51">
        <f t="shared" si="7"/>
        <v>5.7160000000000002</v>
      </c>
      <c r="U27" s="193">
        <v>6.3</v>
      </c>
      <c r="V27" s="193">
        <f t="shared" si="0"/>
        <v>6.3</v>
      </c>
      <c r="W27" s="194" t="s">
        <v>142</v>
      </c>
      <c r="X27" s="197">
        <v>0</v>
      </c>
      <c r="Y27" s="197">
        <v>1030</v>
      </c>
      <c r="Z27" s="197">
        <v>1195</v>
      </c>
      <c r="AA27" s="197">
        <v>1185</v>
      </c>
      <c r="AB27" s="197">
        <v>1198</v>
      </c>
      <c r="AC27" s="52" t="s">
        <v>90</v>
      </c>
      <c r="AD27" s="52" t="s">
        <v>90</v>
      </c>
      <c r="AE27" s="52" t="s">
        <v>90</v>
      </c>
      <c r="AF27" s="196" t="s">
        <v>90</v>
      </c>
      <c r="AG27" s="196">
        <v>34133608</v>
      </c>
      <c r="AH27" s="53">
        <f t="shared" si="9"/>
        <v>1304</v>
      </c>
      <c r="AI27" s="54">
        <f t="shared" si="8"/>
        <v>228.13156053184045</v>
      </c>
      <c r="AJ27" s="166">
        <v>0</v>
      </c>
      <c r="AK27" s="166">
        <v>1</v>
      </c>
      <c r="AL27" s="166">
        <v>1</v>
      </c>
      <c r="AM27" s="166">
        <v>1</v>
      </c>
      <c r="AN27" s="166">
        <v>1</v>
      </c>
      <c r="AO27" s="166">
        <v>0</v>
      </c>
      <c r="AP27" s="197">
        <v>7559821</v>
      </c>
      <c r="AQ27" s="197">
        <f t="shared" si="1"/>
        <v>0</v>
      </c>
      <c r="AR27" s="55"/>
      <c r="AS27" s="56" t="s">
        <v>113</v>
      </c>
      <c r="AV27" s="62" t="s">
        <v>115</v>
      </c>
      <c r="AW27" s="62">
        <v>1</v>
      </c>
      <c r="AY27" s="170"/>
    </row>
    <row r="28" spans="1:51" x14ac:dyDescent="0.25">
      <c r="B28" s="43">
        <v>2.7083333333333299</v>
      </c>
      <c r="C28" s="43">
        <v>0.750000000000002</v>
      </c>
      <c r="D28" s="191">
        <v>4</v>
      </c>
      <c r="E28" s="44">
        <f t="shared" si="2"/>
        <v>2.8169014084507045</v>
      </c>
      <c r="F28" s="168">
        <v>78</v>
      </c>
      <c r="G28" s="44">
        <f t="shared" si="3"/>
        <v>54.929577464788736</v>
      </c>
      <c r="H28" s="45" t="s">
        <v>88</v>
      </c>
      <c r="I28" s="45">
        <f t="shared" si="4"/>
        <v>51.408450704225352</v>
      </c>
      <c r="J28" s="46">
        <f t="shared" si="13"/>
        <v>52.816901408450704</v>
      </c>
      <c r="K28" s="45">
        <f t="shared" si="12"/>
        <v>57.04225352112676</v>
      </c>
      <c r="L28" s="47">
        <v>18</v>
      </c>
      <c r="M28" s="48" t="s">
        <v>100</v>
      </c>
      <c r="N28" s="48">
        <v>16.7</v>
      </c>
      <c r="O28" s="192">
        <v>133</v>
      </c>
      <c r="P28" s="192">
        <v>135</v>
      </c>
      <c r="Q28" s="192">
        <v>22600059</v>
      </c>
      <c r="R28" s="50">
        <f t="shared" si="5"/>
        <v>5717</v>
      </c>
      <c r="S28" s="51">
        <f t="shared" si="6"/>
        <v>137.208</v>
      </c>
      <c r="T28" s="51">
        <f t="shared" si="7"/>
        <v>5.7169999999999996</v>
      </c>
      <c r="U28" s="193">
        <v>6</v>
      </c>
      <c r="V28" s="193">
        <f t="shared" si="0"/>
        <v>6</v>
      </c>
      <c r="W28" s="194" t="s">
        <v>142</v>
      </c>
      <c r="X28" s="197">
        <v>0</v>
      </c>
      <c r="Y28" s="197">
        <v>1027</v>
      </c>
      <c r="Z28" s="197">
        <v>1176</v>
      </c>
      <c r="AA28" s="197">
        <v>1185</v>
      </c>
      <c r="AB28" s="197">
        <v>1179</v>
      </c>
      <c r="AC28" s="52" t="s">
        <v>90</v>
      </c>
      <c r="AD28" s="52" t="s">
        <v>90</v>
      </c>
      <c r="AE28" s="52" t="s">
        <v>90</v>
      </c>
      <c r="AF28" s="196" t="s">
        <v>90</v>
      </c>
      <c r="AG28" s="196">
        <v>34134908</v>
      </c>
      <c r="AH28" s="53">
        <f t="shared" si="9"/>
        <v>1300</v>
      </c>
      <c r="AI28" s="54">
        <f t="shared" si="8"/>
        <v>227.39198880531748</v>
      </c>
      <c r="AJ28" s="166">
        <v>0</v>
      </c>
      <c r="AK28" s="166">
        <v>1</v>
      </c>
      <c r="AL28" s="166">
        <v>1</v>
      </c>
      <c r="AM28" s="166">
        <v>1</v>
      </c>
      <c r="AN28" s="166">
        <v>1</v>
      </c>
      <c r="AO28" s="166">
        <v>0</v>
      </c>
      <c r="AP28" s="197">
        <v>7559821</v>
      </c>
      <c r="AQ28" s="197">
        <f t="shared" si="1"/>
        <v>0</v>
      </c>
      <c r="AR28" s="57"/>
      <c r="AS28" s="56" t="s">
        <v>113</v>
      </c>
      <c r="AV28" s="62" t="s">
        <v>116</v>
      </c>
      <c r="AW28" s="62">
        <v>101.325</v>
      </c>
      <c r="AY28" s="170"/>
    </row>
    <row r="29" spans="1:51" x14ac:dyDescent="0.25">
      <c r="B29" s="43">
        <v>2.75</v>
      </c>
      <c r="C29" s="43">
        <v>0.79166666666666896</v>
      </c>
      <c r="D29" s="191">
        <v>3</v>
      </c>
      <c r="E29" s="44">
        <f t="shared" si="2"/>
        <v>2.1126760563380285</v>
      </c>
      <c r="F29" s="168">
        <v>78</v>
      </c>
      <c r="G29" s="44">
        <f t="shared" si="3"/>
        <v>54.929577464788736</v>
      </c>
      <c r="H29" s="45" t="s">
        <v>88</v>
      </c>
      <c r="I29" s="45">
        <f t="shared" si="4"/>
        <v>51.408450704225352</v>
      </c>
      <c r="J29" s="46">
        <f t="shared" si="13"/>
        <v>52.816901408450704</v>
      </c>
      <c r="K29" s="45">
        <f t="shared" si="12"/>
        <v>57.04225352112676</v>
      </c>
      <c r="L29" s="47">
        <v>18</v>
      </c>
      <c r="M29" s="48" t="s">
        <v>100</v>
      </c>
      <c r="N29" s="48">
        <v>16.600000000000001</v>
      </c>
      <c r="O29" s="192">
        <v>126</v>
      </c>
      <c r="P29" s="192">
        <v>135</v>
      </c>
      <c r="Q29" s="192">
        <v>22605747</v>
      </c>
      <c r="R29" s="50">
        <f t="shared" si="5"/>
        <v>5688</v>
      </c>
      <c r="S29" s="51">
        <f t="shared" si="6"/>
        <v>136.512</v>
      </c>
      <c r="T29" s="51">
        <f t="shared" si="7"/>
        <v>5.6879999999999997</v>
      </c>
      <c r="U29" s="193">
        <v>5.5</v>
      </c>
      <c r="V29" s="193">
        <f t="shared" si="0"/>
        <v>5.5</v>
      </c>
      <c r="W29" s="194" t="s">
        <v>142</v>
      </c>
      <c r="X29" s="197">
        <v>0</v>
      </c>
      <c r="Y29" s="197">
        <v>1043</v>
      </c>
      <c r="Z29" s="197">
        <v>1176</v>
      </c>
      <c r="AA29" s="197">
        <v>1185</v>
      </c>
      <c r="AB29" s="197">
        <v>1179</v>
      </c>
      <c r="AC29" s="52" t="s">
        <v>90</v>
      </c>
      <c r="AD29" s="52" t="s">
        <v>90</v>
      </c>
      <c r="AE29" s="52" t="s">
        <v>90</v>
      </c>
      <c r="AF29" s="196" t="s">
        <v>90</v>
      </c>
      <c r="AG29" s="196">
        <v>34136204</v>
      </c>
      <c r="AH29" s="53">
        <f t="shared" si="9"/>
        <v>1296</v>
      </c>
      <c r="AI29" s="54">
        <f t="shared" si="8"/>
        <v>227.84810126582281</v>
      </c>
      <c r="AJ29" s="166">
        <v>0</v>
      </c>
      <c r="AK29" s="166">
        <v>1</v>
      </c>
      <c r="AL29" s="166">
        <v>1</v>
      </c>
      <c r="AM29" s="166">
        <v>1</v>
      </c>
      <c r="AN29" s="166">
        <v>1</v>
      </c>
      <c r="AO29" s="166">
        <v>0</v>
      </c>
      <c r="AP29" s="197">
        <v>7559821</v>
      </c>
      <c r="AQ29" s="197">
        <f t="shared" si="1"/>
        <v>0</v>
      </c>
      <c r="AR29" s="55"/>
      <c r="AS29" s="56" t="s">
        <v>113</v>
      </c>
      <c r="AY29" s="170"/>
    </row>
    <row r="30" spans="1:51" x14ac:dyDescent="0.25">
      <c r="B30" s="43">
        <v>2.7916666666666701</v>
      </c>
      <c r="C30" s="43">
        <v>0.83333333333333703</v>
      </c>
      <c r="D30" s="191">
        <v>7</v>
      </c>
      <c r="E30" s="44">
        <f t="shared" si="2"/>
        <v>4.9295774647887329</v>
      </c>
      <c r="F30" s="168">
        <v>78</v>
      </c>
      <c r="G30" s="44">
        <f t="shared" si="3"/>
        <v>54.929577464788736</v>
      </c>
      <c r="H30" s="45" t="s">
        <v>88</v>
      </c>
      <c r="I30" s="45">
        <f t="shared" si="4"/>
        <v>51.408450704225352</v>
      </c>
      <c r="J30" s="46">
        <f t="shared" si="13"/>
        <v>52.816901408450704</v>
      </c>
      <c r="K30" s="45">
        <f t="shared" si="12"/>
        <v>57.04225352112676</v>
      </c>
      <c r="L30" s="47">
        <v>18</v>
      </c>
      <c r="M30" s="48" t="s">
        <v>100</v>
      </c>
      <c r="N30" s="48">
        <v>16.600000000000001</v>
      </c>
      <c r="O30" s="192">
        <v>113</v>
      </c>
      <c r="P30" s="192">
        <v>130</v>
      </c>
      <c r="Q30" s="192">
        <v>22611229</v>
      </c>
      <c r="R30" s="50">
        <f t="shared" si="5"/>
        <v>5482</v>
      </c>
      <c r="S30" s="51">
        <f t="shared" si="6"/>
        <v>131.56800000000001</v>
      </c>
      <c r="T30" s="51">
        <f t="shared" si="7"/>
        <v>5.4820000000000002</v>
      </c>
      <c r="U30" s="193">
        <v>4.5</v>
      </c>
      <c r="V30" s="193">
        <f t="shared" si="0"/>
        <v>4.5</v>
      </c>
      <c r="W30" s="194" t="s">
        <v>143</v>
      </c>
      <c r="X30" s="197">
        <v>0</v>
      </c>
      <c r="Y30" s="197">
        <v>1189</v>
      </c>
      <c r="Z30" s="197">
        <v>1195</v>
      </c>
      <c r="AA30" s="197">
        <v>0</v>
      </c>
      <c r="AB30" s="197">
        <v>1198</v>
      </c>
      <c r="AC30" s="52" t="s">
        <v>90</v>
      </c>
      <c r="AD30" s="52" t="s">
        <v>90</v>
      </c>
      <c r="AE30" s="52" t="s">
        <v>90</v>
      </c>
      <c r="AF30" s="196" t="s">
        <v>90</v>
      </c>
      <c r="AG30" s="196">
        <v>34137344</v>
      </c>
      <c r="AH30" s="53">
        <f t="shared" si="9"/>
        <v>1140</v>
      </c>
      <c r="AI30" s="54">
        <f t="shared" si="8"/>
        <v>207.95330171470266</v>
      </c>
      <c r="AJ30" s="166">
        <v>0</v>
      </c>
      <c r="AK30" s="166">
        <v>1</v>
      </c>
      <c r="AL30" s="166">
        <v>1</v>
      </c>
      <c r="AM30" s="166">
        <v>0</v>
      </c>
      <c r="AN30" s="166">
        <v>1</v>
      </c>
      <c r="AO30" s="166">
        <v>0</v>
      </c>
      <c r="AP30" s="197">
        <v>7559821</v>
      </c>
      <c r="AQ30" s="197">
        <f t="shared" si="1"/>
        <v>0</v>
      </c>
      <c r="AR30" s="55"/>
      <c r="AS30" s="56" t="s">
        <v>113</v>
      </c>
      <c r="AV30" s="225" t="s">
        <v>117</v>
      </c>
      <c r="AW30" s="225"/>
      <c r="AY30" s="170"/>
    </row>
    <row r="31" spans="1:51" x14ac:dyDescent="0.25">
      <c r="B31" s="43">
        <v>2.8333333333333299</v>
      </c>
      <c r="C31" s="43">
        <v>0.875000000000004</v>
      </c>
      <c r="D31" s="191">
        <v>8</v>
      </c>
      <c r="E31" s="44">
        <f t="shared" si="2"/>
        <v>5.6338028169014089</v>
      </c>
      <c r="F31" s="168">
        <v>76</v>
      </c>
      <c r="G31" s="44">
        <f t="shared" si="3"/>
        <v>53.521126760563384</v>
      </c>
      <c r="H31" s="45" t="s">
        <v>88</v>
      </c>
      <c r="I31" s="45">
        <f t="shared" si="4"/>
        <v>50</v>
      </c>
      <c r="J31" s="46">
        <f t="shared" si="13"/>
        <v>51.408450704225352</v>
      </c>
      <c r="K31" s="45">
        <f t="shared" si="12"/>
        <v>55.633802816901408</v>
      </c>
      <c r="L31" s="47">
        <v>18</v>
      </c>
      <c r="M31" s="48" t="s">
        <v>100</v>
      </c>
      <c r="N31" s="48">
        <v>16.100000000000001</v>
      </c>
      <c r="O31" s="192">
        <v>109</v>
      </c>
      <c r="P31" s="192">
        <v>128</v>
      </c>
      <c r="Q31" s="192">
        <v>22616670</v>
      </c>
      <c r="R31" s="50">
        <f t="shared" si="5"/>
        <v>5441</v>
      </c>
      <c r="S31" s="51">
        <f t="shared" si="6"/>
        <v>130.584</v>
      </c>
      <c r="T31" s="51">
        <f t="shared" si="7"/>
        <v>5.4409999999999998</v>
      </c>
      <c r="U31" s="193">
        <v>3.3</v>
      </c>
      <c r="V31" s="193">
        <f t="shared" si="0"/>
        <v>3.3</v>
      </c>
      <c r="W31" s="194" t="s">
        <v>143</v>
      </c>
      <c r="X31" s="197">
        <v>0</v>
      </c>
      <c r="Y31" s="197">
        <v>1168</v>
      </c>
      <c r="Z31" s="197">
        <v>1195</v>
      </c>
      <c r="AA31" s="197">
        <v>0</v>
      </c>
      <c r="AB31" s="197">
        <v>1198</v>
      </c>
      <c r="AC31" s="52" t="s">
        <v>90</v>
      </c>
      <c r="AD31" s="52" t="s">
        <v>90</v>
      </c>
      <c r="AE31" s="52" t="s">
        <v>90</v>
      </c>
      <c r="AF31" s="196" t="s">
        <v>90</v>
      </c>
      <c r="AG31" s="196">
        <v>34138464</v>
      </c>
      <c r="AH31" s="53">
        <f t="shared" si="9"/>
        <v>1120</v>
      </c>
      <c r="AI31" s="54">
        <f t="shared" si="8"/>
        <v>205.84451387612572</v>
      </c>
      <c r="AJ31" s="166">
        <v>0</v>
      </c>
      <c r="AK31" s="166">
        <v>1</v>
      </c>
      <c r="AL31" s="166">
        <v>1</v>
      </c>
      <c r="AM31" s="166">
        <v>0</v>
      </c>
      <c r="AN31" s="166">
        <v>1</v>
      </c>
      <c r="AO31" s="166">
        <v>0</v>
      </c>
      <c r="AP31" s="197">
        <v>7559821</v>
      </c>
      <c r="AQ31" s="197">
        <f t="shared" si="1"/>
        <v>0</v>
      </c>
      <c r="AR31" s="55"/>
      <c r="AS31" s="56" t="s">
        <v>113</v>
      </c>
      <c r="AV31" s="63" t="s">
        <v>29</v>
      </c>
      <c r="AW31" s="63" t="s">
        <v>74</v>
      </c>
      <c r="AY31" s="170"/>
    </row>
    <row r="32" spans="1:51" x14ac:dyDescent="0.25">
      <c r="B32" s="43">
        <v>2.875</v>
      </c>
      <c r="C32" s="43">
        <v>0.91666666666667096</v>
      </c>
      <c r="D32" s="191">
        <v>11</v>
      </c>
      <c r="E32" s="44">
        <f t="shared" si="2"/>
        <v>7.746478873239437</v>
      </c>
      <c r="F32" s="168">
        <v>76</v>
      </c>
      <c r="G32" s="44">
        <f t="shared" si="3"/>
        <v>53.521126760563384</v>
      </c>
      <c r="H32" s="45" t="s">
        <v>88</v>
      </c>
      <c r="I32" s="45">
        <f t="shared" si="4"/>
        <v>50</v>
      </c>
      <c r="J32" s="46">
        <f t="shared" si="13"/>
        <v>51.408450704225352</v>
      </c>
      <c r="K32" s="45">
        <f t="shared" si="12"/>
        <v>55.633802816901408</v>
      </c>
      <c r="L32" s="47">
        <v>14</v>
      </c>
      <c r="M32" s="48" t="s">
        <v>118</v>
      </c>
      <c r="N32" s="48">
        <v>12.6</v>
      </c>
      <c r="O32" s="192">
        <v>119</v>
      </c>
      <c r="P32" s="192">
        <v>120</v>
      </c>
      <c r="Q32" s="192">
        <v>22621881</v>
      </c>
      <c r="R32" s="50">
        <f>Q32-Q31</f>
        <v>5211</v>
      </c>
      <c r="S32" s="51">
        <f t="shared" si="6"/>
        <v>125.06399999999999</v>
      </c>
      <c r="T32" s="51">
        <f t="shared" si="7"/>
        <v>5.2110000000000003</v>
      </c>
      <c r="U32" s="193">
        <v>2.7</v>
      </c>
      <c r="V32" s="193">
        <f t="shared" si="0"/>
        <v>2.7</v>
      </c>
      <c r="W32" s="194" t="s">
        <v>143</v>
      </c>
      <c r="X32" s="197">
        <v>0</v>
      </c>
      <c r="Y32" s="197">
        <v>1021</v>
      </c>
      <c r="Z32" s="197">
        <v>1195</v>
      </c>
      <c r="AA32" s="197">
        <v>0</v>
      </c>
      <c r="AB32" s="197">
        <v>1198</v>
      </c>
      <c r="AC32" s="52" t="s">
        <v>90</v>
      </c>
      <c r="AD32" s="52" t="s">
        <v>90</v>
      </c>
      <c r="AE32" s="52" t="s">
        <v>90</v>
      </c>
      <c r="AF32" s="196" t="s">
        <v>90</v>
      </c>
      <c r="AG32" s="196">
        <v>34139500</v>
      </c>
      <c r="AH32" s="53">
        <f t="shared" si="9"/>
        <v>1036</v>
      </c>
      <c r="AI32" s="54">
        <f t="shared" si="8"/>
        <v>198.81020917290346</v>
      </c>
      <c r="AJ32" s="166">
        <v>0</v>
      </c>
      <c r="AK32" s="166">
        <v>1</v>
      </c>
      <c r="AL32" s="166">
        <v>1</v>
      </c>
      <c r="AM32" s="166">
        <v>0</v>
      </c>
      <c r="AN32" s="166">
        <v>1</v>
      </c>
      <c r="AO32" s="166">
        <v>0</v>
      </c>
      <c r="AP32" s="197">
        <v>7559821</v>
      </c>
      <c r="AQ32" s="197">
        <f>AP32-AP31</f>
        <v>0</v>
      </c>
      <c r="AR32" s="57"/>
      <c r="AS32" s="56" t="s">
        <v>113</v>
      </c>
      <c r="AV32" s="64">
        <v>1</v>
      </c>
      <c r="AW32" s="64">
        <f>IFERROR(AV32*VLOOKUP(AV31,AV24:AW28,2,FALSE)/VLOOKUP(AW31,AV24:AW28,2,FALSE),"Enter Unit and Value")</f>
        <v>1.4189189189189189</v>
      </c>
      <c r="AY32" s="170"/>
    </row>
    <row r="33" spans="2:51" x14ac:dyDescent="0.25">
      <c r="B33" s="43">
        <v>2.9166666666666701</v>
      </c>
      <c r="C33" s="43">
        <v>0.95833333333333803</v>
      </c>
      <c r="D33" s="191">
        <v>8</v>
      </c>
      <c r="E33" s="44">
        <f t="shared" si="2"/>
        <v>5.6338028169014089</v>
      </c>
      <c r="F33" s="168">
        <v>66</v>
      </c>
      <c r="G33" s="44">
        <f t="shared" si="3"/>
        <v>46.478873239436624</v>
      </c>
      <c r="H33" s="45" t="s">
        <v>88</v>
      </c>
      <c r="I33" s="45">
        <f>J33-(2/1.42)</f>
        <v>41.549295774647888</v>
      </c>
      <c r="J33" s="46">
        <f t="shared" ref="J33:J34" si="14">(F33-5)/1.42</f>
        <v>42.95774647887324</v>
      </c>
      <c r="K33" s="45">
        <f t="shared" si="12"/>
        <v>47.183098591549296</v>
      </c>
      <c r="L33" s="47">
        <v>14</v>
      </c>
      <c r="M33" s="48" t="s">
        <v>118</v>
      </c>
      <c r="N33" s="48">
        <v>11.9</v>
      </c>
      <c r="O33" s="192">
        <v>119</v>
      </c>
      <c r="P33" s="192">
        <v>100</v>
      </c>
      <c r="Q33" s="192">
        <v>22626360</v>
      </c>
      <c r="R33" s="50">
        <f t="shared" si="5"/>
        <v>4479</v>
      </c>
      <c r="S33" s="51">
        <f t="shared" si="6"/>
        <v>107.496</v>
      </c>
      <c r="T33" s="51">
        <f t="shared" si="7"/>
        <v>4.4790000000000001</v>
      </c>
      <c r="U33" s="193">
        <v>3.2</v>
      </c>
      <c r="V33" s="193">
        <f t="shared" si="0"/>
        <v>3.2</v>
      </c>
      <c r="W33" s="194" t="s">
        <v>129</v>
      </c>
      <c r="X33" s="197">
        <v>0</v>
      </c>
      <c r="Y33" s="197"/>
      <c r="Z33" s="197">
        <v>1085</v>
      </c>
      <c r="AA33" s="197">
        <v>0</v>
      </c>
      <c r="AB33" s="197">
        <v>1129</v>
      </c>
      <c r="AC33" s="52" t="s">
        <v>90</v>
      </c>
      <c r="AD33" s="52" t="s">
        <v>90</v>
      </c>
      <c r="AE33" s="52" t="s">
        <v>90</v>
      </c>
      <c r="AF33" s="196" t="s">
        <v>90</v>
      </c>
      <c r="AG33" s="196">
        <v>34140308</v>
      </c>
      <c r="AH33" s="53">
        <f t="shared" si="9"/>
        <v>808</v>
      </c>
      <c r="AI33" s="54">
        <f t="shared" si="8"/>
        <v>180.3974101361911</v>
      </c>
      <c r="AJ33" s="166">
        <v>0</v>
      </c>
      <c r="AK33" s="166">
        <v>0</v>
      </c>
      <c r="AL33" s="166">
        <v>1</v>
      </c>
      <c r="AM33" s="166">
        <v>0</v>
      </c>
      <c r="AN33" s="166">
        <v>1</v>
      </c>
      <c r="AO33" s="166">
        <v>0.25</v>
      </c>
      <c r="AP33" s="197">
        <v>7560395</v>
      </c>
      <c r="AQ33" s="197">
        <f>AP33-AP32</f>
        <v>574</v>
      </c>
      <c r="AR33" s="55"/>
      <c r="AS33" s="56" t="s">
        <v>113</v>
      </c>
      <c r="AY33" s="170"/>
    </row>
    <row r="34" spans="2:51" x14ac:dyDescent="0.25">
      <c r="B34" s="43">
        <v>2.9583333333333299</v>
      </c>
      <c r="C34" s="43">
        <v>1</v>
      </c>
      <c r="D34" s="191">
        <v>11</v>
      </c>
      <c r="E34" s="44">
        <f t="shared" si="2"/>
        <v>7.746478873239437</v>
      </c>
      <c r="F34" s="168">
        <v>66</v>
      </c>
      <c r="G34" s="44">
        <f t="shared" si="3"/>
        <v>46.478873239436624</v>
      </c>
      <c r="H34" s="45" t="s">
        <v>88</v>
      </c>
      <c r="I34" s="45">
        <f t="shared" si="4"/>
        <v>41.549295774647888</v>
      </c>
      <c r="J34" s="46">
        <f t="shared" si="14"/>
        <v>42.95774647887324</v>
      </c>
      <c r="K34" s="45">
        <f t="shared" si="12"/>
        <v>47.183098591549296</v>
      </c>
      <c r="L34" s="47">
        <v>14</v>
      </c>
      <c r="M34" s="48" t="s">
        <v>118</v>
      </c>
      <c r="N34" s="65">
        <v>11.5</v>
      </c>
      <c r="O34" s="192">
        <v>128</v>
      </c>
      <c r="P34" s="192">
        <v>96</v>
      </c>
      <c r="Q34" s="192">
        <v>22630476</v>
      </c>
      <c r="R34" s="50">
        <f t="shared" si="5"/>
        <v>4116</v>
      </c>
      <c r="S34" s="51">
        <f t="shared" si="6"/>
        <v>98.784000000000006</v>
      </c>
      <c r="T34" s="51">
        <f t="shared" si="7"/>
        <v>4.1159999999999997</v>
      </c>
      <c r="U34" s="193">
        <v>3.9</v>
      </c>
      <c r="V34" s="193">
        <f t="shared" si="0"/>
        <v>3.9</v>
      </c>
      <c r="W34" s="194" t="s">
        <v>129</v>
      </c>
      <c r="X34" s="197">
        <v>0</v>
      </c>
      <c r="Y34" s="197">
        <v>0</v>
      </c>
      <c r="Z34" s="197">
        <v>1058</v>
      </c>
      <c r="AA34" s="197">
        <v>0</v>
      </c>
      <c r="AB34" s="197">
        <v>1080</v>
      </c>
      <c r="AC34" s="52" t="s">
        <v>90</v>
      </c>
      <c r="AD34" s="52" t="s">
        <v>90</v>
      </c>
      <c r="AE34" s="52" t="s">
        <v>90</v>
      </c>
      <c r="AF34" s="196" t="s">
        <v>90</v>
      </c>
      <c r="AG34" s="196">
        <v>34141012</v>
      </c>
      <c r="AH34" s="53">
        <f t="shared" si="9"/>
        <v>704</v>
      </c>
      <c r="AI34" s="54">
        <f t="shared" si="8"/>
        <v>171.03984450923227</v>
      </c>
      <c r="AJ34" s="166">
        <v>0</v>
      </c>
      <c r="AK34" s="166">
        <v>0</v>
      </c>
      <c r="AL34" s="166">
        <v>1</v>
      </c>
      <c r="AM34" s="166">
        <v>0</v>
      </c>
      <c r="AN34" s="166">
        <v>0</v>
      </c>
      <c r="AO34" s="166">
        <v>0.25</v>
      </c>
      <c r="AP34" s="197">
        <v>7561093</v>
      </c>
      <c r="AQ34" s="197">
        <f t="shared" si="1"/>
        <v>698</v>
      </c>
      <c r="AR34" s="55"/>
      <c r="AS34" s="56" t="s">
        <v>113</v>
      </c>
      <c r="AV34" s="60" t="s">
        <v>119</v>
      </c>
      <c r="AW34" s="66" t="s">
        <v>30</v>
      </c>
      <c r="AY34" s="170"/>
    </row>
    <row r="35" spans="2:51" x14ac:dyDescent="0.25">
      <c r="B35" s="152"/>
      <c r="C35" s="153"/>
      <c r="D35" s="152"/>
      <c r="E35" s="155"/>
      <c r="F35" s="155"/>
      <c r="G35" s="156"/>
      <c r="H35" s="154"/>
      <c r="I35" s="155"/>
      <c r="J35" s="155"/>
      <c r="K35" s="156"/>
      <c r="L35" s="226" t="s">
        <v>120</v>
      </c>
      <c r="M35" s="227"/>
      <c r="N35" s="228"/>
      <c r="O35" s="67"/>
      <c r="P35" s="67">
        <f>AVERAGE(P11:P34)</f>
        <v>125</v>
      </c>
      <c r="Q35" s="68">
        <f>Q34-Q10</f>
        <v>126805</v>
      </c>
      <c r="R35" s="69">
        <f>SUM(R11:R34)</f>
        <v>126805</v>
      </c>
      <c r="S35" s="70">
        <f>AVERAGE(S11:S34)</f>
        <v>126.80500000000002</v>
      </c>
      <c r="T35" s="70">
        <f>SUM(T11:T34)</f>
        <v>126.80500000000001</v>
      </c>
      <c r="U35" s="154"/>
      <c r="V35" s="154"/>
      <c r="W35" s="61"/>
      <c r="X35" s="146"/>
      <c r="Y35" s="147"/>
      <c r="Z35" s="147"/>
      <c r="AA35" s="147"/>
      <c r="AB35" s="148"/>
      <c r="AC35" s="146"/>
      <c r="AD35" s="147"/>
      <c r="AE35" s="148"/>
      <c r="AF35" s="149"/>
      <c r="AG35" s="71">
        <f>AG34-AG10</f>
        <v>25620</v>
      </c>
      <c r="AH35" s="72">
        <f>SUM(AH11:AH34)</f>
        <v>25620</v>
      </c>
      <c r="AI35" s="73">
        <f>$AH$35/$T35</f>
        <v>202.04250621032293</v>
      </c>
      <c r="AJ35" s="149"/>
      <c r="AK35" s="150"/>
      <c r="AL35" s="150"/>
      <c r="AM35" s="150"/>
      <c r="AN35" s="151"/>
      <c r="AO35" s="74"/>
      <c r="AP35" s="75">
        <f>AP34-AP10</f>
        <v>6325</v>
      </c>
      <c r="AQ35" s="76">
        <f>SUM(AQ11:AQ34)</f>
        <v>6325</v>
      </c>
      <c r="AR35" s="77" t="e">
        <f>AVERAGE(AR11:AR34)</f>
        <v>#DIV/0!</v>
      </c>
      <c r="AS35" s="74"/>
      <c r="AV35" s="78" t="s">
        <v>30</v>
      </c>
      <c r="AW35" s="78">
        <v>1</v>
      </c>
      <c r="AY35" s="170"/>
    </row>
    <row r="36" spans="2:51" x14ac:dyDescent="0.25">
      <c r="B36" s="79"/>
      <c r="C36" s="79"/>
      <c r="D36" s="79"/>
      <c r="E36" s="80"/>
      <c r="F36" s="80"/>
      <c r="G36" s="80"/>
      <c r="H36" s="80"/>
      <c r="I36" s="81"/>
      <c r="J36" s="81"/>
      <c r="K36" s="81"/>
      <c r="L36" s="167"/>
      <c r="M36" s="167"/>
      <c r="N36" s="167"/>
      <c r="O36" s="167"/>
      <c r="P36" s="167"/>
      <c r="Q36" s="167"/>
      <c r="R36" s="167"/>
      <c r="S36" s="167"/>
      <c r="T36" s="167"/>
      <c r="U36" s="82"/>
      <c r="V36" s="82"/>
      <c r="W36" s="167"/>
      <c r="X36" s="167"/>
      <c r="Y36" s="167"/>
      <c r="Z36" s="171"/>
      <c r="AA36" s="167"/>
      <c r="AB36" s="167"/>
      <c r="AC36" s="167"/>
      <c r="AD36" s="167"/>
      <c r="AE36" s="167"/>
      <c r="AH36" s="83"/>
      <c r="AM36" s="167"/>
      <c r="AN36" s="167"/>
      <c r="AO36" s="167"/>
      <c r="AP36" s="167"/>
      <c r="AQ36" s="167"/>
      <c r="AR36" s="167"/>
      <c r="AV36" s="78" t="s">
        <v>121</v>
      </c>
      <c r="AW36" s="78">
        <v>41.67</v>
      </c>
      <c r="AY36" s="170"/>
    </row>
    <row r="37" spans="2:51" x14ac:dyDescent="0.25">
      <c r="B37" s="93" t="s">
        <v>122</v>
      </c>
      <c r="C37" s="93"/>
      <c r="D37" s="93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71"/>
      <c r="X37" s="171"/>
      <c r="Y37" s="171"/>
      <c r="Z37" s="171"/>
      <c r="AA37" s="171"/>
      <c r="AB37" s="171"/>
      <c r="AC37" s="171"/>
      <c r="AD37" s="171"/>
      <c r="AE37" s="171"/>
      <c r="AM37" s="23"/>
      <c r="AN37" s="167"/>
      <c r="AO37" s="167"/>
      <c r="AP37" s="167"/>
      <c r="AQ37" s="167"/>
      <c r="AR37" s="171"/>
      <c r="AV37" s="78" t="s">
        <v>123</v>
      </c>
      <c r="AW37" s="78">
        <v>11.574999999999999</v>
      </c>
      <c r="AY37" s="170"/>
    </row>
    <row r="38" spans="2:51" x14ac:dyDescent="0.25">
      <c r="B38" s="94" t="s">
        <v>139</v>
      </c>
      <c r="C38" s="93"/>
      <c r="D38" s="9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171"/>
      <c r="X38" s="171"/>
      <c r="Y38" s="171"/>
      <c r="Z38" s="171"/>
      <c r="AA38" s="171"/>
      <c r="AB38" s="171"/>
      <c r="AC38" s="171"/>
      <c r="AD38" s="171"/>
      <c r="AE38" s="171"/>
      <c r="AM38" s="23"/>
      <c r="AN38" s="167"/>
      <c r="AO38" s="167"/>
      <c r="AP38" s="167"/>
      <c r="AQ38" s="167"/>
      <c r="AR38" s="171"/>
      <c r="AV38" s="78"/>
      <c r="AW38" s="78"/>
      <c r="AY38" s="170"/>
    </row>
    <row r="39" spans="2:51" x14ac:dyDescent="0.25">
      <c r="B39" s="90" t="s">
        <v>128</v>
      </c>
      <c r="C39" s="176"/>
      <c r="D39" s="176"/>
      <c r="E39" s="176"/>
      <c r="F39" s="176"/>
      <c r="G39" s="176"/>
      <c r="H39" s="176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92"/>
      <c r="T39" s="92"/>
      <c r="U39" s="92"/>
      <c r="V39" s="92"/>
      <c r="W39" s="171"/>
      <c r="X39" s="171"/>
      <c r="Y39" s="171"/>
      <c r="Z39" s="171"/>
      <c r="AA39" s="171"/>
      <c r="AB39" s="171"/>
      <c r="AC39" s="171"/>
      <c r="AD39" s="171"/>
      <c r="AE39" s="171"/>
      <c r="AM39" s="23"/>
      <c r="AN39" s="167"/>
      <c r="AO39" s="167"/>
      <c r="AP39" s="167"/>
      <c r="AQ39" s="167"/>
      <c r="AR39" s="171"/>
      <c r="AV39" s="78"/>
      <c r="AW39" s="78"/>
      <c r="AY39" s="170"/>
    </row>
    <row r="40" spans="2:51" x14ac:dyDescent="0.25">
      <c r="B40" s="182" t="s">
        <v>134</v>
      </c>
      <c r="C40" s="176"/>
      <c r="D40" s="176"/>
      <c r="E40" s="176"/>
      <c r="F40" s="176"/>
      <c r="G40" s="176"/>
      <c r="H40" s="176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92"/>
      <c r="T40" s="92"/>
      <c r="U40" s="92"/>
      <c r="V40" s="92"/>
      <c r="W40" s="171"/>
      <c r="X40" s="171"/>
      <c r="Y40" s="171"/>
      <c r="Z40" s="171"/>
      <c r="AA40" s="171"/>
      <c r="AB40" s="171"/>
      <c r="AC40" s="171"/>
      <c r="AD40" s="171"/>
      <c r="AE40" s="171"/>
      <c r="AM40" s="23"/>
      <c r="AN40" s="167"/>
      <c r="AO40" s="167"/>
      <c r="AP40" s="167"/>
      <c r="AQ40" s="167"/>
      <c r="AR40" s="171"/>
      <c r="AV40" s="78"/>
      <c r="AW40" s="78"/>
      <c r="AY40" s="170"/>
    </row>
    <row r="41" spans="2:51" x14ac:dyDescent="0.25">
      <c r="B41" s="88" t="s">
        <v>249</v>
      </c>
      <c r="C41" s="176"/>
      <c r="D41" s="176"/>
      <c r="E41" s="176"/>
      <c r="F41" s="176"/>
      <c r="G41" s="176"/>
      <c r="H41" s="176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92"/>
      <c r="T41" s="92"/>
      <c r="U41" s="92"/>
      <c r="V41" s="92"/>
      <c r="W41" s="171"/>
      <c r="X41" s="171"/>
      <c r="Y41" s="171"/>
      <c r="Z41" s="171"/>
      <c r="AA41" s="171"/>
      <c r="AB41" s="171"/>
      <c r="AC41" s="171"/>
      <c r="AD41" s="171"/>
      <c r="AE41" s="171"/>
      <c r="AM41" s="23"/>
      <c r="AN41" s="167"/>
      <c r="AO41" s="167"/>
      <c r="AP41" s="167"/>
      <c r="AQ41" s="167"/>
      <c r="AR41" s="171"/>
      <c r="AV41" s="78"/>
      <c r="AW41" s="78"/>
      <c r="AY41" s="170"/>
    </row>
    <row r="42" spans="2:51" x14ac:dyDescent="0.25">
      <c r="B42" s="89" t="s">
        <v>244</v>
      </c>
      <c r="C42" s="176"/>
      <c r="D42" s="176"/>
      <c r="E42" s="176"/>
      <c r="F42" s="176"/>
      <c r="G42" s="176"/>
      <c r="H42" s="176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9"/>
      <c r="T42" s="179"/>
      <c r="U42" s="179"/>
      <c r="V42" s="179"/>
      <c r="W42" s="171"/>
      <c r="X42" s="171"/>
      <c r="Y42" s="171"/>
      <c r="Z42" s="171"/>
      <c r="AA42" s="171"/>
      <c r="AB42" s="171"/>
      <c r="AC42" s="171"/>
      <c r="AD42" s="171"/>
      <c r="AE42" s="171"/>
      <c r="AM42" s="172"/>
      <c r="AN42" s="172"/>
      <c r="AO42" s="172"/>
      <c r="AP42" s="172"/>
      <c r="AQ42" s="172"/>
      <c r="AR42" s="172"/>
      <c r="AS42" s="173"/>
      <c r="AV42" s="170"/>
      <c r="AW42" s="163"/>
      <c r="AX42" s="163"/>
      <c r="AY42" s="163"/>
    </row>
    <row r="43" spans="2:51" x14ac:dyDescent="0.25">
      <c r="B43" s="182" t="s">
        <v>124</v>
      </c>
      <c r="C43" s="176"/>
      <c r="D43" s="176"/>
      <c r="E43" s="181"/>
      <c r="F43" s="181"/>
      <c r="G43" s="181"/>
      <c r="H43" s="176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9"/>
      <c r="T43" s="179"/>
      <c r="U43" s="179"/>
      <c r="V43" s="179"/>
      <c r="W43" s="171"/>
      <c r="X43" s="171"/>
      <c r="Y43" s="171"/>
      <c r="Z43" s="171"/>
      <c r="AA43" s="171"/>
      <c r="AB43" s="171"/>
      <c r="AC43" s="171"/>
      <c r="AD43" s="171"/>
      <c r="AE43" s="171"/>
      <c r="AM43" s="172"/>
      <c r="AN43" s="172"/>
      <c r="AO43" s="172"/>
      <c r="AP43" s="172"/>
      <c r="AQ43" s="172"/>
      <c r="AR43" s="172"/>
      <c r="AS43" s="173"/>
      <c r="AV43" s="170"/>
      <c r="AW43" s="163"/>
      <c r="AX43" s="163"/>
      <c r="AY43" s="163"/>
    </row>
    <row r="44" spans="2:51" x14ac:dyDescent="0.25">
      <c r="B44" s="182" t="s">
        <v>125</v>
      </c>
      <c r="C44" s="176"/>
      <c r="D44" s="176"/>
      <c r="E44" s="181"/>
      <c r="F44" s="181"/>
      <c r="G44" s="181"/>
      <c r="H44" s="17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80"/>
      <c r="T44" s="179"/>
      <c r="U44" s="179"/>
      <c r="V44" s="179"/>
      <c r="W44" s="171"/>
      <c r="X44" s="171"/>
      <c r="Y44" s="171"/>
      <c r="Z44" s="171"/>
      <c r="AA44" s="171"/>
      <c r="AB44" s="171"/>
      <c r="AC44" s="171"/>
      <c r="AD44" s="171"/>
      <c r="AE44" s="171"/>
      <c r="AM44" s="172"/>
      <c r="AN44" s="172"/>
      <c r="AO44" s="172"/>
      <c r="AP44" s="172"/>
      <c r="AQ44" s="172"/>
      <c r="AR44" s="172"/>
      <c r="AS44" s="173"/>
      <c r="AV44" s="170"/>
      <c r="AW44" s="163"/>
      <c r="AX44" s="163"/>
      <c r="AY44" s="163"/>
    </row>
    <row r="45" spans="2:51" x14ac:dyDescent="0.25">
      <c r="B45" s="178" t="s">
        <v>186</v>
      </c>
      <c r="C45" s="176"/>
      <c r="D45" s="176"/>
      <c r="E45" s="181"/>
      <c r="F45" s="181"/>
      <c r="G45" s="181"/>
      <c r="H45" s="176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80"/>
      <c r="T45" s="179"/>
      <c r="U45" s="179"/>
      <c r="V45" s="179"/>
      <c r="W45" s="171"/>
      <c r="X45" s="171"/>
      <c r="Y45" s="171"/>
      <c r="Z45" s="171"/>
      <c r="AA45" s="171"/>
      <c r="AB45" s="171"/>
      <c r="AC45" s="171"/>
      <c r="AD45" s="171"/>
      <c r="AE45" s="171"/>
      <c r="AM45" s="172"/>
      <c r="AN45" s="172"/>
      <c r="AO45" s="172"/>
      <c r="AP45" s="172"/>
      <c r="AQ45" s="172"/>
      <c r="AR45" s="172"/>
      <c r="AS45" s="173"/>
      <c r="AV45" s="170"/>
      <c r="AW45" s="163"/>
      <c r="AX45" s="163"/>
      <c r="AY45" s="163"/>
    </row>
    <row r="46" spans="2:51" x14ac:dyDescent="0.25">
      <c r="B46" s="178" t="s">
        <v>212</v>
      </c>
      <c r="C46" s="176"/>
      <c r="D46" s="176"/>
      <c r="E46" s="181"/>
      <c r="F46" s="181"/>
      <c r="G46" s="181"/>
      <c r="H46" s="176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80"/>
      <c r="T46" s="179"/>
      <c r="U46" s="179"/>
      <c r="V46" s="179"/>
      <c r="W46" s="171"/>
      <c r="X46" s="171"/>
      <c r="Y46" s="171"/>
      <c r="Z46" s="171"/>
      <c r="AA46" s="171"/>
      <c r="AB46" s="171"/>
      <c r="AC46" s="171"/>
      <c r="AD46" s="171"/>
      <c r="AE46" s="171"/>
      <c r="AM46" s="172"/>
      <c r="AN46" s="172"/>
      <c r="AO46" s="172"/>
      <c r="AP46" s="172"/>
      <c r="AQ46" s="172"/>
      <c r="AR46" s="172"/>
      <c r="AS46" s="173"/>
      <c r="AV46" s="170"/>
      <c r="AW46" s="163"/>
      <c r="AX46" s="163"/>
      <c r="AY46" s="163"/>
    </row>
    <row r="47" spans="2:51" x14ac:dyDescent="0.25">
      <c r="B47" s="182" t="s">
        <v>250</v>
      </c>
      <c r="C47" s="176"/>
      <c r="D47" s="176"/>
      <c r="E47" s="176"/>
      <c r="F47" s="176"/>
      <c r="G47" s="176"/>
      <c r="H47" s="176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9"/>
      <c r="U47" s="179"/>
      <c r="V47" s="179"/>
      <c r="W47" s="171"/>
      <c r="X47" s="171"/>
      <c r="Y47" s="171"/>
      <c r="Z47" s="171"/>
      <c r="AA47" s="171"/>
      <c r="AB47" s="171"/>
      <c r="AC47" s="171"/>
      <c r="AD47" s="171"/>
      <c r="AE47" s="171"/>
      <c r="AM47" s="172"/>
      <c r="AN47" s="172"/>
      <c r="AO47" s="172"/>
      <c r="AP47" s="172"/>
      <c r="AQ47" s="172"/>
      <c r="AR47" s="172"/>
      <c r="AS47" s="173"/>
      <c r="AV47" s="170"/>
      <c r="AW47" s="163"/>
      <c r="AX47" s="163"/>
      <c r="AY47" s="163"/>
    </row>
    <row r="48" spans="2:51" x14ac:dyDescent="0.25">
      <c r="B48" s="182" t="s">
        <v>131</v>
      </c>
      <c r="C48" s="176"/>
      <c r="D48" s="176"/>
      <c r="E48" s="176"/>
      <c r="F48" s="176"/>
      <c r="G48" s="176"/>
      <c r="H48" s="176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80"/>
      <c r="T48" s="179"/>
      <c r="U48" s="179"/>
      <c r="V48" s="179"/>
      <c r="W48" s="171"/>
      <c r="X48" s="171"/>
      <c r="Y48" s="171"/>
      <c r="Z48" s="171"/>
      <c r="AA48" s="171"/>
      <c r="AB48" s="171"/>
      <c r="AC48" s="171"/>
      <c r="AD48" s="171"/>
      <c r="AE48" s="171"/>
      <c r="AM48" s="172"/>
      <c r="AN48" s="172"/>
      <c r="AO48" s="172"/>
      <c r="AP48" s="172"/>
      <c r="AQ48" s="172"/>
      <c r="AR48" s="172"/>
      <c r="AS48" s="173"/>
      <c r="AV48" s="170"/>
      <c r="AW48" s="163"/>
      <c r="AX48" s="163"/>
      <c r="AY48" s="163"/>
    </row>
    <row r="49" spans="2:51" x14ac:dyDescent="0.25">
      <c r="B49" s="174" t="s">
        <v>160</v>
      </c>
      <c r="C49" s="176"/>
      <c r="D49" s="176"/>
      <c r="E49" s="176"/>
      <c r="F49" s="176"/>
      <c r="G49" s="176"/>
      <c r="H49" s="176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80"/>
      <c r="T49" s="179"/>
      <c r="U49" s="179"/>
      <c r="V49" s="179"/>
      <c r="W49" s="171"/>
      <c r="X49" s="171"/>
      <c r="Y49" s="171"/>
      <c r="Z49" s="171"/>
      <c r="AA49" s="171"/>
      <c r="AB49" s="171"/>
      <c r="AC49" s="171"/>
      <c r="AD49" s="171"/>
      <c r="AE49" s="171"/>
      <c r="AM49" s="172"/>
      <c r="AN49" s="172"/>
      <c r="AO49" s="172"/>
      <c r="AP49" s="172"/>
      <c r="AQ49" s="172"/>
      <c r="AR49" s="172"/>
      <c r="AS49" s="173"/>
      <c r="AV49" s="170"/>
      <c r="AW49" s="163"/>
      <c r="AX49" s="163"/>
      <c r="AY49" s="163"/>
    </row>
    <row r="50" spans="2:51" x14ac:dyDescent="0.25">
      <c r="B50" s="174" t="s">
        <v>201</v>
      </c>
      <c r="C50" s="104"/>
      <c r="D50" s="104"/>
      <c r="E50" s="104"/>
      <c r="F50" s="104"/>
      <c r="G50" s="104"/>
      <c r="H50" s="104"/>
      <c r="I50" s="184"/>
      <c r="J50" s="177"/>
      <c r="K50" s="177"/>
      <c r="L50" s="177"/>
      <c r="M50" s="177"/>
      <c r="N50" s="177"/>
      <c r="O50" s="177"/>
      <c r="P50" s="177"/>
      <c r="Q50" s="177"/>
      <c r="R50" s="177"/>
      <c r="S50" s="180"/>
      <c r="T50" s="179"/>
      <c r="U50" s="179"/>
      <c r="V50" s="179"/>
      <c r="W50" s="171"/>
      <c r="X50" s="171"/>
      <c r="Y50" s="171"/>
      <c r="Z50" s="171"/>
      <c r="AA50" s="171"/>
      <c r="AB50" s="171"/>
      <c r="AC50" s="171"/>
      <c r="AD50" s="171"/>
      <c r="AE50" s="171"/>
      <c r="AM50" s="172"/>
      <c r="AN50" s="172"/>
      <c r="AO50" s="172"/>
      <c r="AP50" s="172"/>
      <c r="AQ50" s="172"/>
      <c r="AR50" s="172"/>
      <c r="AS50" s="173"/>
      <c r="AV50" s="170"/>
      <c r="AW50" s="163"/>
      <c r="AX50" s="163"/>
      <c r="AY50" s="163"/>
    </row>
    <row r="51" spans="2:51" x14ac:dyDescent="0.25">
      <c r="B51" s="174" t="s">
        <v>251</v>
      </c>
      <c r="C51" s="104"/>
      <c r="D51" s="104"/>
      <c r="E51" s="104"/>
      <c r="F51" s="104"/>
      <c r="G51" s="104"/>
      <c r="H51" s="104"/>
      <c r="I51" s="184"/>
      <c r="J51" s="177"/>
      <c r="K51" s="177"/>
      <c r="L51" s="177"/>
      <c r="M51" s="177"/>
      <c r="N51" s="177"/>
      <c r="O51" s="177"/>
      <c r="P51" s="177"/>
      <c r="Q51" s="177"/>
      <c r="R51" s="177"/>
      <c r="S51" s="180"/>
      <c r="T51" s="179"/>
      <c r="U51" s="179"/>
      <c r="V51" s="179"/>
      <c r="W51" s="171"/>
      <c r="X51" s="171"/>
      <c r="Y51" s="171"/>
      <c r="Z51" s="171"/>
      <c r="AA51" s="171"/>
      <c r="AB51" s="171"/>
      <c r="AC51" s="171"/>
      <c r="AD51" s="171"/>
      <c r="AE51" s="171"/>
      <c r="AM51" s="172"/>
      <c r="AN51" s="172"/>
      <c r="AO51" s="172"/>
      <c r="AP51" s="172"/>
      <c r="AQ51" s="172"/>
      <c r="AR51" s="172"/>
      <c r="AS51" s="173"/>
      <c r="AV51" s="170"/>
      <c r="AW51" s="163"/>
      <c r="AX51" s="163"/>
      <c r="AY51" s="163"/>
    </row>
    <row r="52" spans="2:51" x14ac:dyDescent="0.25">
      <c r="B52" s="174" t="s">
        <v>252</v>
      </c>
      <c r="C52" s="104"/>
      <c r="D52" s="104"/>
      <c r="E52" s="104"/>
      <c r="F52" s="104"/>
      <c r="G52" s="104"/>
      <c r="H52" s="104"/>
      <c r="I52" s="184"/>
      <c r="J52" s="177"/>
      <c r="K52" s="177"/>
      <c r="L52" s="177"/>
      <c r="M52" s="177"/>
      <c r="N52" s="177"/>
      <c r="O52" s="177"/>
      <c r="P52" s="177"/>
      <c r="Q52" s="177"/>
      <c r="R52" s="177"/>
      <c r="S52" s="180"/>
      <c r="T52" s="179"/>
      <c r="U52" s="179"/>
      <c r="V52" s="179"/>
      <c r="W52" s="171"/>
      <c r="X52" s="171"/>
      <c r="Y52" s="171"/>
      <c r="Z52" s="171"/>
      <c r="AA52" s="171"/>
      <c r="AB52" s="171"/>
      <c r="AC52" s="171"/>
      <c r="AD52" s="171"/>
      <c r="AE52" s="171"/>
      <c r="AM52" s="172"/>
      <c r="AN52" s="172"/>
      <c r="AO52" s="172"/>
      <c r="AP52" s="172"/>
      <c r="AQ52" s="172"/>
      <c r="AR52" s="172"/>
      <c r="AS52" s="173"/>
      <c r="AV52" s="170"/>
      <c r="AW52" s="163"/>
      <c r="AX52" s="163"/>
      <c r="AY52" s="163"/>
    </row>
    <row r="53" spans="2:51" x14ac:dyDescent="0.25">
      <c r="B53" s="182" t="s">
        <v>132</v>
      </c>
      <c r="C53" s="104"/>
      <c r="D53" s="104"/>
      <c r="E53" s="104"/>
      <c r="F53" s="104"/>
      <c r="G53" s="104"/>
      <c r="H53" s="104"/>
      <c r="I53" s="184"/>
      <c r="J53" s="177"/>
      <c r="K53" s="177"/>
      <c r="L53" s="177"/>
      <c r="M53" s="177"/>
      <c r="N53" s="177"/>
      <c r="O53" s="177"/>
      <c r="P53" s="177"/>
      <c r="Q53" s="177"/>
      <c r="R53" s="177"/>
      <c r="S53" s="180"/>
      <c r="T53" s="179"/>
      <c r="U53" s="179"/>
      <c r="V53" s="179"/>
      <c r="W53" s="171"/>
      <c r="X53" s="171"/>
      <c r="Y53" s="171"/>
      <c r="Z53" s="171"/>
      <c r="AA53" s="171"/>
      <c r="AB53" s="171"/>
      <c r="AC53" s="171"/>
      <c r="AD53" s="171"/>
      <c r="AE53" s="171"/>
      <c r="AM53" s="172"/>
      <c r="AN53" s="172"/>
      <c r="AO53" s="172"/>
      <c r="AP53" s="172"/>
      <c r="AQ53" s="172"/>
      <c r="AR53" s="172"/>
      <c r="AS53" s="173"/>
      <c r="AV53" s="170"/>
      <c r="AW53" s="163"/>
      <c r="AX53" s="163"/>
      <c r="AY53" s="163"/>
    </row>
    <row r="54" spans="2:51" x14ac:dyDescent="0.25">
      <c r="B54" s="174" t="s">
        <v>188</v>
      </c>
      <c r="C54" s="176"/>
      <c r="D54" s="176"/>
      <c r="E54" s="176"/>
      <c r="F54" s="176"/>
      <c r="G54" s="176"/>
      <c r="H54" s="176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80"/>
      <c r="T54" s="179"/>
      <c r="U54" s="179"/>
      <c r="V54" s="179"/>
      <c r="W54" s="171"/>
      <c r="X54" s="171"/>
      <c r="Y54" s="171"/>
      <c r="Z54" s="171"/>
      <c r="AA54" s="171"/>
      <c r="AB54" s="171"/>
      <c r="AC54" s="171"/>
      <c r="AD54" s="171"/>
      <c r="AE54" s="171"/>
      <c r="AM54" s="172"/>
      <c r="AN54" s="172"/>
      <c r="AO54" s="172"/>
      <c r="AP54" s="172"/>
      <c r="AQ54" s="172"/>
      <c r="AR54" s="172"/>
      <c r="AS54" s="173"/>
      <c r="AV54" s="170"/>
      <c r="AW54" s="163"/>
      <c r="AX54" s="163"/>
      <c r="AY54" s="163"/>
    </row>
    <row r="55" spans="2:51" x14ac:dyDescent="0.25">
      <c r="B55" s="182" t="s">
        <v>133</v>
      </c>
      <c r="C55" s="176"/>
      <c r="D55" s="176"/>
      <c r="E55" s="176"/>
      <c r="F55" s="176"/>
      <c r="G55" s="176"/>
      <c r="H55" s="176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80"/>
      <c r="T55" s="179"/>
      <c r="U55" s="179"/>
      <c r="V55" s="179"/>
      <c r="W55" s="171"/>
      <c r="X55" s="171"/>
      <c r="Y55" s="171"/>
      <c r="Z55" s="171"/>
      <c r="AA55" s="171"/>
      <c r="AB55" s="171"/>
      <c r="AC55" s="171"/>
      <c r="AD55" s="171"/>
      <c r="AE55" s="171"/>
      <c r="AM55" s="172"/>
      <c r="AN55" s="172"/>
      <c r="AO55" s="172"/>
      <c r="AP55" s="172"/>
      <c r="AQ55" s="172"/>
      <c r="AR55" s="172"/>
      <c r="AS55" s="173"/>
      <c r="AV55" s="170"/>
      <c r="AW55" s="163"/>
      <c r="AX55" s="163"/>
      <c r="AY55" s="163"/>
    </row>
    <row r="56" spans="2:51" x14ac:dyDescent="0.25">
      <c r="B56" s="178" t="s">
        <v>149</v>
      </c>
      <c r="C56" s="176"/>
      <c r="D56" s="176"/>
      <c r="E56" s="176"/>
      <c r="F56" s="176"/>
      <c r="G56" s="176"/>
      <c r="H56" s="176"/>
      <c r="I56" s="176"/>
      <c r="J56" s="177"/>
      <c r="K56" s="177"/>
      <c r="L56" s="177"/>
      <c r="M56" s="177"/>
      <c r="N56" s="177"/>
      <c r="O56" s="177"/>
      <c r="P56" s="177"/>
      <c r="Q56" s="177"/>
      <c r="R56" s="177"/>
      <c r="S56" s="180"/>
      <c r="T56" s="179"/>
      <c r="U56" s="179"/>
      <c r="V56" s="179"/>
      <c r="W56" s="171"/>
      <c r="X56" s="171"/>
      <c r="Y56" s="171"/>
      <c r="Z56" s="171"/>
      <c r="AA56" s="171"/>
      <c r="AB56" s="171"/>
      <c r="AC56" s="171"/>
      <c r="AD56" s="171"/>
      <c r="AE56" s="171"/>
      <c r="AM56" s="172"/>
      <c r="AN56" s="172"/>
      <c r="AO56" s="172"/>
      <c r="AP56" s="172"/>
      <c r="AQ56" s="172"/>
      <c r="AR56" s="172"/>
      <c r="AS56" s="173"/>
      <c r="AV56" s="170"/>
      <c r="AW56" s="163"/>
      <c r="AX56" s="163"/>
      <c r="AY56" s="163"/>
    </row>
    <row r="57" spans="2:51" x14ac:dyDescent="0.25">
      <c r="B57" s="178"/>
      <c r="C57" s="176"/>
      <c r="D57" s="176"/>
      <c r="E57" s="176"/>
      <c r="F57" s="176"/>
      <c r="G57" s="176"/>
      <c r="H57" s="176"/>
      <c r="I57" s="176"/>
      <c r="J57" s="177"/>
      <c r="K57" s="177"/>
      <c r="L57" s="177"/>
      <c r="M57" s="177"/>
      <c r="N57" s="177"/>
      <c r="O57" s="177"/>
      <c r="P57" s="177"/>
      <c r="Q57" s="177"/>
      <c r="R57" s="177"/>
      <c r="S57" s="180"/>
      <c r="T57" s="179"/>
      <c r="U57" s="179"/>
      <c r="V57" s="179"/>
      <c r="W57" s="171"/>
      <c r="X57" s="171"/>
      <c r="Y57" s="171"/>
      <c r="Z57" s="171"/>
      <c r="AA57" s="171"/>
      <c r="AB57" s="171"/>
      <c r="AC57" s="171"/>
      <c r="AD57" s="171"/>
      <c r="AE57" s="171"/>
      <c r="AM57" s="172"/>
      <c r="AN57" s="172"/>
      <c r="AO57" s="172"/>
      <c r="AP57" s="172"/>
      <c r="AQ57" s="172"/>
      <c r="AR57" s="172"/>
      <c r="AS57" s="173"/>
      <c r="AV57" s="170"/>
      <c r="AW57" s="163"/>
      <c r="AX57" s="163"/>
      <c r="AY57" s="163"/>
    </row>
    <row r="58" spans="2:51" x14ac:dyDescent="0.25">
      <c r="B58" s="174" t="s">
        <v>206</v>
      </c>
      <c r="C58" s="176"/>
      <c r="D58" s="176"/>
      <c r="E58" s="176"/>
      <c r="F58" s="176"/>
      <c r="G58" s="176"/>
      <c r="H58" s="176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80"/>
      <c r="T58" s="179"/>
      <c r="U58" s="179"/>
      <c r="V58" s="179"/>
      <c r="W58" s="171"/>
      <c r="X58" s="171"/>
      <c r="Y58" s="171"/>
      <c r="Z58" s="171"/>
      <c r="AA58" s="171"/>
      <c r="AB58" s="171"/>
      <c r="AC58" s="171"/>
      <c r="AD58" s="171"/>
      <c r="AE58" s="171"/>
      <c r="AM58" s="172"/>
      <c r="AN58" s="172"/>
      <c r="AO58" s="172"/>
      <c r="AP58" s="172"/>
      <c r="AQ58" s="172"/>
      <c r="AR58" s="172"/>
      <c r="AS58" s="173"/>
      <c r="AV58" s="170"/>
      <c r="AW58" s="163"/>
      <c r="AX58" s="163"/>
      <c r="AY58" s="163"/>
    </row>
    <row r="59" spans="2:51" x14ac:dyDescent="0.25">
      <c r="B59" s="182" t="s">
        <v>144</v>
      </c>
      <c r="C59" s="104"/>
      <c r="D59" s="104"/>
      <c r="E59" s="104"/>
      <c r="F59" s="104"/>
      <c r="G59" s="104"/>
      <c r="H59" s="104"/>
      <c r="I59" s="184"/>
      <c r="J59" s="177"/>
      <c r="K59" s="177"/>
      <c r="L59" s="177"/>
      <c r="M59" s="177"/>
      <c r="N59" s="177"/>
      <c r="O59" s="177"/>
      <c r="P59" s="177"/>
      <c r="Q59" s="177"/>
      <c r="R59" s="177"/>
      <c r="S59" s="180"/>
      <c r="T59" s="180"/>
      <c r="U59" s="180"/>
      <c r="V59" s="180"/>
      <c r="W59" s="171"/>
      <c r="X59" s="171"/>
      <c r="Y59" s="171"/>
      <c r="Z59" s="171"/>
      <c r="AA59" s="171"/>
      <c r="AB59" s="171"/>
      <c r="AC59" s="171"/>
      <c r="AD59" s="171"/>
      <c r="AE59" s="171"/>
      <c r="AM59" s="172"/>
      <c r="AN59" s="172"/>
      <c r="AO59" s="172"/>
      <c r="AP59" s="172"/>
      <c r="AQ59" s="172"/>
      <c r="AR59" s="172"/>
      <c r="AS59" s="173"/>
      <c r="AV59" s="170"/>
      <c r="AW59" s="163"/>
      <c r="AX59" s="163"/>
      <c r="AY59" s="163"/>
    </row>
    <row r="60" spans="2:51" x14ac:dyDescent="0.25">
      <c r="B60" s="97" t="s">
        <v>126</v>
      </c>
      <c r="C60" s="176"/>
      <c r="D60" s="176"/>
      <c r="E60" s="176"/>
      <c r="F60" s="176"/>
      <c r="G60" s="176"/>
      <c r="H60" s="176"/>
      <c r="I60" s="176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80"/>
      <c r="U60" s="180"/>
      <c r="V60" s="180"/>
      <c r="W60" s="171"/>
      <c r="X60" s="171"/>
      <c r="Y60" s="171"/>
      <c r="Z60" s="171"/>
      <c r="AA60" s="171"/>
      <c r="AB60" s="171"/>
      <c r="AC60" s="171"/>
      <c r="AD60" s="171"/>
      <c r="AE60" s="171"/>
      <c r="AM60" s="172"/>
      <c r="AN60" s="172"/>
      <c r="AO60" s="172"/>
      <c r="AP60" s="172"/>
      <c r="AQ60" s="172"/>
      <c r="AR60" s="172"/>
      <c r="AS60" s="173"/>
      <c r="AV60" s="170"/>
      <c r="AW60" s="163"/>
      <c r="AX60" s="163"/>
      <c r="AY60" s="163"/>
    </row>
    <row r="61" spans="2:51" x14ac:dyDescent="0.25">
      <c r="B61" s="119" t="s">
        <v>145</v>
      </c>
      <c r="C61" s="176"/>
      <c r="D61" s="176"/>
      <c r="E61" s="176"/>
      <c r="F61" s="176"/>
      <c r="G61" s="176"/>
      <c r="H61" s="176"/>
      <c r="I61" s="176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80"/>
      <c r="U61" s="85"/>
      <c r="V61" s="85"/>
      <c r="W61" s="171"/>
      <c r="X61" s="171"/>
      <c r="Y61" s="171"/>
      <c r="Z61" s="171"/>
      <c r="AA61" s="171"/>
      <c r="AB61" s="171"/>
      <c r="AC61" s="171"/>
      <c r="AD61" s="171"/>
      <c r="AE61" s="171"/>
      <c r="AM61" s="172"/>
      <c r="AN61" s="172"/>
      <c r="AO61" s="172"/>
      <c r="AP61" s="172"/>
      <c r="AQ61" s="172"/>
      <c r="AR61" s="172"/>
      <c r="AS61" s="173"/>
      <c r="AV61" s="170"/>
      <c r="AW61" s="163"/>
      <c r="AX61" s="163"/>
      <c r="AY61" s="163"/>
    </row>
    <row r="62" spans="2:51" x14ac:dyDescent="0.25">
      <c r="B62" s="119" t="s">
        <v>204</v>
      </c>
      <c r="C62" s="182"/>
      <c r="D62" s="176"/>
      <c r="E62" s="104"/>
      <c r="F62" s="176"/>
      <c r="G62" s="176"/>
      <c r="H62" s="176"/>
      <c r="I62" s="176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80"/>
      <c r="U62" s="85"/>
      <c r="V62" s="85"/>
      <c r="W62" s="171"/>
      <c r="X62" s="171"/>
      <c r="Y62" s="171"/>
      <c r="Z62" s="171"/>
      <c r="AA62" s="171"/>
      <c r="AB62" s="171"/>
      <c r="AC62" s="171"/>
      <c r="AD62" s="171"/>
      <c r="AE62" s="171"/>
      <c r="AM62" s="172"/>
      <c r="AN62" s="172"/>
      <c r="AO62" s="172"/>
      <c r="AP62" s="172"/>
      <c r="AQ62" s="172"/>
      <c r="AR62" s="172"/>
      <c r="AS62" s="173"/>
      <c r="AV62" s="170"/>
      <c r="AW62" s="163"/>
      <c r="AX62" s="163"/>
      <c r="AY62" s="163"/>
    </row>
    <row r="63" spans="2:51" x14ac:dyDescent="0.25">
      <c r="B63" s="119" t="s">
        <v>205</v>
      </c>
      <c r="C63" s="182"/>
      <c r="D63" s="176"/>
      <c r="E63" s="104"/>
      <c r="F63" s="176"/>
      <c r="G63" s="176"/>
      <c r="H63" s="176"/>
      <c r="I63" s="176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80"/>
      <c r="U63" s="85"/>
      <c r="V63" s="85"/>
      <c r="W63" s="171"/>
      <c r="X63" s="171"/>
      <c r="Y63" s="171"/>
      <c r="Z63" s="171"/>
      <c r="AA63" s="171"/>
      <c r="AB63" s="171"/>
      <c r="AC63" s="171"/>
      <c r="AD63" s="171"/>
      <c r="AE63" s="171"/>
      <c r="AM63" s="172"/>
      <c r="AN63" s="172"/>
      <c r="AO63" s="172"/>
      <c r="AP63" s="172"/>
      <c r="AQ63" s="172"/>
      <c r="AR63" s="172"/>
      <c r="AS63" s="173"/>
      <c r="AV63" s="170"/>
      <c r="AW63" s="163"/>
      <c r="AX63" s="163"/>
      <c r="AY63" s="163"/>
    </row>
    <row r="64" spans="2:51" x14ac:dyDescent="0.25">
      <c r="B64" s="119" t="s">
        <v>127</v>
      </c>
      <c r="C64" s="182"/>
      <c r="D64" s="176"/>
      <c r="E64" s="104"/>
      <c r="F64" s="176"/>
      <c r="G64" s="176"/>
      <c r="H64" s="176"/>
      <c r="I64" s="176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80"/>
      <c r="U64" s="85"/>
      <c r="V64" s="85"/>
      <c r="W64" s="171"/>
      <c r="X64" s="171"/>
      <c r="Y64" s="171"/>
      <c r="Z64" s="171"/>
      <c r="AA64" s="171"/>
      <c r="AB64" s="171"/>
      <c r="AC64" s="171"/>
      <c r="AD64" s="171"/>
      <c r="AE64" s="171"/>
      <c r="AM64" s="172"/>
      <c r="AN64" s="172"/>
      <c r="AO64" s="172"/>
      <c r="AP64" s="172"/>
      <c r="AQ64" s="172"/>
      <c r="AR64" s="172"/>
      <c r="AS64" s="173"/>
      <c r="AV64" s="170"/>
      <c r="AW64" s="163"/>
      <c r="AX64" s="163"/>
      <c r="AY64" s="163"/>
    </row>
    <row r="65" spans="1:51" x14ac:dyDescent="0.25">
      <c r="B65" s="119"/>
      <c r="C65" s="178"/>
      <c r="D65" s="176"/>
      <c r="E65" s="104"/>
      <c r="F65" s="176"/>
      <c r="G65" s="176"/>
      <c r="H65" s="176"/>
      <c r="I65" s="176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80"/>
      <c r="U65" s="85"/>
      <c r="V65" s="85"/>
      <c r="W65" s="171"/>
      <c r="X65" s="171"/>
      <c r="Y65" s="171"/>
      <c r="Z65" s="171"/>
      <c r="AA65" s="171"/>
      <c r="AB65" s="171"/>
      <c r="AC65" s="171"/>
      <c r="AD65" s="171"/>
      <c r="AE65" s="171"/>
      <c r="AM65" s="172"/>
      <c r="AN65" s="172"/>
      <c r="AO65" s="172"/>
      <c r="AP65" s="172"/>
      <c r="AQ65" s="172"/>
      <c r="AR65" s="172"/>
      <c r="AS65" s="173"/>
      <c r="AV65" s="170"/>
      <c r="AW65" s="163"/>
      <c r="AX65" s="163"/>
      <c r="AY65" s="163"/>
    </row>
    <row r="66" spans="1:51" x14ac:dyDescent="0.25">
      <c r="B66" s="119"/>
      <c r="C66" s="178"/>
      <c r="D66" s="176"/>
      <c r="E66" s="176"/>
      <c r="F66" s="176"/>
      <c r="G66" s="176"/>
      <c r="H66" s="176"/>
      <c r="I66" s="176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80"/>
      <c r="U66" s="85"/>
      <c r="V66" s="85"/>
      <c r="W66" s="171"/>
      <c r="X66" s="171"/>
      <c r="Y66" s="171"/>
      <c r="Z66" s="171"/>
      <c r="AA66" s="171"/>
      <c r="AB66" s="171"/>
      <c r="AC66" s="171"/>
      <c r="AD66" s="171"/>
      <c r="AE66" s="171"/>
      <c r="AM66" s="172"/>
      <c r="AN66" s="172"/>
      <c r="AO66" s="172"/>
      <c r="AP66" s="172"/>
      <c r="AQ66" s="172"/>
      <c r="AR66" s="172"/>
      <c r="AS66" s="173"/>
      <c r="AV66" s="170"/>
      <c r="AW66" s="163"/>
      <c r="AX66" s="163"/>
      <c r="AY66" s="163"/>
    </row>
    <row r="67" spans="1:51" x14ac:dyDescent="0.25">
      <c r="B67" s="119"/>
      <c r="C67" s="178"/>
      <c r="D67" s="176"/>
      <c r="E67" s="104"/>
      <c r="F67" s="176"/>
      <c r="G67" s="176"/>
      <c r="H67" s="176"/>
      <c r="I67" s="176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80"/>
      <c r="U67" s="85"/>
      <c r="V67" s="85"/>
      <c r="W67" s="171"/>
      <c r="X67" s="171"/>
      <c r="Y67" s="171"/>
      <c r="Z67" s="98"/>
      <c r="AA67" s="171"/>
      <c r="AB67" s="171"/>
      <c r="AC67" s="171"/>
      <c r="AD67" s="171"/>
      <c r="AE67" s="171"/>
      <c r="AM67" s="172"/>
      <c r="AN67" s="172"/>
      <c r="AO67" s="172"/>
      <c r="AP67" s="172"/>
      <c r="AQ67" s="172"/>
      <c r="AR67" s="172"/>
      <c r="AS67" s="173"/>
      <c r="AV67" s="170"/>
      <c r="AW67" s="163"/>
      <c r="AX67" s="163"/>
      <c r="AY67" s="163"/>
    </row>
    <row r="68" spans="1:51" x14ac:dyDescent="0.25">
      <c r="B68" s="119"/>
      <c r="C68" s="178"/>
      <c r="D68" s="176"/>
      <c r="E68" s="176"/>
      <c r="F68" s="176"/>
      <c r="G68" s="176"/>
      <c r="H68" s="176"/>
      <c r="I68" s="104"/>
      <c r="J68" s="177"/>
      <c r="K68" s="177"/>
      <c r="L68" s="177"/>
      <c r="M68" s="177"/>
      <c r="N68" s="177"/>
      <c r="O68" s="177"/>
      <c r="P68" s="177"/>
      <c r="Q68" s="177"/>
      <c r="R68" s="177"/>
      <c r="S68" s="98"/>
      <c r="T68" s="98"/>
      <c r="U68" s="98"/>
      <c r="V68" s="98"/>
      <c r="W68" s="98"/>
      <c r="X68" s="98"/>
      <c r="Y68" s="98"/>
      <c r="Z68" s="86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170"/>
      <c r="AW68" s="163"/>
      <c r="AX68" s="163"/>
      <c r="AY68" s="163"/>
    </row>
    <row r="69" spans="1:51" x14ac:dyDescent="0.25">
      <c r="B69" s="119"/>
      <c r="C69" s="174"/>
      <c r="D69" s="176"/>
      <c r="E69" s="176"/>
      <c r="F69" s="176"/>
      <c r="G69" s="176"/>
      <c r="H69" s="176"/>
      <c r="I69" s="104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86"/>
      <c r="X69" s="86"/>
      <c r="Y69" s="86"/>
      <c r="Z69" s="171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170"/>
      <c r="AW69" s="163"/>
      <c r="AX69" s="163"/>
      <c r="AY69" s="163"/>
    </row>
    <row r="70" spans="1:51" x14ac:dyDescent="0.25">
      <c r="B70" s="119"/>
      <c r="C70" s="174"/>
      <c r="D70" s="104"/>
      <c r="E70" s="176"/>
      <c r="F70" s="176"/>
      <c r="G70" s="176"/>
      <c r="H70" s="176"/>
      <c r="I70" s="176"/>
      <c r="J70" s="98"/>
      <c r="K70" s="98"/>
      <c r="L70" s="98"/>
      <c r="M70" s="98"/>
      <c r="N70" s="98"/>
      <c r="O70" s="98"/>
      <c r="P70" s="98"/>
      <c r="Q70" s="98"/>
      <c r="R70" s="98"/>
      <c r="S70" s="177"/>
      <c r="T70" s="180"/>
      <c r="U70" s="85"/>
      <c r="V70" s="85"/>
      <c r="W70" s="171"/>
      <c r="X70" s="171"/>
      <c r="Y70" s="171"/>
      <c r="Z70" s="171"/>
      <c r="AA70" s="171"/>
      <c r="AB70" s="171"/>
      <c r="AC70" s="171"/>
      <c r="AD70" s="171"/>
      <c r="AE70" s="171"/>
      <c r="AM70" s="172"/>
      <c r="AN70" s="172"/>
      <c r="AO70" s="172"/>
      <c r="AP70" s="172"/>
      <c r="AQ70" s="172"/>
      <c r="AR70" s="172"/>
      <c r="AS70" s="173"/>
      <c r="AV70" s="170"/>
      <c r="AW70" s="163"/>
      <c r="AX70" s="163"/>
      <c r="AY70" s="163"/>
    </row>
    <row r="71" spans="1:51" x14ac:dyDescent="0.25">
      <c r="B71" s="119"/>
      <c r="C71" s="182"/>
      <c r="D71" s="104"/>
      <c r="E71" s="176"/>
      <c r="F71" s="176"/>
      <c r="G71" s="176"/>
      <c r="H71" s="176"/>
      <c r="I71" s="176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80"/>
      <c r="U71" s="85"/>
      <c r="V71" s="85"/>
      <c r="W71" s="171"/>
      <c r="X71" s="171"/>
      <c r="Y71" s="171"/>
      <c r="Z71" s="171"/>
      <c r="AA71" s="171"/>
      <c r="AB71" s="171"/>
      <c r="AC71" s="171"/>
      <c r="AD71" s="171"/>
      <c r="AE71" s="171"/>
      <c r="AM71" s="172"/>
      <c r="AN71" s="172"/>
      <c r="AO71" s="172"/>
      <c r="AP71" s="172"/>
      <c r="AQ71" s="172"/>
      <c r="AR71" s="172"/>
      <c r="AS71" s="173"/>
      <c r="AV71" s="170"/>
      <c r="AW71" s="163"/>
      <c r="AX71" s="163"/>
      <c r="AY71" s="163"/>
    </row>
    <row r="72" spans="1:51" x14ac:dyDescent="0.25">
      <c r="B72" s="119"/>
      <c r="C72" s="182"/>
      <c r="D72" s="176"/>
      <c r="E72" s="104"/>
      <c r="F72" s="176"/>
      <c r="G72" s="104"/>
      <c r="H72" s="104"/>
      <c r="I72" s="176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80"/>
      <c r="U72" s="85"/>
      <c r="V72" s="85"/>
      <c r="W72" s="171"/>
      <c r="X72" s="171"/>
      <c r="Y72" s="171"/>
      <c r="Z72" s="171"/>
      <c r="AA72" s="171"/>
      <c r="AB72" s="171"/>
      <c r="AC72" s="171"/>
      <c r="AD72" s="171"/>
      <c r="AE72" s="171"/>
      <c r="AM72" s="172"/>
      <c r="AN72" s="172"/>
      <c r="AO72" s="172"/>
      <c r="AP72" s="172"/>
      <c r="AQ72" s="172"/>
      <c r="AR72" s="172"/>
      <c r="AS72" s="173"/>
      <c r="AV72" s="170"/>
      <c r="AW72" s="163"/>
      <c r="AX72" s="163"/>
      <c r="AY72" s="163"/>
    </row>
    <row r="73" spans="1:51" x14ac:dyDescent="0.25">
      <c r="B73" s="119"/>
      <c r="C73" s="178"/>
      <c r="D73" s="176"/>
      <c r="E73" s="104"/>
      <c r="F73" s="104"/>
      <c r="G73" s="104"/>
      <c r="H73" s="104"/>
      <c r="I73" s="176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80"/>
      <c r="U73" s="85"/>
      <c r="V73" s="85"/>
      <c r="W73" s="171"/>
      <c r="X73" s="171"/>
      <c r="Y73" s="171"/>
      <c r="Z73" s="171"/>
      <c r="AA73" s="171"/>
      <c r="AB73" s="171"/>
      <c r="AC73" s="171"/>
      <c r="AD73" s="171"/>
      <c r="AE73" s="171"/>
      <c r="AM73" s="172"/>
      <c r="AN73" s="172"/>
      <c r="AO73" s="172"/>
      <c r="AP73" s="172"/>
      <c r="AQ73" s="172"/>
      <c r="AR73" s="172"/>
      <c r="AS73" s="173"/>
      <c r="AV73" s="170"/>
      <c r="AW73" s="163"/>
      <c r="AX73" s="163"/>
      <c r="AY73" s="163"/>
    </row>
    <row r="74" spans="1:51" x14ac:dyDescent="0.25">
      <c r="B74" s="1"/>
      <c r="C74" s="178"/>
      <c r="D74" s="176"/>
      <c r="E74" s="176"/>
      <c r="F74" s="104"/>
      <c r="G74" s="176"/>
      <c r="H74" s="176"/>
      <c r="I74" s="98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80"/>
      <c r="U74" s="85"/>
      <c r="V74" s="85"/>
      <c r="W74" s="171"/>
      <c r="X74" s="171"/>
      <c r="Y74" s="171"/>
      <c r="Z74" s="171"/>
      <c r="AA74" s="171"/>
      <c r="AB74" s="171"/>
      <c r="AC74" s="171"/>
      <c r="AD74" s="171"/>
      <c r="AE74" s="171"/>
      <c r="AM74" s="172"/>
      <c r="AN74" s="172"/>
      <c r="AO74" s="172"/>
      <c r="AP74" s="172"/>
      <c r="AQ74" s="172"/>
      <c r="AR74" s="172"/>
      <c r="AS74" s="173"/>
      <c r="AV74" s="170"/>
      <c r="AW74" s="163"/>
      <c r="AX74" s="163"/>
      <c r="AY74" s="163"/>
    </row>
    <row r="75" spans="1:51" x14ac:dyDescent="0.25">
      <c r="B75" s="1"/>
      <c r="C75" s="98"/>
      <c r="D75" s="176"/>
      <c r="E75" s="176"/>
      <c r="F75" s="176"/>
      <c r="G75" s="176"/>
      <c r="H75" s="176"/>
      <c r="I75" s="98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80"/>
      <c r="U75" s="85"/>
      <c r="V75" s="85"/>
      <c r="W75" s="171"/>
      <c r="X75" s="171"/>
      <c r="Y75" s="171"/>
      <c r="Z75" s="171"/>
      <c r="AA75" s="171"/>
      <c r="AB75" s="171"/>
      <c r="AC75" s="171"/>
      <c r="AD75" s="171"/>
      <c r="AE75" s="171"/>
      <c r="AM75" s="172"/>
      <c r="AN75" s="172"/>
      <c r="AO75" s="172"/>
      <c r="AP75" s="172"/>
      <c r="AQ75" s="172"/>
      <c r="AR75" s="172"/>
      <c r="AS75" s="173"/>
      <c r="AU75" s="163"/>
      <c r="AV75" s="170"/>
      <c r="AW75" s="163"/>
      <c r="AX75" s="163"/>
      <c r="AY75" s="163"/>
    </row>
    <row r="76" spans="1:51" x14ac:dyDescent="0.25">
      <c r="B76" s="84"/>
      <c r="C76" s="182"/>
      <c r="D76" s="98"/>
      <c r="E76" s="176"/>
      <c r="F76" s="176"/>
      <c r="G76" s="176"/>
      <c r="H76" s="176"/>
      <c r="I76" s="176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80"/>
      <c r="U76" s="85"/>
      <c r="V76" s="85"/>
      <c r="W76" s="171"/>
      <c r="X76" s="171"/>
      <c r="Y76" s="171"/>
      <c r="Z76" s="171"/>
      <c r="AA76" s="171"/>
      <c r="AB76" s="171"/>
      <c r="AC76" s="171"/>
      <c r="AD76" s="171"/>
      <c r="AE76" s="171"/>
      <c r="AM76" s="172"/>
      <c r="AN76" s="172"/>
      <c r="AO76" s="172"/>
      <c r="AP76" s="172"/>
      <c r="AQ76" s="172"/>
      <c r="AR76" s="172"/>
      <c r="AS76" s="173"/>
      <c r="AU76" s="163"/>
      <c r="AV76" s="170"/>
      <c r="AW76" s="163"/>
      <c r="AX76" s="163"/>
      <c r="AY76" s="163"/>
    </row>
    <row r="77" spans="1:51" x14ac:dyDescent="0.25">
      <c r="A77" s="171"/>
      <c r="B77" s="84"/>
      <c r="C77" s="178"/>
      <c r="D77" s="98"/>
      <c r="E77" s="176"/>
      <c r="F77" s="176"/>
      <c r="G77" s="176"/>
      <c r="H77" s="176"/>
      <c r="I77" s="172"/>
      <c r="J77" s="172"/>
      <c r="K77" s="172"/>
      <c r="L77" s="172"/>
      <c r="M77" s="172"/>
      <c r="N77" s="172"/>
      <c r="O77" s="173"/>
      <c r="P77" s="167"/>
      <c r="R77" s="170"/>
      <c r="AS77" s="163"/>
      <c r="AT77" s="163"/>
      <c r="AU77" s="163"/>
      <c r="AV77" s="163"/>
      <c r="AW77" s="163"/>
      <c r="AX77" s="163"/>
      <c r="AY77" s="163"/>
    </row>
    <row r="78" spans="1:51" x14ac:dyDescent="0.25">
      <c r="A78" s="171"/>
      <c r="B78" s="84"/>
      <c r="C78" s="182"/>
      <c r="D78" s="176"/>
      <c r="E78" s="98"/>
      <c r="F78" s="176"/>
      <c r="G78" s="98"/>
      <c r="H78" s="98"/>
      <c r="I78" s="172"/>
      <c r="J78" s="172"/>
      <c r="K78" s="172"/>
      <c r="L78" s="172"/>
      <c r="M78" s="172"/>
      <c r="N78" s="172"/>
      <c r="O78" s="173"/>
      <c r="P78" s="167"/>
      <c r="R78" s="167"/>
      <c r="AS78" s="163"/>
      <c r="AT78" s="163"/>
      <c r="AU78" s="163"/>
      <c r="AV78" s="163"/>
      <c r="AW78" s="163"/>
      <c r="AX78" s="163"/>
      <c r="AY78" s="163"/>
    </row>
    <row r="79" spans="1:51" x14ac:dyDescent="0.25">
      <c r="A79" s="171"/>
      <c r="B79" s="84"/>
      <c r="C79" s="96"/>
      <c r="D79" s="176"/>
      <c r="E79" s="98"/>
      <c r="F79" s="98"/>
      <c r="G79" s="98"/>
      <c r="H79" s="98"/>
      <c r="I79" s="172"/>
      <c r="J79" s="172"/>
      <c r="K79" s="172"/>
      <c r="L79" s="172"/>
      <c r="M79" s="172"/>
      <c r="N79" s="172"/>
      <c r="O79" s="173"/>
      <c r="P79" s="167"/>
      <c r="R79" s="167"/>
      <c r="AS79" s="163"/>
      <c r="AT79" s="163"/>
      <c r="AU79" s="163"/>
      <c r="AV79" s="163"/>
      <c r="AW79" s="163"/>
      <c r="AX79" s="163"/>
      <c r="AY79" s="163"/>
    </row>
    <row r="80" spans="1:51" x14ac:dyDescent="0.25">
      <c r="A80" s="171"/>
      <c r="B80" s="98"/>
      <c r="I80" s="172"/>
      <c r="J80" s="172"/>
      <c r="K80" s="172"/>
      <c r="L80" s="172"/>
      <c r="M80" s="172"/>
      <c r="N80" s="172"/>
      <c r="O80" s="173"/>
      <c r="P80" s="167"/>
      <c r="R80" s="167"/>
      <c r="AS80" s="163"/>
      <c r="AT80" s="163"/>
      <c r="AU80" s="163"/>
      <c r="AV80" s="163"/>
      <c r="AW80" s="163"/>
      <c r="AX80" s="163"/>
      <c r="AY80" s="163"/>
    </row>
    <row r="81" spans="1:51" x14ac:dyDescent="0.25">
      <c r="A81" s="171"/>
      <c r="B81" s="98"/>
      <c r="I81" s="172"/>
      <c r="J81" s="172"/>
      <c r="K81" s="172"/>
      <c r="L81" s="172"/>
      <c r="M81" s="172"/>
      <c r="N81" s="172"/>
      <c r="O81" s="173"/>
      <c r="P81" s="167"/>
      <c r="R81" s="167"/>
      <c r="AS81" s="163"/>
      <c r="AT81" s="163"/>
      <c r="AU81" s="163"/>
      <c r="AV81" s="163"/>
      <c r="AW81" s="163"/>
      <c r="AX81" s="163"/>
      <c r="AY81" s="163"/>
    </row>
    <row r="82" spans="1:51" x14ac:dyDescent="0.25">
      <c r="A82" s="171"/>
      <c r="B82" s="84"/>
      <c r="I82" s="172"/>
      <c r="J82" s="172"/>
      <c r="K82" s="172"/>
      <c r="L82" s="172"/>
      <c r="M82" s="172"/>
      <c r="N82" s="172"/>
      <c r="O82" s="173"/>
      <c r="P82" s="167"/>
      <c r="R82" s="167"/>
      <c r="AS82" s="163"/>
      <c r="AT82" s="163"/>
      <c r="AU82" s="163"/>
      <c r="AV82" s="163"/>
      <c r="AW82" s="163"/>
      <c r="AX82" s="163"/>
      <c r="AY82" s="163"/>
    </row>
    <row r="83" spans="1:51" x14ac:dyDescent="0.25">
      <c r="A83" s="171"/>
      <c r="I83" s="172"/>
      <c r="J83" s="172"/>
      <c r="K83" s="172"/>
      <c r="L83" s="172"/>
      <c r="M83" s="172"/>
      <c r="N83" s="172"/>
      <c r="O83" s="173"/>
      <c r="P83" s="167"/>
      <c r="R83" s="86"/>
      <c r="AS83" s="163"/>
      <c r="AT83" s="163"/>
      <c r="AU83" s="163"/>
      <c r="AV83" s="163"/>
      <c r="AW83" s="163"/>
      <c r="AX83" s="163"/>
      <c r="AY83" s="163"/>
    </row>
    <row r="84" spans="1:51" x14ac:dyDescent="0.25">
      <c r="A84" s="171"/>
      <c r="I84" s="172"/>
      <c r="J84" s="172"/>
      <c r="K84" s="172"/>
      <c r="L84" s="172"/>
      <c r="M84" s="172"/>
      <c r="N84" s="172"/>
      <c r="O84" s="173"/>
      <c r="R84" s="167"/>
      <c r="AS84" s="163"/>
      <c r="AT84" s="163"/>
      <c r="AU84" s="163"/>
      <c r="AV84" s="163"/>
      <c r="AW84" s="163"/>
      <c r="AX84" s="163"/>
      <c r="AY84" s="163"/>
    </row>
    <row r="85" spans="1:51" x14ac:dyDescent="0.25">
      <c r="O85" s="173"/>
      <c r="R85" s="167"/>
      <c r="AS85" s="163"/>
      <c r="AT85" s="163"/>
      <c r="AU85" s="163"/>
      <c r="AV85" s="163"/>
      <c r="AW85" s="163"/>
      <c r="AX85" s="163"/>
      <c r="AY85" s="163"/>
    </row>
    <row r="86" spans="1:51" x14ac:dyDescent="0.25">
      <c r="O86" s="173"/>
      <c r="R86" s="167"/>
      <c r="AS86" s="163"/>
      <c r="AT86" s="163"/>
      <c r="AU86" s="163"/>
      <c r="AV86" s="163"/>
      <c r="AW86" s="163"/>
      <c r="AX86" s="163"/>
      <c r="AY86" s="163"/>
    </row>
    <row r="87" spans="1:51" x14ac:dyDescent="0.25">
      <c r="O87" s="173"/>
      <c r="R87" s="167"/>
      <c r="AS87" s="163"/>
      <c r="AT87" s="163"/>
      <c r="AU87" s="163"/>
      <c r="AV87" s="163"/>
      <c r="AW87" s="163"/>
      <c r="AX87" s="163"/>
      <c r="AY87" s="163"/>
    </row>
    <row r="88" spans="1:51" x14ac:dyDescent="0.25">
      <c r="O88" s="173"/>
      <c r="R88" s="167"/>
      <c r="AS88" s="163"/>
      <c r="AT88" s="163"/>
      <c r="AU88" s="163"/>
      <c r="AV88" s="163"/>
      <c r="AW88" s="163"/>
      <c r="AX88" s="163"/>
      <c r="AY88" s="163"/>
    </row>
    <row r="89" spans="1:51" x14ac:dyDescent="0.25">
      <c r="O89" s="173"/>
      <c r="AS89" s="163"/>
      <c r="AT89" s="163"/>
      <c r="AU89" s="163"/>
      <c r="AV89" s="163"/>
      <c r="AW89" s="163"/>
      <c r="AX89" s="163"/>
      <c r="AY89" s="163"/>
    </row>
    <row r="90" spans="1:51" x14ac:dyDescent="0.25">
      <c r="O90" s="173"/>
      <c r="AS90" s="163"/>
      <c r="AT90" s="163"/>
      <c r="AU90" s="163"/>
      <c r="AV90" s="163"/>
      <c r="AW90" s="163"/>
      <c r="AX90" s="163"/>
      <c r="AY90" s="163"/>
    </row>
    <row r="91" spans="1:51" x14ac:dyDescent="0.25">
      <c r="O91" s="173"/>
      <c r="AS91" s="163"/>
      <c r="AT91" s="163"/>
      <c r="AU91" s="163"/>
      <c r="AV91" s="163"/>
      <c r="AW91" s="163"/>
      <c r="AX91" s="163"/>
      <c r="AY91" s="163"/>
    </row>
    <row r="92" spans="1:51" x14ac:dyDescent="0.25">
      <c r="O92" s="173"/>
      <c r="AS92" s="163"/>
      <c r="AT92" s="163"/>
      <c r="AU92" s="163"/>
      <c r="AV92" s="163"/>
      <c r="AW92" s="163"/>
      <c r="AX92" s="163"/>
      <c r="AY92" s="163"/>
    </row>
    <row r="93" spans="1:51" x14ac:dyDescent="0.25">
      <c r="O93" s="173"/>
      <c r="AS93" s="163"/>
      <c r="AT93" s="163"/>
      <c r="AU93" s="163"/>
      <c r="AV93" s="163"/>
      <c r="AW93" s="163"/>
      <c r="AX93" s="163"/>
      <c r="AY93" s="163"/>
    </row>
    <row r="94" spans="1:51" x14ac:dyDescent="0.25">
      <c r="O94" s="173"/>
      <c r="AS94" s="163"/>
      <c r="AT94" s="163"/>
      <c r="AU94" s="163"/>
      <c r="AV94" s="163"/>
      <c r="AW94" s="163"/>
      <c r="AX94" s="163"/>
      <c r="AY94" s="163"/>
    </row>
    <row r="95" spans="1:51" x14ac:dyDescent="0.25">
      <c r="O95" s="173"/>
      <c r="Q95" s="167"/>
      <c r="AS95" s="163"/>
      <c r="AT95" s="163"/>
      <c r="AU95" s="163"/>
      <c r="AV95" s="163"/>
      <c r="AW95" s="163"/>
      <c r="AX95" s="163"/>
      <c r="AY95" s="163"/>
    </row>
    <row r="96" spans="1:51" x14ac:dyDescent="0.25">
      <c r="O96" s="15"/>
      <c r="P96" s="167"/>
      <c r="Q96" s="167"/>
      <c r="AS96" s="163"/>
      <c r="AT96" s="163"/>
      <c r="AU96" s="163"/>
      <c r="AV96" s="163"/>
      <c r="AW96" s="163"/>
      <c r="AX96" s="163"/>
      <c r="AY96" s="163"/>
    </row>
    <row r="97" spans="15:51" x14ac:dyDescent="0.25">
      <c r="O97" s="15"/>
      <c r="P97" s="167"/>
      <c r="Q97" s="167"/>
      <c r="AS97" s="163"/>
      <c r="AT97" s="163"/>
      <c r="AU97" s="163"/>
      <c r="AV97" s="163"/>
      <c r="AW97" s="163"/>
      <c r="AX97" s="163"/>
      <c r="AY97" s="163"/>
    </row>
    <row r="98" spans="15:51" x14ac:dyDescent="0.25">
      <c r="O98" s="15"/>
      <c r="P98" s="167"/>
      <c r="Q98" s="167"/>
      <c r="AS98" s="163"/>
      <c r="AT98" s="163"/>
      <c r="AU98" s="163"/>
      <c r="AV98" s="163"/>
      <c r="AW98" s="163"/>
      <c r="AX98" s="163"/>
      <c r="AY98" s="163"/>
    </row>
    <row r="99" spans="15:51" x14ac:dyDescent="0.25">
      <c r="O99" s="15"/>
      <c r="P99" s="167"/>
      <c r="Q99" s="167"/>
      <c r="AS99" s="163"/>
      <c r="AT99" s="163"/>
      <c r="AU99" s="163"/>
      <c r="AV99" s="163"/>
      <c r="AW99" s="163"/>
      <c r="AX99" s="163"/>
      <c r="AY99" s="163"/>
    </row>
    <row r="100" spans="15:51" x14ac:dyDescent="0.25">
      <c r="O100" s="15"/>
      <c r="P100" s="167"/>
      <c r="Q100" s="167"/>
      <c r="AS100" s="163"/>
      <c r="AT100" s="163"/>
      <c r="AU100" s="163"/>
      <c r="AV100" s="163"/>
      <c r="AW100" s="163"/>
      <c r="AX100" s="163"/>
      <c r="AY100" s="163"/>
    </row>
    <row r="101" spans="15:51" x14ac:dyDescent="0.25">
      <c r="O101" s="15"/>
      <c r="P101" s="167"/>
      <c r="Q101" s="167"/>
      <c r="AS101" s="163"/>
      <c r="AT101" s="163"/>
      <c r="AU101" s="163"/>
      <c r="AV101" s="163"/>
      <c r="AW101" s="163"/>
      <c r="AX101" s="163"/>
      <c r="AY101" s="163"/>
    </row>
    <row r="102" spans="15:51" x14ac:dyDescent="0.25">
      <c r="O102" s="15"/>
      <c r="P102" s="167"/>
      <c r="Q102" s="167"/>
      <c r="AS102" s="163"/>
      <c r="AT102" s="163"/>
      <c r="AU102" s="163"/>
      <c r="AV102" s="163"/>
      <c r="AW102" s="163"/>
      <c r="AX102" s="163"/>
      <c r="AY102" s="163"/>
    </row>
    <row r="103" spans="15:51" x14ac:dyDescent="0.25">
      <c r="O103" s="15"/>
      <c r="P103" s="167"/>
      <c r="Q103" s="167"/>
      <c r="AS103" s="163"/>
      <c r="AT103" s="163"/>
      <c r="AU103" s="163"/>
      <c r="AV103" s="163"/>
      <c r="AW103" s="163"/>
      <c r="AX103" s="163"/>
      <c r="AY103" s="163"/>
    </row>
    <row r="104" spans="15:51" x14ac:dyDescent="0.25">
      <c r="O104" s="15"/>
      <c r="P104" s="167"/>
      <c r="Q104" s="167"/>
      <c r="AS104" s="163"/>
      <c r="AT104" s="163"/>
      <c r="AU104" s="163"/>
      <c r="AV104" s="163"/>
      <c r="AW104" s="163"/>
      <c r="AX104" s="163"/>
      <c r="AY104" s="163"/>
    </row>
    <row r="105" spans="15:51" x14ac:dyDescent="0.25">
      <c r="O105" s="15"/>
      <c r="P105" s="167"/>
      <c r="Q105" s="167"/>
      <c r="R105" s="167"/>
      <c r="S105" s="167"/>
      <c r="AS105" s="163"/>
      <c r="AT105" s="163"/>
      <c r="AU105" s="163"/>
      <c r="AV105" s="163"/>
      <c r="AW105" s="163"/>
      <c r="AX105" s="163"/>
      <c r="AY105" s="163"/>
    </row>
    <row r="106" spans="15:51" x14ac:dyDescent="0.25">
      <c r="O106" s="15"/>
      <c r="P106" s="167"/>
      <c r="Q106" s="167"/>
      <c r="R106" s="167"/>
      <c r="S106" s="167"/>
      <c r="T106" s="167"/>
      <c r="AS106" s="163"/>
      <c r="AT106" s="163"/>
      <c r="AU106" s="163"/>
      <c r="AV106" s="163"/>
      <c r="AW106" s="163"/>
      <c r="AX106" s="163"/>
      <c r="AY106" s="163"/>
    </row>
    <row r="107" spans="15:51" x14ac:dyDescent="0.25">
      <c r="O107" s="15"/>
      <c r="P107" s="167"/>
      <c r="Q107" s="167"/>
      <c r="R107" s="167"/>
      <c r="S107" s="167"/>
      <c r="T107" s="167"/>
      <c r="AS107" s="163"/>
      <c r="AT107" s="163"/>
      <c r="AU107" s="163"/>
      <c r="AV107" s="163"/>
      <c r="AW107" s="163"/>
      <c r="AX107" s="163"/>
      <c r="AY107" s="163"/>
    </row>
    <row r="108" spans="15:51" x14ac:dyDescent="0.25">
      <c r="O108" s="15"/>
      <c r="P108" s="167"/>
      <c r="T108" s="167"/>
      <c r="AS108" s="163"/>
      <c r="AT108" s="163"/>
      <c r="AU108" s="163"/>
      <c r="AV108" s="163"/>
      <c r="AW108" s="163"/>
      <c r="AX108" s="163"/>
      <c r="AY108" s="163"/>
    </row>
    <row r="109" spans="15:51" x14ac:dyDescent="0.25">
      <c r="O109" s="167"/>
      <c r="Q109" s="167"/>
      <c r="R109" s="167"/>
      <c r="S109" s="167"/>
      <c r="AS109" s="163"/>
      <c r="AT109" s="163"/>
      <c r="AU109" s="163"/>
      <c r="AV109" s="163"/>
      <c r="AW109" s="163"/>
      <c r="AX109" s="163"/>
      <c r="AY109" s="163"/>
    </row>
    <row r="110" spans="15:51" x14ac:dyDescent="0.25">
      <c r="O110" s="15"/>
      <c r="P110" s="167"/>
      <c r="Q110" s="167"/>
      <c r="R110" s="167"/>
      <c r="S110" s="167"/>
      <c r="T110" s="167"/>
      <c r="AS110" s="163"/>
      <c r="AT110" s="163"/>
      <c r="AU110" s="163"/>
      <c r="AV110" s="163"/>
      <c r="AW110" s="163"/>
      <c r="AX110" s="163"/>
      <c r="AY110" s="163"/>
    </row>
    <row r="111" spans="15:51" x14ac:dyDescent="0.25">
      <c r="O111" s="15"/>
      <c r="P111" s="167"/>
      <c r="Q111" s="167"/>
      <c r="R111" s="167"/>
      <c r="S111" s="167"/>
      <c r="T111" s="167"/>
      <c r="U111" s="167"/>
      <c r="AS111" s="163"/>
      <c r="AT111" s="163"/>
      <c r="AU111" s="163"/>
      <c r="AV111" s="163"/>
      <c r="AW111" s="163"/>
      <c r="AX111" s="163"/>
      <c r="AY111" s="163"/>
    </row>
    <row r="112" spans="15:51" x14ac:dyDescent="0.25">
      <c r="O112" s="15"/>
      <c r="P112" s="167"/>
      <c r="T112" s="167"/>
      <c r="U112" s="167"/>
      <c r="AS112" s="163"/>
      <c r="AT112" s="163"/>
      <c r="AU112" s="163"/>
      <c r="AV112" s="163"/>
      <c r="AW112" s="163"/>
      <c r="AX112" s="163"/>
      <c r="AY112" s="163"/>
    </row>
    <row r="124" spans="45:51" x14ac:dyDescent="0.25">
      <c r="AS124" s="163"/>
      <c r="AT124" s="163"/>
      <c r="AU124" s="163"/>
      <c r="AV124" s="163"/>
      <c r="AW124" s="163"/>
      <c r="AX124" s="163"/>
      <c r="AY124" s="163"/>
    </row>
  </sheetData>
  <protectedRanges>
    <protectedRange sqref="N68:R68 B82 S70:T76 B74:B79 S66:T67 N71:R76 T43:T46 T58:T65" name="Range2_12_5_1_1"/>
    <protectedRange sqref="N10 L10 L6 D6 D8 AD8 AF8 O8:U8 AJ8:AR8 AF10 AR11:AR34 L24:N31 G23:G34 N12:N23 N32:N34 E23:E34 E11:G22 N11:AG11 O12:AG34" name="Range1_16_3_1_1"/>
    <protectedRange sqref="I73 J71:M76 J68:M68 I76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7:H77 F78 E77" name="Range2_2_2_9_2_1_1"/>
    <protectedRange sqref="D75 D78:D79" name="Range2_1_1_1_1_1_9_2_1_1"/>
    <protectedRange sqref="Q10" name="Range1_17_1_1_1"/>
    <protectedRange sqref="AG10" name="Range1_18_1_1_1"/>
    <protectedRange sqref="C76 C78" name="Range2_4_1_1_1"/>
    <protectedRange sqref="AS16:AS34" name="Range1_1_1_1"/>
    <protectedRange sqref="P3:U5" name="Range1_16_1_1_1_1"/>
    <protectedRange sqref="C79 C77 C74" name="Range2_1_3_1_1"/>
    <protectedRange sqref="H11:H34" name="Range1_1_1_1_1_1_1"/>
    <protectedRange sqref="B80:B81 J69:R70 D76:D77 I74:I75 Z67:Z68 S68:Y69 AA68:AU69 E78:E79 G78:H79 F79" name="Range2_2_1_10_1_1_1_2"/>
    <protectedRange sqref="C75" name="Range2_2_1_10_2_1_1_1"/>
    <protectedRange sqref="N66:R67 G74:H74 D72 F75 E74" name="Range2_12_1_6_1_1"/>
    <protectedRange sqref="D67:D68 I70:I72 I66:M67 G75:H76 G68:H70 E75:E76 F76:F77 F69:F71 E68:E70" name="Range2_2_12_1_7_1_1"/>
    <protectedRange sqref="D73:D74" name="Range2_1_1_1_1_11_1_2_1_1"/>
    <protectedRange sqref="E71 G71:H71 F72" name="Range2_2_2_9_1_1_1_1"/>
    <protectedRange sqref="D69" name="Range2_1_1_1_1_1_9_1_1_1_1"/>
    <protectedRange sqref="C73 C68" name="Range2_1_1_2_1_1"/>
    <protectedRange sqref="C72" name="Range2_1_2_2_1_1"/>
    <protectedRange sqref="C71" name="Range2_3_2_1_1"/>
    <protectedRange sqref="F67:F68 E67 G67:H67" name="Range2_2_12_1_1_1_1_1"/>
    <protectedRange sqref="C67" name="Range2_1_4_2_1_1_1"/>
    <protectedRange sqref="C69:C70" name="Range2_5_1_1_1"/>
    <protectedRange sqref="E72:E73 F73:F74 G72:H73 I68:I69" name="Range2_2_1_1_1_1"/>
    <protectedRange sqref="D70:D71" name="Range2_1_1_1_1_1_1_1_1"/>
    <protectedRange sqref="AS11:AS15" name="Range1_4_1_1_1_1"/>
    <protectedRange sqref="J11:J15 J26:J34" name="Range1_1_2_1_10_1_1_1_1"/>
    <protectedRange sqref="R83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4" name="Range2_2_12_1_3_1_1_1_1_1_4_1_1"/>
    <protectedRange sqref="E43:F44" name="Range2_2_12_1_7_1_1_3_1_1"/>
    <protectedRange sqref="I42:J42" name="Range2_2_12_1_4_2_1_1_1_2_1_1"/>
    <protectedRange sqref="S43:S46" name="Range2_12_5_1_1_2_3_1"/>
    <protectedRange sqref="Q43:R44" name="Range2_12_1_6_1_1_1_1_2_1"/>
    <protectedRange sqref="N43:P44" name="Range2_12_1_2_3_1_1_1_1_2_1"/>
    <protectedRange sqref="I43:M44" name="Range2_2_12_1_4_3_1_1_1_1_2_1"/>
    <protectedRange sqref="D43:D44" name="Range2_2_12_1_3_1_2_1_1_1_2_1_2_1"/>
    <protectedRange sqref="T50:T57" name="Range2_12_5_1_1_3"/>
    <protectedRange sqref="T49" name="Range2_12_5_1_1_2_2"/>
    <protectedRange sqref="S49" name="Range2_12_4_1_1_1_4_2_2_2"/>
    <protectedRange sqref="T48" name="Range2_12_5_1_1_2_1_1"/>
    <protectedRange sqref="T47" name="Range2_12_5_1_1_6_1_1_1_1_1_1_1"/>
    <protectedRange sqref="S47" name="Range2_12_5_1_1_5_3_1_1_1_1_1_1_1"/>
    <protectedRange sqref="S48" name="Range2_12_4_1_1_1_4_2_2_1_1"/>
    <protectedRange sqref="B71:B73" name="Range2_12_5_1_1_2"/>
    <protectedRange sqref="B70" name="Range2_12_5_1_1_2_1_4_1_1_1_2_1_1_1_1_1_1_1"/>
    <protectedRange sqref="F66:H66" name="Range2_2_12_1_1_1_1_1_1"/>
    <protectedRange sqref="D66:E66" name="Range2_2_12_1_7_1_1_2_1"/>
    <protectedRange sqref="C66" name="Range2_1_1_2_1_1_1"/>
    <protectedRange sqref="B68:B69" name="Range2_12_5_1_1_2_1"/>
    <protectedRange sqref="B67" name="Range2_12_5_1_1_2_1_2_1"/>
    <protectedRange sqref="B66" name="Range2_12_5_1_1_2_1_2_2"/>
    <protectedRange sqref="B65" name="Range2_12_5_1_1_2_1_4_1_1_1_2_1_1_1_1_1_1_1_1_1_2"/>
    <protectedRange sqref="G45:H46" name="Range2_2_12_1_3_1_1_1_1_1_4_1_1_1"/>
    <protectedRange sqref="E45:F46" name="Range2_2_12_1_7_1_1_3_1_1_1"/>
    <protectedRange sqref="Q45:R46" name="Range2_12_1_6_1_1_1_1_2_1_1"/>
    <protectedRange sqref="N45:P46" name="Range2_12_1_2_3_1_1_1_1_2_1_1"/>
    <protectedRange sqref="I45:M46" name="Range2_2_12_1_4_3_1_1_1_1_2_1_1"/>
    <protectedRange sqref="D45:D46" name="Range2_2_12_1_3_1_2_1_1_1_2_1_2_1_1"/>
    <protectedRange sqref="Q49:R49" name="Range2_12_1_6_1_1_1_2_3_2_1_1_3_1"/>
    <protectedRange sqref="N49:P49" name="Range2_12_1_2_3_1_1_1_2_3_2_1_1_3_1"/>
    <protectedRange sqref="K49:M49" name="Range2_2_12_1_4_3_1_1_1_3_3_2_1_1_3_1"/>
    <protectedRange sqref="J49" name="Range2_2_12_1_4_3_1_1_1_3_2_1_2_2_1"/>
    <protectedRange sqref="E48:H48" name="Range2_2_12_1_3_1_2_1_1_1_1_2_1_1_1_1_1_1_1"/>
    <protectedRange sqref="D48" name="Range2_2_12_1_3_1_2_1_1_1_2_1_2_3_1_1_1_1_2"/>
    <protectedRange sqref="Q47:R47" name="Range2_12_1_6_1_1_1_2_3_2_1_1_2_1_1_1_1_1_1"/>
    <protectedRange sqref="N47:P47" name="Range2_12_1_2_3_1_1_1_2_3_2_1_1_2_1_1_1_1_1_1"/>
    <protectedRange sqref="J47:M47" name="Range2_2_12_1_4_3_1_1_1_3_3_2_1_1_2_1_1_1_1_1_1"/>
    <protectedRange sqref="I47" name="Range2_2_12_1_4_3_1_1_1_2_1_2_2_1_2_1_1_1_1_1_1"/>
    <protectedRange sqref="G49:H49 D49:E49" name="Range2_2_12_1_3_1_2_1_1_1_2_1_3_2_1_2_1_1_1_1_1_1"/>
    <protectedRange sqref="F49" name="Range2_2_12_1_3_1_2_1_1_1_1_1_2_2_1_2_1_1_1_1_1_1"/>
    <protectedRange sqref="Q48:R48" name="Range2_12_1_6_1_1_1_2_3_2_1_1_1_1_1"/>
    <protectedRange sqref="N48:P48" name="Range2_12_1_2_3_1_1_1_2_3_2_1_1_1_1_1"/>
    <protectedRange sqref="K48:M48" name="Range2_2_12_1_4_3_1_1_1_3_3_2_1_1_1_1_1"/>
    <protectedRange sqref="J48" name="Range2_2_12_1_4_3_1_1_1_3_2_1_2_1_1_1"/>
    <protectedRange sqref="D47:E47" name="Range2_2_12_1_3_1_2_1_1_1_2_1_2_3_2_1_1_1"/>
    <protectedRange sqref="I48" name="Range2_2_12_1_4_2_1_1_1_4_1_2_1_1_1_2_1_1_1"/>
    <protectedRange sqref="F47:H47" name="Range2_2_12_1_3_1_1_1_1_1_4_1_2_1_2_1_2_1_1_1"/>
    <protectedRange sqref="I49" name="Range2_2_12_1_4_2_1_1_1_4_1_2_1_1_1_2_2_1_1"/>
    <protectedRange sqref="B44:B45" name="Range2_12_5_1_1_1_2_2_1_1_1_1_1_1_1_1_1_1"/>
    <protectedRange sqref="B46" name="Range2_12_5_1_1_1_3_1_1_1_1_1_1_1_1_1_1_1"/>
    <protectedRange sqref="S62:S65" name="Range2_12_5_1_1_5"/>
    <protectedRange sqref="N62:R65" name="Range2_12_1_6_1_1_1"/>
    <protectedRange sqref="J62:M65" name="Range2_2_12_1_7_1_1_2"/>
    <protectedRange sqref="S60:S61" name="Range2_12_2_1_1_1_2_1_1_1"/>
    <protectedRange sqref="Q61:R61" name="Range2_12_1_4_1_1_1_1_1_1_1_1_1_1_1_1_1_1_1"/>
    <protectedRange sqref="N61:P61" name="Range2_12_1_2_1_1_1_1_1_1_1_1_1_1_1_1_1_1_1_1"/>
    <protectedRange sqref="J61:M61" name="Range2_2_12_1_4_1_1_1_1_1_1_1_1_1_1_1_1_1_1_1_1"/>
    <protectedRange sqref="Q60:R60" name="Range2_12_1_6_1_1_1_2_3_1_1_3_1_1_1_1_1_1_1"/>
    <protectedRange sqref="N60:P60" name="Range2_12_1_2_3_1_1_1_2_3_1_1_3_1_1_1_1_1_1_1"/>
    <protectedRange sqref="J60:M60" name="Range2_2_12_1_4_3_1_1_1_3_3_1_1_3_1_1_1_1_1_1_1"/>
    <protectedRange sqref="S50:S59" name="Range2_12_4_1_1_1_4_2_2_2_1"/>
    <protectedRange sqref="Q50:R59" name="Range2_12_1_6_1_1_1_2_3_2_1_1_3_2"/>
    <protectedRange sqref="N50:P59" name="Range2_12_1_2_3_1_1_1_2_3_2_1_1_3_2"/>
    <protectedRange sqref="K50:M59" name="Range2_2_12_1_4_3_1_1_1_3_3_2_1_1_3_2"/>
    <protectedRange sqref="J50:J59" name="Range2_2_12_1_4_3_1_1_1_3_2_1_2_2_2"/>
    <protectedRange sqref="G50:H53" name="Range2_2_12_1_3_1_2_1_1_1_2_1_1_1_1_1_1_2_1_1_1"/>
    <protectedRange sqref="D50:E53" name="Range2_2_12_1_3_1_2_1_1_1_2_1_1_1_1_3_1_1_1_1_1"/>
    <protectedRange sqref="F50:F53" name="Range2_2_12_1_3_1_2_1_1_1_3_1_1_1_1_1_3_1_1_1_1_1"/>
    <protectedRange sqref="I50:I53" name="Range2_2_12_1_4_3_1_1_1_2_1_2_1_1_3_1_1_1_1_1_1_1"/>
    <protectedRange sqref="I56:I57" name="Range2_2_12_1_7_1_1_2_2_2"/>
    <protectedRange sqref="I54:I55" name="Range2_2_12_1_4_3_1_1_1_3_3_1_1_3_1_1_1_1_1_1_2_2"/>
    <protectedRange sqref="E54:H55" name="Range2_2_12_1_3_1_2_1_1_1_1_2_1_1_1_1_1_1_2_2"/>
    <protectedRange sqref="D54:D55" name="Range2_2_12_1_3_1_2_1_1_1_2_1_2_3_1_1_1_1_1_2"/>
    <protectedRange sqref="G56:H57" name="Range2_2_12_1_3_1_2_1_1_1_2_1_1_1_1_1_1_2_1_1_1_1_1_1"/>
    <protectedRange sqref="D56:E57" name="Range2_2_12_1_3_1_2_1_1_1_2_1_1_1_1_3_1_1_1_1_1_2_1_2"/>
    <protectedRange sqref="F56:F57" name="Range2_2_12_1_3_1_2_1_1_1_3_1_1_1_1_1_3_1_1_1_1_1_1_1_2"/>
    <protectedRange sqref="I60:I65" name="Range2_2_12_1_7_1_1_2_2_1_1"/>
    <protectedRange sqref="I58:I59" name="Range2_2_12_1_4_3_1_1_1_3_3_1_1_3_1_1_1_1_1_1_2_1_1"/>
    <protectedRange sqref="E58:H59" name="Range2_2_12_1_3_1_2_1_1_1_1_2_1_1_1_1_1_1_2_1_1"/>
    <protectedRange sqref="D58:D59" name="Range2_2_12_1_3_1_2_1_1_1_2_1_2_3_1_1_1_1_1_1_1"/>
    <protectedRange sqref="G65:H65" name="Range2_2_12_1_3_1_2_1_1_1_2_1_1_1_1_1_1_2_1_1_1_1_1_1_1_1_1"/>
    <protectedRange sqref="F65 G62:H64" name="Range2_2_12_1_3_3_1_1_1_2_1_1_1_1_1_1_1_1_1_1_1_1_1_1_1_1"/>
    <protectedRange sqref="G60:H60" name="Range2_2_12_1_3_1_2_1_1_1_2_1_1_1_1_1_1_2_1_1_1_1_1_2_1"/>
    <protectedRange sqref="D60:E60" name="Range2_2_12_1_3_1_2_1_1_1_2_1_1_1_1_3_1_1_1_1_1_2_1_1_1"/>
    <protectedRange sqref="F62:F64 F60" name="Range2_2_12_1_3_1_2_1_1_1_3_1_1_1_1_1_3_1_1_1_1_1_1_1_1_1"/>
    <protectedRange sqref="F61:H61" name="Range2_2_12_1_3_1_2_1_1_1_1_2_1_1_1_1_1_1_1_1_1_1_1"/>
    <protectedRange sqref="D65" name="Range2_2_12_1_7_1_1_2_1_1_1_1_1"/>
    <protectedRange sqref="E65" name="Range2_2_12_1_1_1_1_1_1_1_1_1_1_1"/>
    <protectedRange sqref="C65" name="Range2_1_4_2_1_1_1_1_1_1_1_1"/>
    <protectedRange sqref="D62:E64" name="Range2_2_12_1_3_1_2_1_1_1_3_1_1_1_1_1_1_1_2_1_1_1_1_1_1_1"/>
    <protectedRange sqref="D61:E61" name="Range2_2_12_1_3_1_2_1_1_1_2_1_1_1_1_3_1_1_1_1_1_1_1_1_1_1"/>
    <protectedRange sqref="B61:B63" name="Range2_12_5_1_1_2_1_4_1_1_1_2_1_1_1_1_1_1_1_1_1_2_1_1_1_1"/>
    <protectedRange sqref="B64" name="Range2_12_5_1_1_2_1_2_2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252" priority="5" operator="containsText" text="N/A">
      <formula>NOT(ISERROR(SEARCH("N/A",X11)))</formula>
    </cfRule>
    <cfRule type="cellIs" dxfId="251" priority="23" operator="equal">
      <formula>0</formula>
    </cfRule>
  </conditionalFormatting>
  <conditionalFormatting sqref="X11:AE34">
    <cfRule type="cellIs" dxfId="250" priority="22" operator="greaterThanOrEqual">
      <formula>1185</formula>
    </cfRule>
  </conditionalFormatting>
  <conditionalFormatting sqref="X11:AE34">
    <cfRule type="cellIs" dxfId="249" priority="21" operator="between">
      <formula>0.1</formula>
      <formula>1184</formula>
    </cfRule>
  </conditionalFormatting>
  <conditionalFormatting sqref="X8 AJ11:AO11 AJ15:AL15 AJ12:AN14 AK33:AK34 AJ16:AJ34 AO12:AO32 AL16:AL34 AM15:AN34">
    <cfRule type="cellIs" dxfId="248" priority="20" operator="equal">
      <formula>0</formula>
    </cfRule>
  </conditionalFormatting>
  <conditionalFormatting sqref="X8 AJ11:AO11 AJ15:AL15 AJ12:AN14 AK33:AK34 AJ16:AJ34 AO12:AO32 AL16:AL34 AM15:AN34">
    <cfRule type="cellIs" dxfId="247" priority="19" operator="greaterThan">
      <formula>1179</formula>
    </cfRule>
  </conditionalFormatting>
  <conditionalFormatting sqref="X8 AJ11:AO11 AJ15:AL15 AJ12:AN14 AK33:AK34 AJ16:AJ34 AO12:AO32 AL16:AL34 AM15:AN34">
    <cfRule type="cellIs" dxfId="246" priority="18" operator="greaterThan">
      <formula>99</formula>
    </cfRule>
  </conditionalFormatting>
  <conditionalFormatting sqref="X8 AJ11:AO11 AJ15:AL15 AJ12:AN14 AK33:AK34 AJ16:AJ34 AO12:AO32 AL16:AL34 AM15:AN34">
    <cfRule type="cellIs" dxfId="245" priority="17" operator="greaterThan">
      <formula>0.99</formula>
    </cfRule>
  </conditionalFormatting>
  <conditionalFormatting sqref="AB8">
    <cfRule type="cellIs" dxfId="244" priority="16" operator="equal">
      <formula>0</formula>
    </cfRule>
  </conditionalFormatting>
  <conditionalFormatting sqref="AB8">
    <cfRule type="cellIs" dxfId="243" priority="15" operator="greaterThan">
      <formula>1179</formula>
    </cfRule>
  </conditionalFormatting>
  <conditionalFormatting sqref="AB8">
    <cfRule type="cellIs" dxfId="242" priority="14" operator="greaterThan">
      <formula>99</formula>
    </cfRule>
  </conditionalFormatting>
  <conditionalFormatting sqref="AB8">
    <cfRule type="cellIs" dxfId="241" priority="13" operator="greaterThan">
      <formula>0.99</formula>
    </cfRule>
  </conditionalFormatting>
  <conditionalFormatting sqref="AQ11:AQ34 AO33:AO34 AK16:AK32">
    <cfRule type="cellIs" dxfId="240" priority="12" operator="equal">
      <formula>0</formula>
    </cfRule>
  </conditionalFormatting>
  <conditionalFormatting sqref="AQ11:AQ34 AO33:AO34 AK16:AK32">
    <cfRule type="cellIs" dxfId="239" priority="11" operator="greaterThan">
      <formula>1179</formula>
    </cfRule>
  </conditionalFormatting>
  <conditionalFormatting sqref="AQ11:AQ34 AO33:AO34 AK16:AK32">
    <cfRule type="cellIs" dxfId="238" priority="10" operator="greaterThan">
      <formula>99</formula>
    </cfRule>
  </conditionalFormatting>
  <conditionalFormatting sqref="AQ11:AQ34 AO33:AO34 AK16:AK32">
    <cfRule type="cellIs" dxfId="237" priority="9" operator="greaterThan">
      <formula>0.99</formula>
    </cfRule>
  </conditionalFormatting>
  <conditionalFormatting sqref="AI11:AI34">
    <cfRule type="cellIs" dxfId="236" priority="8" operator="greaterThan">
      <formula>$AI$8</formula>
    </cfRule>
  </conditionalFormatting>
  <conditionalFormatting sqref="AH11:AH34">
    <cfRule type="cellIs" dxfId="235" priority="6" operator="greaterThan">
      <formula>$AH$8</formula>
    </cfRule>
    <cfRule type="cellIs" dxfId="234" priority="7" operator="greaterThan">
      <formula>$AH$8</formula>
    </cfRule>
  </conditionalFormatting>
  <conditionalFormatting sqref="AP11:AP34">
    <cfRule type="cellIs" dxfId="233" priority="4" operator="equal">
      <formula>0</formula>
    </cfRule>
  </conditionalFormatting>
  <conditionalFormatting sqref="AP11:AP34">
    <cfRule type="cellIs" dxfId="232" priority="3" operator="greaterThan">
      <formula>1179</formula>
    </cfRule>
  </conditionalFormatting>
  <conditionalFormatting sqref="AP11:AP34">
    <cfRule type="cellIs" dxfId="231" priority="2" operator="greaterThan">
      <formula>99</formula>
    </cfRule>
  </conditionalFormatting>
  <conditionalFormatting sqref="AP11:AP34">
    <cfRule type="cellIs" dxfId="230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1"/>
  <sheetViews>
    <sheetView showGridLines="0" topLeftCell="Z19" zoomScaleNormal="100" workbookViewId="0">
      <selection activeCell="AH40" activeCellId="1" sqref="AG35 AH40"/>
    </sheetView>
  </sheetViews>
  <sheetFormatPr defaultRowHeight="15" x14ac:dyDescent="0.25"/>
  <cols>
    <col min="1" max="1" width="5.7109375" style="163" customWidth="1"/>
    <col min="2" max="2" width="10.28515625" style="163" customWidth="1"/>
    <col min="3" max="3" width="14" style="163" customWidth="1"/>
    <col min="4" max="7" width="9.140625" style="163"/>
    <col min="8" max="8" width="20.42578125" style="163" customWidth="1"/>
    <col min="9" max="10" width="9.140625" style="163"/>
    <col min="11" max="11" width="9" style="163" customWidth="1"/>
    <col min="12" max="14" width="9.140625" style="163" hidden="1" customWidth="1"/>
    <col min="15" max="16" width="9.28515625" style="163" bestFit="1" customWidth="1"/>
    <col min="17" max="17" width="9" style="163" customWidth="1"/>
    <col min="18" max="18" width="9.140625" style="163" customWidth="1"/>
    <col min="19" max="19" width="11.5703125" style="163" bestFit="1" customWidth="1"/>
    <col min="20" max="20" width="10.5703125" style="163" bestFit="1" customWidth="1"/>
    <col min="21" max="22" width="9.28515625" style="163" bestFit="1" customWidth="1"/>
    <col min="23" max="23" width="9.140625" style="163"/>
    <col min="24" max="28" width="9.28515625" style="163" bestFit="1" customWidth="1"/>
    <col min="29" max="32" width="9.140625" style="163"/>
    <col min="33" max="33" width="10.5703125" style="163" bestFit="1" customWidth="1"/>
    <col min="34" max="35" width="9.28515625" style="163" bestFit="1" customWidth="1"/>
    <col min="36" max="44" width="9.140625" style="163"/>
    <col min="45" max="45" width="83.85546875" style="15" customWidth="1"/>
    <col min="46" max="47" width="9.140625" style="167"/>
    <col min="48" max="48" width="29.7109375" style="167" customWidth="1"/>
    <col min="49" max="49" width="22" style="167" customWidth="1"/>
    <col min="50" max="50" width="9.140625" style="167"/>
    <col min="51" max="51" width="38.5703125" style="167" bestFit="1" customWidth="1"/>
    <col min="52" max="16384" width="9.140625" style="163"/>
  </cols>
  <sheetData>
    <row r="2" spans="2:51" ht="21" x14ac:dyDescent="0.25">
      <c r="B2" s="5"/>
      <c r="C2" s="167"/>
      <c r="D2" s="167"/>
      <c r="E2" s="6"/>
      <c r="F2" s="6"/>
      <c r="G2" s="167"/>
      <c r="H2" s="7"/>
      <c r="I2" s="7"/>
      <c r="J2" s="167"/>
      <c r="K2" s="7"/>
      <c r="L2" s="7"/>
      <c r="M2" s="167"/>
      <c r="N2" s="167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7"/>
      <c r="AN2" s="167"/>
      <c r="AO2" s="167"/>
      <c r="AP2" s="167"/>
      <c r="AQ2" s="167"/>
      <c r="AR2" s="167"/>
    </row>
    <row r="3" spans="2:51" ht="21" x14ac:dyDescent="0.25">
      <c r="B3" s="16" t="s">
        <v>1</v>
      </c>
      <c r="C3" s="16"/>
      <c r="D3" s="16"/>
      <c r="E3" s="167"/>
      <c r="F3" s="7"/>
      <c r="G3" s="7"/>
      <c r="H3" s="167"/>
      <c r="I3" s="167"/>
      <c r="J3" s="167"/>
      <c r="K3" s="17"/>
      <c r="L3" s="18"/>
      <c r="M3" s="167"/>
      <c r="N3" s="167"/>
      <c r="O3" s="19" t="s">
        <v>2</v>
      </c>
      <c r="P3" s="263" t="s">
        <v>130</v>
      </c>
      <c r="Q3" s="264"/>
      <c r="R3" s="264"/>
      <c r="S3" s="264"/>
      <c r="T3" s="264"/>
      <c r="U3" s="265"/>
      <c r="V3" s="20"/>
      <c r="W3" s="20"/>
      <c r="X3" s="20"/>
      <c r="Y3" s="20"/>
      <c r="Z3" s="20"/>
      <c r="AH3" s="167"/>
      <c r="AI3" s="167"/>
      <c r="AJ3" s="167"/>
      <c r="AK3" s="167"/>
      <c r="AL3" s="15"/>
      <c r="AM3" s="167"/>
      <c r="AN3" s="167"/>
      <c r="AO3" s="167"/>
      <c r="AP3" s="167"/>
      <c r="AQ3" s="167"/>
      <c r="AR3" s="167"/>
      <c r="AS3" s="167"/>
    </row>
    <row r="4" spans="2:51" x14ac:dyDescent="0.25">
      <c r="B4" s="21" t="s">
        <v>3</v>
      </c>
      <c r="C4" s="21"/>
      <c r="D4" s="21"/>
      <c r="E4" s="167"/>
      <c r="F4" s="22"/>
      <c r="G4" s="167"/>
      <c r="H4" s="167"/>
      <c r="I4" s="167"/>
      <c r="J4" s="167"/>
      <c r="K4" s="167"/>
      <c r="L4" s="167"/>
      <c r="M4" s="167"/>
      <c r="N4" s="167"/>
      <c r="O4" s="19" t="s">
        <v>4</v>
      </c>
      <c r="P4" s="263" t="s">
        <v>253</v>
      </c>
      <c r="Q4" s="264"/>
      <c r="R4" s="264"/>
      <c r="S4" s="264"/>
      <c r="T4" s="264"/>
      <c r="U4" s="265"/>
      <c r="V4" s="20"/>
      <c r="W4" s="20"/>
      <c r="X4" s="20"/>
      <c r="Y4" s="20"/>
      <c r="Z4" s="20"/>
      <c r="AH4" s="167"/>
      <c r="AI4" s="167"/>
      <c r="AJ4" s="167"/>
      <c r="AK4" s="167"/>
      <c r="AL4" s="15"/>
      <c r="AM4" s="167"/>
      <c r="AN4" s="167"/>
      <c r="AO4" s="167"/>
      <c r="AP4" s="167"/>
      <c r="AQ4" s="167"/>
      <c r="AR4" s="167"/>
      <c r="AS4" s="167"/>
    </row>
    <row r="5" spans="2:51" x14ac:dyDescent="0.25">
      <c r="B5" s="167"/>
      <c r="C5" s="167"/>
      <c r="D5" s="167"/>
      <c r="E5" s="23"/>
      <c r="F5" s="23"/>
      <c r="G5" s="167"/>
      <c r="H5" s="167"/>
      <c r="I5" s="167"/>
      <c r="J5" s="167"/>
      <c r="K5" s="167"/>
      <c r="L5" s="167"/>
      <c r="M5" s="167"/>
      <c r="N5" s="167"/>
      <c r="O5" s="19" t="s">
        <v>5</v>
      </c>
      <c r="P5" s="263" t="s">
        <v>243</v>
      </c>
      <c r="Q5" s="264"/>
      <c r="R5" s="264"/>
      <c r="S5" s="264"/>
      <c r="T5" s="264"/>
      <c r="U5" s="265"/>
      <c r="V5" s="20"/>
      <c r="W5" s="20"/>
      <c r="X5" s="20"/>
      <c r="Y5" s="20"/>
      <c r="Z5" s="20"/>
      <c r="AH5" s="167"/>
      <c r="AI5" s="167"/>
      <c r="AJ5" s="167"/>
      <c r="AK5" s="167"/>
      <c r="AL5" s="15"/>
      <c r="AM5" s="167"/>
      <c r="AN5" s="167"/>
      <c r="AO5" s="167"/>
      <c r="AP5" s="167"/>
      <c r="AQ5" s="167"/>
      <c r="AR5" s="167"/>
      <c r="AS5" s="167"/>
    </row>
    <row r="6" spans="2:51" x14ac:dyDescent="0.25">
      <c r="B6" s="263" t="s">
        <v>6</v>
      </c>
      <c r="C6" s="265"/>
      <c r="D6" s="266" t="s">
        <v>7</v>
      </c>
      <c r="E6" s="267"/>
      <c r="F6" s="267"/>
      <c r="G6" s="267"/>
      <c r="H6" s="268"/>
      <c r="I6" s="167"/>
      <c r="J6" s="167"/>
      <c r="K6" s="213"/>
      <c r="L6" s="269">
        <v>41686</v>
      </c>
      <c r="M6" s="270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36" x14ac:dyDescent="0.25">
      <c r="B7" s="252" t="s">
        <v>8</v>
      </c>
      <c r="C7" s="253"/>
      <c r="D7" s="252" t="s">
        <v>9</v>
      </c>
      <c r="E7" s="254"/>
      <c r="F7" s="254"/>
      <c r="G7" s="253"/>
      <c r="H7" s="217" t="s">
        <v>10</v>
      </c>
      <c r="I7" s="216" t="s">
        <v>11</v>
      </c>
      <c r="J7" s="216" t="s">
        <v>12</v>
      </c>
      <c r="K7" s="216" t="s">
        <v>13</v>
      </c>
      <c r="L7" s="15"/>
      <c r="M7" s="15"/>
      <c r="N7" s="15"/>
      <c r="O7" s="217" t="s">
        <v>14</v>
      </c>
      <c r="P7" s="252" t="s">
        <v>15</v>
      </c>
      <c r="Q7" s="254"/>
      <c r="R7" s="254"/>
      <c r="S7" s="254"/>
      <c r="T7" s="253"/>
      <c r="U7" s="251" t="s">
        <v>16</v>
      </c>
      <c r="V7" s="251"/>
      <c r="W7" s="216" t="s">
        <v>17</v>
      </c>
      <c r="X7" s="252" t="s">
        <v>18</v>
      </c>
      <c r="Y7" s="253"/>
      <c r="Z7" s="252" t="s">
        <v>19</v>
      </c>
      <c r="AA7" s="253"/>
      <c r="AB7" s="252" t="s">
        <v>20</v>
      </c>
      <c r="AC7" s="253"/>
      <c r="AD7" s="252" t="s">
        <v>21</v>
      </c>
      <c r="AE7" s="253"/>
      <c r="AF7" s="216" t="s">
        <v>22</v>
      </c>
      <c r="AG7" s="216" t="s">
        <v>23</v>
      </c>
      <c r="AH7" s="216" t="s">
        <v>24</v>
      </c>
      <c r="AI7" s="216" t="s">
        <v>25</v>
      </c>
      <c r="AJ7" s="252" t="s">
        <v>26</v>
      </c>
      <c r="AK7" s="254"/>
      <c r="AL7" s="254"/>
      <c r="AM7" s="254"/>
      <c r="AN7" s="253"/>
      <c r="AO7" s="252" t="s">
        <v>27</v>
      </c>
      <c r="AP7" s="254"/>
      <c r="AQ7" s="253"/>
      <c r="AR7" s="216" t="s">
        <v>28</v>
      </c>
      <c r="AS7" s="30"/>
      <c r="AT7" s="15"/>
      <c r="AU7" s="15"/>
      <c r="AV7" s="15"/>
      <c r="AW7" s="15"/>
      <c r="AX7" s="15"/>
      <c r="AY7" s="15"/>
    </row>
    <row r="8" spans="2:51" x14ac:dyDescent="0.25">
      <c r="B8" s="255">
        <v>42027</v>
      </c>
      <c r="C8" s="256"/>
      <c r="D8" s="257" t="s">
        <v>29</v>
      </c>
      <c r="E8" s="258"/>
      <c r="F8" s="258"/>
      <c r="G8" s="259"/>
      <c r="H8" s="31"/>
      <c r="I8" s="257" t="s">
        <v>29</v>
      </c>
      <c r="J8" s="258"/>
      <c r="K8" s="259"/>
      <c r="L8" s="32"/>
      <c r="M8" s="32"/>
      <c r="N8" s="32"/>
      <c r="O8" s="31" t="s">
        <v>30</v>
      </c>
      <c r="P8" s="31" t="s">
        <v>30</v>
      </c>
      <c r="Q8" s="31" t="s">
        <v>31</v>
      </c>
      <c r="R8" s="31" t="s">
        <v>31</v>
      </c>
      <c r="S8" s="31" t="s">
        <v>30</v>
      </c>
      <c r="T8" s="31" t="s">
        <v>32</v>
      </c>
      <c r="U8" s="260" t="s">
        <v>33</v>
      </c>
      <c r="V8" s="260"/>
      <c r="W8" s="33" t="s">
        <v>34</v>
      </c>
      <c r="X8" s="243">
        <v>0</v>
      </c>
      <c r="Y8" s="244"/>
      <c r="Z8" s="261" t="s">
        <v>35</v>
      </c>
      <c r="AA8" s="262"/>
      <c r="AB8" s="243">
        <v>1185</v>
      </c>
      <c r="AC8" s="244"/>
      <c r="AD8" s="245">
        <v>800</v>
      </c>
      <c r="AE8" s="246"/>
      <c r="AF8" s="31"/>
      <c r="AG8" s="33">
        <f>AG34-AG10</f>
        <v>25768</v>
      </c>
      <c r="AH8" s="34"/>
      <c r="AI8" s="34"/>
      <c r="AJ8" s="31" t="s">
        <v>36</v>
      </c>
      <c r="AK8" s="31" t="s">
        <v>36</v>
      </c>
      <c r="AL8" s="31" t="s">
        <v>36</v>
      </c>
      <c r="AM8" s="31" t="s">
        <v>36</v>
      </c>
      <c r="AN8" s="31" t="s">
        <v>36</v>
      </c>
      <c r="AO8" s="31" t="s">
        <v>36</v>
      </c>
      <c r="AP8" s="31" t="s">
        <v>31</v>
      </c>
      <c r="AQ8" s="31" t="s">
        <v>31</v>
      </c>
      <c r="AR8" s="31" t="s">
        <v>37</v>
      </c>
      <c r="AS8" s="30"/>
      <c r="AV8" s="35" t="s">
        <v>38</v>
      </c>
    </row>
    <row r="9" spans="2:51" ht="60" x14ac:dyDescent="0.25">
      <c r="B9" s="235" t="s">
        <v>39</v>
      </c>
      <c r="C9" s="235"/>
      <c r="D9" s="247" t="s">
        <v>40</v>
      </c>
      <c r="E9" s="248"/>
      <c r="F9" s="249" t="s">
        <v>41</v>
      </c>
      <c r="G9" s="248"/>
      <c r="H9" s="250" t="s">
        <v>42</v>
      </c>
      <c r="I9" s="235" t="s">
        <v>43</v>
      </c>
      <c r="J9" s="235"/>
      <c r="K9" s="235"/>
      <c r="L9" s="216" t="s">
        <v>44</v>
      </c>
      <c r="M9" s="251" t="s">
        <v>45</v>
      </c>
      <c r="N9" s="36" t="s">
        <v>46</v>
      </c>
      <c r="O9" s="241" t="s">
        <v>47</v>
      </c>
      <c r="P9" s="241" t="s">
        <v>48</v>
      </c>
      <c r="Q9" s="37" t="s">
        <v>49</v>
      </c>
      <c r="R9" s="229" t="s">
        <v>50</v>
      </c>
      <c r="S9" s="230"/>
      <c r="T9" s="231"/>
      <c r="U9" s="214" t="s">
        <v>51</v>
      </c>
      <c r="V9" s="214" t="s">
        <v>52</v>
      </c>
      <c r="W9" s="235" t="s">
        <v>53</v>
      </c>
      <c r="X9" s="236" t="s">
        <v>54</v>
      </c>
      <c r="Y9" s="237"/>
      <c r="Z9" s="237"/>
      <c r="AA9" s="237"/>
      <c r="AB9" s="237"/>
      <c r="AC9" s="237"/>
      <c r="AD9" s="237"/>
      <c r="AE9" s="238"/>
      <c r="AF9" s="212" t="s">
        <v>55</v>
      </c>
      <c r="AG9" s="212" t="s">
        <v>56</v>
      </c>
      <c r="AH9" s="224" t="s">
        <v>57</v>
      </c>
      <c r="AI9" s="239" t="s">
        <v>58</v>
      </c>
      <c r="AJ9" s="214" t="s">
        <v>59</v>
      </c>
      <c r="AK9" s="214" t="s">
        <v>60</v>
      </c>
      <c r="AL9" s="214" t="s">
        <v>61</v>
      </c>
      <c r="AM9" s="214" t="s">
        <v>62</v>
      </c>
      <c r="AN9" s="214" t="s">
        <v>63</v>
      </c>
      <c r="AO9" s="214" t="s">
        <v>64</v>
      </c>
      <c r="AP9" s="214" t="s">
        <v>65</v>
      </c>
      <c r="AQ9" s="241" t="s">
        <v>66</v>
      </c>
      <c r="AR9" s="214" t="s">
        <v>67</v>
      </c>
      <c r="AS9" s="224" t="s">
        <v>68</v>
      </c>
      <c r="AV9" s="38" t="s">
        <v>69</v>
      </c>
      <c r="AW9" s="38" t="s">
        <v>70</v>
      </c>
      <c r="AY9" s="39" t="s">
        <v>71</v>
      </c>
    </row>
    <row r="10" spans="2:51" x14ac:dyDescent="0.25">
      <c r="B10" s="214" t="s">
        <v>72</v>
      </c>
      <c r="C10" s="214" t="s">
        <v>73</v>
      </c>
      <c r="D10" s="214" t="s">
        <v>74</v>
      </c>
      <c r="E10" s="214" t="s">
        <v>75</v>
      </c>
      <c r="F10" s="214" t="s">
        <v>74</v>
      </c>
      <c r="G10" s="214" t="s">
        <v>75</v>
      </c>
      <c r="H10" s="250"/>
      <c r="I10" s="214" t="s">
        <v>75</v>
      </c>
      <c r="J10" s="214" t="s">
        <v>75</v>
      </c>
      <c r="K10" s="214" t="s">
        <v>75</v>
      </c>
      <c r="L10" s="31" t="s">
        <v>29</v>
      </c>
      <c r="M10" s="251"/>
      <c r="N10" s="31" t="s">
        <v>29</v>
      </c>
      <c r="O10" s="242"/>
      <c r="P10" s="242"/>
      <c r="Q10" s="4">
        <f>'JAN 22'!Q34</f>
        <v>22630476</v>
      </c>
      <c r="R10" s="232"/>
      <c r="S10" s="233"/>
      <c r="T10" s="234"/>
      <c r="U10" s="214" t="s">
        <v>75</v>
      </c>
      <c r="V10" s="214" t="s">
        <v>75</v>
      </c>
      <c r="W10" s="235"/>
      <c r="X10" s="40" t="s">
        <v>76</v>
      </c>
      <c r="Y10" s="40" t="s">
        <v>77</v>
      </c>
      <c r="Z10" s="40" t="s">
        <v>78</v>
      </c>
      <c r="AA10" s="40" t="s">
        <v>79</v>
      </c>
      <c r="AB10" s="40" t="s">
        <v>80</v>
      </c>
      <c r="AC10" s="40" t="s">
        <v>81</v>
      </c>
      <c r="AD10" s="40" t="s">
        <v>82</v>
      </c>
      <c r="AE10" s="40" t="s">
        <v>83</v>
      </c>
      <c r="AF10" s="41"/>
      <c r="AG10" s="192">
        <f>'JAN 22'!AG34</f>
        <v>34141012</v>
      </c>
      <c r="AH10" s="224"/>
      <c r="AI10" s="240"/>
      <c r="AJ10" s="214" t="s">
        <v>84</v>
      </c>
      <c r="AK10" s="214" t="s">
        <v>84</v>
      </c>
      <c r="AL10" s="214" t="s">
        <v>84</v>
      </c>
      <c r="AM10" s="214" t="s">
        <v>84</v>
      </c>
      <c r="AN10" s="214" t="s">
        <v>84</v>
      </c>
      <c r="AO10" s="214" t="s">
        <v>84</v>
      </c>
      <c r="AP10" s="3">
        <f>'JAN 22'!AP34</f>
        <v>7561093</v>
      </c>
      <c r="AQ10" s="242"/>
      <c r="AR10" s="215" t="s">
        <v>85</v>
      </c>
      <c r="AS10" s="224"/>
      <c r="AV10" s="42" t="s">
        <v>86</v>
      </c>
      <c r="AW10" s="42" t="s">
        <v>87</v>
      </c>
      <c r="AY10" s="87" t="s">
        <v>130</v>
      </c>
    </row>
    <row r="11" spans="2:51" x14ac:dyDescent="0.25">
      <c r="B11" s="43">
        <v>2</v>
      </c>
      <c r="C11" s="43">
        <v>4.1666666666666664E-2</v>
      </c>
      <c r="D11" s="191">
        <v>10</v>
      </c>
      <c r="E11" s="44">
        <f>D11/1.42</f>
        <v>7.042253521126761</v>
      </c>
      <c r="F11" s="168">
        <v>66</v>
      </c>
      <c r="G11" s="44">
        <f>F11/1.42</f>
        <v>46.478873239436624</v>
      </c>
      <c r="H11" s="45" t="s">
        <v>88</v>
      </c>
      <c r="I11" s="45">
        <f>J11-(2/1.42)</f>
        <v>41.549295774647888</v>
      </c>
      <c r="J11" s="46">
        <f>(F11-5)/1.42</f>
        <v>42.95774647887324</v>
      </c>
      <c r="K11" s="45">
        <f>J11+(6/1.42)</f>
        <v>47.183098591549296</v>
      </c>
      <c r="L11" s="47">
        <v>14</v>
      </c>
      <c r="M11" s="48" t="s">
        <v>89</v>
      </c>
      <c r="N11" s="48">
        <v>11.4</v>
      </c>
      <c r="O11" s="192">
        <v>124</v>
      </c>
      <c r="P11" s="192">
        <v>91</v>
      </c>
      <c r="Q11" s="192">
        <v>22633800</v>
      </c>
      <c r="R11" s="50">
        <f>Q11-Q10</f>
        <v>3324</v>
      </c>
      <c r="S11" s="51">
        <f>R11*24/1000</f>
        <v>79.775999999999996</v>
      </c>
      <c r="T11" s="51">
        <f>R11/1000</f>
        <v>3.3239999999999998</v>
      </c>
      <c r="U11" s="193">
        <v>5.2</v>
      </c>
      <c r="V11" s="193">
        <f t="shared" ref="V11:V34" si="0">U11</f>
        <v>5.2</v>
      </c>
      <c r="W11" s="194" t="s">
        <v>129</v>
      </c>
      <c r="X11" s="197">
        <v>0</v>
      </c>
      <c r="Y11" s="197">
        <v>0</v>
      </c>
      <c r="Z11" s="197">
        <v>1050</v>
      </c>
      <c r="AA11" s="197">
        <v>0</v>
      </c>
      <c r="AB11" s="197">
        <v>1067</v>
      </c>
      <c r="AC11" s="52" t="s">
        <v>90</v>
      </c>
      <c r="AD11" s="52" t="s">
        <v>90</v>
      </c>
      <c r="AE11" s="52" t="s">
        <v>90</v>
      </c>
      <c r="AF11" s="196" t="s">
        <v>90</v>
      </c>
      <c r="AG11" s="196">
        <v>34141656</v>
      </c>
      <c r="AH11" s="53">
        <f>IF(ISBLANK(AG11),"-",AG11-AG10)</f>
        <v>644</v>
      </c>
      <c r="AI11" s="54">
        <f>AH11/T11</f>
        <v>193.7424789410349</v>
      </c>
      <c r="AJ11" s="166">
        <v>0</v>
      </c>
      <c r="AK11" s="166">
        <v>0</v>
      </c>
      <c r="AL11" s="166">
        <v>1</v>
      </c>
      <c r="AM11" s="166">
        <v>0</v>
      </c>
      <c r="AN11" s="166">
        <v>1</v>
      </c>
      <c r="AO11" s="166">
        <v>0.33</v>
      </c>
      <c r="AP11" s="197">
        <v>7562301</v>
      </c>
      <c r="AQ11" s="197">
        <f t="shared" ref="AQ11:AQ34" si="1">AP11-AP10</f>
        <v>1208</v>
      </c>
      <c r="AR11" s="55"/>
      <c r="AS11" s="56" t="s">
        <v>113</v>
      </c>
      <c r="AV11" s="42" t="s">
        <v>88</v>
      </c>
      <c r="AW11" s="42" t="s">
        <v>91</v>
      </c>
      <c r="AY11" s="87" t="s">
        <v>136</v>
      </c>
    </row>
    <row r="12" spans="2:51" x14ac:dyDescent="0.25">
      <c r="B12" s="43">
        <v>2.0416666666666701</v>
      </c>
      <c r="C12" s="43">
        <v>8.3333333333333329E-2</v>
      </c>
      <c r="D12" s="191">
        <v>12</v>
      </c>
      <c r="E12" s="44">
        <f t="shared" ref="E12:E34" si="2">D12/1.42</f>
        <v>8.4507042253521139</v>
      </c>
      <c r="F12" s="168">
        <v>66</v>
      </c>
      <c r="G12" s="44">
        <f t="shared" ref="G12:G34" si="3">F12/1.42</f>
        <v>46.478873239436624</v>
      </c>
      <c r="H12" s="45" t="s">
        <v>88</v>
      </c>
      <c r="I12" s="45">
        <f t="shared" ref="I12:I34" si="4">J12-(2/1.42)</f>
        <v>41.549295774647888</v>
      </c>
      <c r="J12" s="46">
        <f>(F12-5)/1.42</f>
        <v>42.95774647887324</v>
      </c>
      <c r="K12" s="45">
        <f>J12+(6/1.42)</f>
        <v>47.183098591549296</v>
      </c>
      <c r="L12" s="47">
        <v>14</v>
      </c>
      <c r="M12" s="48" t="s">
        <v>89</v>
      </c>
      <c r="N12" s="48">
        <v>11.2</v>
      </c>
      <c r="O12" s="192">
        <v>123</v>
      </c>
      <c r="P12" s="192">
        <v>88</v>
      </c>
      <c r="Q12" s="192">
        <v>22638017</v>
      </c>
      <c r="R12" s="50">
        <f t="shared" ref="R12:R34" si="5">Q12-Q11</f>
        <v>4217</v>
      </c>
      <c r="S12" s="51">
        <f t="shared" ref="S12:S34" si="6">R12*24/1000</f>
        <v>101.208</v>
      </c>
      <c r="T12" s="51">
        <f t="shared" ref="T12:T34" si="7">R12/1000</f>
        <v>4.2169999999999996</v>
      </c>
      <c r="U12" s="193">
        <v>6.6</v>
      </c>
      <c r="V12" s="193">
        <f t="shared" si="0"/>
        <v>6.6</v>
      </c>
      <c r="W12" s="194" t="s">
        <v>129</v>
      </c>
      <c r="X12" s="197">
        <v>0</v>
      </c>
      <c r="Y12" s="197">
        <v>0</v>
      </c>
      <c r="Z12" s="197">
        <v>1028</v>
      </c>
      <c r="AA12" s="197">
        <v>0</v>
      </c>
      <c r="AB12" s="197">
        <v>1038</v>
      </c>
      <c r="AC12" s="52" t="s">
        <v>90</v>
      </c>
      <c r="AD12" s="52" t="s">
        <v>90</v>
      </c>
      <c r="AE12" s="52" t="s">
        <v>90</v>
      </c>
      <c r="AF12" s="196" t="s">
        <v>90</v>
      </c>
      <c r="AG12" s="196">
        <v>34142268</v>
      </c>
      <c r="AH12" s="53">
        <f>IF(ISBLANK(AG12),"-",AG12-AG11)</f>
        <v>612</v>
      </c>
      <c r="AI12" s="54">
        <f t="shared" ref="AI12:AI34" si="8">AH12/T12</f>
        <v>145.126867441309</v>
      </c>
      <c r="AJ12" s="166">
        <v>0</v>
      </c>
      <c r="AK12" s="166">
        <v>0</v>
      </c>
      <c r="AL12" s="166">
        <v>1</v>
      </c>
      <c r="AM12" s="166">
        <v>0</v>
      </c>
      <c r="AN12" s="166">
        <v>1</v>
      </c>
      <c r="AO12" s="166">
        <v>0.33</v>
      </c>
      <c r="AP12" s="197">
        <v>7563657</v>
      </c>
      <c r="AQ12" s="197">
        <f t="shared" si="1"/>
        <v>1356</v>
      </c>
      <c r="AR12" s="57"/>
      <c r="AS12" s="56" t="s">
        <v>113</v>
      </c>
      <c r="AV12" s="42" t="s">
        <v>92</v>
      </c>
      <c r="AW12" s="42" t="s">
        <v>93</v>
      </c>
      <c r="AY12" s="87" t="s">
        <v>253</v>
      </c>
    </row>
    <row r="13" spans="2:51" x14ac:dyDescent="0.25">
      <c r="B13" s="43">
        <v>2.0833333333333299</v>
      </c>
      <c r="C13" s="43">
        <v>0.125</v>
      </c>
      <c r="D13" s="191">
        <v>15</v>
      </c>
      <c r="E13" s="44">
        <f t="shared" si="2"/>
        <v>10.563380281690142</v>
      </c>
      <c r="F13" s="168">
        <v>66</v>
      </c>
      <c r="G13" s="44">
        <f t="shared" si="3"/>
        <v>46.478873239436624</v>
      </c>
      <c r="H13" s="45" t="s">
        <v>88</v>
      </c>
      <c r="I13" s="45">
        <f t="shared" si="4"/>
        <v>41.549295774647888</v>
      </c>
      <c r="J13" s="46">
        <f>(F13-5)/1.42</f>
        <v>42.95774647887324</v>
      </c>
      <c r="K13" s="45">
        <f>J13+(6/1.42)</f>
        <v>47.183098591549296</v>
      </c>
      <c r="L13" s="47">
        <v>14</v>
      </c>
      <c r="M13" s="48" t="s">
        <v>89</v>
      </c>
      <c r="N13" s="48">
        <v>11.2</v>
      </c>
      <c r="O13" s="192">
        <v>121</v>
      </c>
      <c r="P13" s="192">
        <v>89</v>
      </c>
      <c r="Q13" s="192">
        <v>22641698</v>
      </c>
      <c r="R13" s="50">
        <f t="shared" si="5"/>
        <v>3681</v>
      </c>
      <c r="S13" s="51">
        <f t="shared" si="6"/>
        <v>88.343999999999994</v>
      </c>
      <c r="T13" s="51">
        <f t="shared" si="7"/>
        <v>3.681</v>
      </c>
      <c r="U13" s="193">
        <v>8.1</v>
      </c>
      <c r="V13" s="193">
        <f t="shared" si="0"/>
        <v>8.1</v>
      </c>
      <c r="W13" s="194" t="s">
        <v>129</v>
      </c>
      <c r="X13" s="197">
        <v>0</v>
      </c>
      <c r="Y13" s="197">
        <v>0</v>
      </c>
      <c r="Z13" s="197">
        <v>1028</v>
      </c>
      <c r="AA13" s="197">
        <v>0</v>
      </c>
      <c r="AB13" s="197">
        <v>1030</v>
      </c>
      <c r="AC13" s="52" t="s">
        <v>90</v>
      </c>
      <c r="AD13" s="52" t="s">
        <v>90</v>
      </c>
      <c r="AE13" s="52" t="s">
        <v>90</v>
      </c>
      <c r="AF13" s="196" t="s">
        <v>90</v>
      </c>
      <c r="AG13" s="196">
        <v>34142848</v>
      </c>
      <c r="AH13" s="53">
        <f>IF(ISBLANK(AG13),"-",AG13-AG12)</f>
        <v>580</v>
      </c>
      <c r="AI13" s="54">
        <f t="shared" si="8"/>
        <v>157.56587883727246</v>
      </c>
      <c r="AJ13" s="166">
        <v>0</v>
      </c>
      <c r="AK13" s="166">
        <v>0</v>
      </c>
      <c r="AL13" s="166">
        <v>1</v>
      </c>
      <c r="AM13" s="166">
        <v>0</v>
      </c>
      <c r="AN13" s="166">
        <v>1</v>
      </c>
      <c r="AO13" s="166">
        <v>0.33</v>
      </c>
      <c r="AP13" s="197">
        <v>7565046</v>
      </c>
      <c r="AQ13" s="197">
        <f t="shared" si="1"/>
        <v>1389</v>
      </c>
      <c r="AR13" s="55"/>
      <c r="AS13" s="56" t="s">
        <v>113</v>
      </c>
      <c r="AV13" s="42" t="s">
        <v>94</v>
      </c>
      <c r="AW13" s="42" t="s">
        <v>95</v>
      </c>
      <c r="AY13" s="87" t="s">
        <v>147</v>
      </c>
    </row>
    <row r="14" spans="2:51" x14ac:dyDescent="0.25">
      <c r="B14" s="43">
        <v>2.125</v>
      </c>
      <c r="C14" s="43">
        <v>0.16666666666666699</v>
      </c>
      <c r="D14" s="191">
        <v>15</v>
      </c>
      <c r="E14" s="44">
        <f t="shared" si="2"/>
        <v>10.563380281690142</v>
      </c>
      <c r="F14" s="168">
        <v>66</v>
      </c>
      <c r="G14" s="44">
        <f t="shared" si="3"/>
        <v>46.478873239436624</v>
      </c>
      <c r="H14" s="45" t="s">
        <v>88</v>
      </c>
      <c r="I14" s="45">
        <f t="shared" si="4"/>
        <v>41.549295774647888</v>
      </c>
      <c r="J14" s="46">
        <f>(F14-5)/1.42</f>
        <v>42.95774647887324</v>
      </c>
      <c r="K14" s="45">
        <f>J14+(6/1.42)</f>
        <v>47.183098591549296</v>
      </c>
      <c r="L14" s="47">
        <v>14</v>
      </c>
      <c r="M14" s="48" t="s">
        <v>89</v>
      </c>
      <c r="N14" s="48">
        <v>12.8</v>
      </c>
      <c r="O14" s="192">
        <v>119</v>
      </c>
      <c r="P14" s="192">
        <v>87</v>
      </c>
      <c r="Q14" s="192">
        <v>22645315</v>
      </c>
      <c r="R14" s="50">
        <f t="shared" si="5"/>
        <v>3617</v>
      </c>
      <c r="S14" s="51">
        <f t="shared" si="6"/>
        <v>86.808000000000007</v>
      </c>
      <c r="T14" s="51">
        <f t="shared" si="7"/>
        <v>3.617</v>
      </c>
      <c r="U14" s="193">
        <v>9.3000000000000007</v>
      </c>
      <c r="V14" s="193">
        <f t="shared" si="0"/>
        <v>9.3000000000000007</v>
      </c>
      <c r="W14" s="194" t="s">
        <v>129</v>
      </c>
      <c r="X14" s="197">
        <v>0</v>
      </c>
      <c r="Y14" s="197">
        <v>0</v>
      </c>
      <c r="Z14" s="197">
        <v>999</v>
      </c>
      <c r="AA14" s="197">
        <v>0</v>
      </c>
      <c r="AB14" s="197">
        <v>1037</v>
      </c>
      <c r="AC14" s="52" t="s">
        <v>90</v>
      </c>
      <c r="AD14" s="52" t="s">
        <v>90</v>
      </c>
      <c r="AE14" s="52" t="s">
        <v>90</v>
      </c>
      <c r="AF14" s="196" t="s">
        <v>90</v>
      </c>
      <c r="AG14" s="196">
        <v>34143404</v>
      </c>
      <c r="AH14" s="53">
        <f t="shared" ref="AH14:AH34" si="9">IF(ISBLANK(AG14),"-",AG14-AG13)</f>
        <v>556</v>
      </c>
      <c r="AI14" s="54">
        <f t="shared" si="8"/>
        <v>153.71855128559579</v>
      </c>
      <c r="AJ14" s="166">
        <v>0</v>
      </c>
      <c r="AK14" s="166">
        <v>0</v>
      </c>
      <c r="AL14" s="166">
        <v>1</v>
      </c>
      <c r="AM14" s="166">
        <v>0</v>
      </c>
      <c r="AN14" s="166">
        <v>1</v>
      </c>
      <c r="AO14" s="166">
        <v>0.33</v>
      </c>
      <c r="AP14" s="197">
        <v>7566260</v>
      </c>
      <c r="AQ14" s="197">
        <f t="shared" si="1"/>
        <v>1214</v>
      </c>
      <c r="AR14" s="55"/>
      <c r="AS14" s="56" t="s">
        <v>113</v>
      </c>
      <c r="AT14" s="58"/>
      <c r="AV14" s="42" t="s">
        <v>96</v>
      </c>
      <c r="AW14" s="42" t="s">
        <v>97</v>
      </c>
      <c r="AY14" s="87" t="s">
        <v>138</v>
      </c>
    </row>
    <row r="15" spans="2:51" x14ac:dyDescent="0.25">
      <c r="B15" s="43">
        <v>2.1666666666666701</v>
      </c>
      <c r="C15" s="43">
        <v>0.20833333333333301</v>
      </c>
      <c r="D15" s="191">
        <v>20</v>
      </c>
      <c r="E15" s="44">
        <f t="shared" si="2"/>
        <v>14.084507042253522</v>
      </c>
      <c r="F15" s="168">
        <v>66</v>
      </c>
      <c r="G15" s="44">
        <f t="shared" si="3"/>
        <v>46.478873239436624</v>
      </c>
      <c r="H15" s="45" t="s">
        <v>88</v>
      </c>
      <c r="I15" s="45">
        <f t="shared" si="4"/>
        <v>41.549295774647888</v>
      </c>
      <c r="J15" s="46">
        <f>(F15-5)/1.42</f>
        <v>42.95774647887324</v>
      </c>
      <c r="K15" s="45">
        <f>J15+(6/1.42)</f>
        <v>47.183098591549296</v>
      </c>
      <c r="L15" s="47">
        <v>18</v>
      </c>
      <c r="M15" s="48" t="s">
        <v>89</v>
      </c>
      <c r="N15" s="48">
        <v>13.1</v>
      </c>
      <c r="O15" s="192">
        <v>105</v>
      </c>
      <c r="P15" s="192">
        <v>97</v>
      </c>
      <c r="Q15" s="192">
        <v>22649492</v>
      </c>
      <c r="R15" s="50">
        <f t="shared" si="5"/>
        <v>4177</v>
      </c>
      <c r="S15" s="51">
        <f t="shared" si="6"/>
        <v>100.248</v>
      </c>
      <c r="T15" s="51">
        <f t="shared" si="7"/>
        <v>4.1769999999999996</v>
      </c>
      <c r="U15" s="193">
        <v>9.5</v>
      </c>
      <c r="V15" s="193">
        <f t="shared" si="0"/>
        <v>9.5</v>
      </c>
      <c r="W15" s="194" t="s">
        <v>129</v>
      </c>
      <c r="X15" s="197">
        <v>0</v>
      </c>
      <c r="Y15" s="197">
        <v>0</v>
      </c>
      <c r="Z15" s="197">
        <v>1006</v>
      </c>
      <c r="AA15" s="197">
        <v>0</v>
      </c>
      <c r="AB15" s="197">
        <v>1018</v>
      </c>
      <c r="AC15" s="52" t="s">
        <v>90</v>
      </c>
      <c r="AD15" s="52" t="s">
        <v>90</v>
      </c>
      <c r="AE15" s="52" t="s">
        <v>90</v>
      </c>
      <c r="AF15" s="196" t="s">
        <v>90</v>
      </c>
      <c r="AG15" s="196">
        <v>34143992</v>
      </c>
      <c r="AH15" s="53">
        <f t="shared" si="9"/>
        <v>588</v>
      </c>
      <c r="AI15" s="54">
        <f t="shared" si="8"/>
        <v>140.77088819727078</v>
      </c>
      <c r="AJ15" s="166">
        <v>0</v>
      </c>
      <c r="AK15" s="166">
        <v>0</v>
      </c>
      <c r="AL15" s="166">
        <v>1</v>
      </c>
      <c r="AM15" s="166">
        <v>0</v>
      </c>
      <c r="AN15" s="166">
        <v>1</v>
      </c>
      <c r="AO15" s="166">
        <v>0.33</v>
      </c>
      <c r="AP15" s="197">
        <v>7566318</v>
      </c>
      <c r="AQ15" s="197">
        <f t="shared" si="1"/>
        <v>58</v>
      </c>
      <c r="AR15" s="55"/>
      <c r="AS15" s="56" t="s">
        <v>113</v>
      </c>
      <c r="AV15" s="42" t="s">
        <v>98</v>
      </c>
      <c r="AW15" s="42" t="s">
        <v>99</v>
      </c>
      <c r="AY15" s="87" t="s">
        <v>243</v>
      </c>
    </row>
    <row r="16" spans="2:51" x14ac:dyDescent="0.25">
      <c r="B16" s="43">
        <v>2.2083333333333299</v>
      </c>
      <c r="C16" s="43">
        <v>0.25</v>
      </c>
      <c r="D16" s="191">
        <v>12</v>
      </c>
      <c r="E16" s="44">
        <f t="shared" si="2"/>
        <v>8.4507042253521139</v>
      </c>
      <c r="F16" s="103">
        <v>68</v>
      </c>
      <c r="G16" s="44">
        <f t="shared" si="3"/>
        <v>47.887323943661976</v>
      </c>
      <c r="H16" s="45" t="s">
        <v>88</v>
      </c>
      <c r="I16" s="45">
        <f t="shared" si="4"/>
        <v>46.478873239436624</v>
      </c>
      <c r="J16" s="46">
        <f t="shared" ref="J16:J25" si="10">F16/1.42</f>
        <v>47.887323943661976</v>
      </c>
      <c r="K16" s="45">
        <f>J16+1.42</f>
        <v>49.307323943661977</v>
      </c>
      <c r="L16" s="47">
        <v>19</v>
      </c>
      <c r="M16" s="48" t="s">
        <v>100</v>
      </c>
      <c r="N16" s="48">
        <v>13.1</v>
      </c>
      <c r="O16" s="192">
        <v>117</v>
      </c>
      <c r="P16" s="192">
        <v>111</v>
      </c>
      <c r="Q16" s="192">
        <v>22654060</v>
      </c>
      <c r="R16" s="50">
        <f t="shared" si="5"/>
        <v>4568</v>
      </c>
      <c r="S16" s="51">
        <f t="shared" si="6"/>
        <v>109.63200000000001</v>
      </c>
      <c r="T16" s="51">
        <f t="shared" si="7"/>
        <v>4.5679999999999996</v>
      </c>
      <c r="U16" s="193">
        <v>9.5</v>
      </c>
      <c r="V16" s="193">
        <f t="shared" si="0"/>
        <v>9.5</v>
      </c>
      <c r="W16" s="194" t="s">
        <v>129</v>
      </c>
      <c r="X16" s="197">
        <v>0</v>
      </c>
      <c r="Y16" s="197">
        <v>0</v>
      </c>
      <c r="Z16" s="197">
        <v>1130</v>
      </c>
      <c r="AA16" s="197">
        <v>0</v>
      </c>
      <c r="AB16" s="197">
        <v>1149</v>
      </c>
      <c r="AC16" s="52" t="s">
        <v>90</v>
      </c>
      <c r="AD16" s="52" t="s">
        <v>90</v>
      </c>
      <c r="AE16" s="52" t="s">
        <v>90</v>
      </c>
      <c r="AF16" s="196" t="s">
        <v>90</v>
      </c>
      <c r="AG16" s="196">
        <v>34144740</v>
      </c>
      <c r="AH16" s="53">
        <f t="shared" si="9"/>
        <v>748</v>
      </c>
      <c r="AI16" s="54">
        <f t="shared" si="8"/>
        <v>163.74781085814362</v>
      </c>
      <c r="AJ16" s="166">
        <v>0</v>
      </c>
      <c r="AK16" s="166">
        <v>0</v>
      </c>
      <c r="AL16" s="166">
        <v>1</v>
      </c>
      <c r="AM16" s="166">
        <v>0</v>
      </c>
      <c r="AN16" s="166">
        <v>1</v>
      </c>
      <c r="AO16" s="166">
        <v>0</v>
      </c>
      <c r="AP16" s="197">
        <v>7566318</v>
      </c>
      <c r="AQ16" s="197">
        <f t="shared" si="1"/>
        <v>0</v>
      </c>
      <c r="AR16" s="57"/>
      <c r="AS16" s="56" t="s">
        <v>101</v>
      </c>
      <c r="AV16" s="42" t="s">
        <v>102</v>
      </c>
      <c r="AW16" s="42" t="s">
        <v>103</v>
      </c>
      <c r="AY16" s="87"/>
    </row>
    <row r="17" spans="1:51" x14ac:dyDescent="0.25">
      <c r="B17" s="43">
        <v>2.25</v>
      </c>
      <c r="C17" s="43">
        <v>0.29166666666666702</v>
      </c>
      <c r="D17" s="191">
        <v>8</v>
      </c>
      <c r="E17" s="44">
        <f t="shared" si="2"/>
        <v>5.6338028169014089</v>
      </c>
      <c r="F17" s="103">
        <v>83</v>
      </c>
      <c r="G17" s="44">
        <f t="shared" si="3"/>
        <v>58.450704225352112</v>
      </c>
      <c r="H17" s="45" t="s">
        <v>88</v>
      </c>
      <c r="I17" s="45">
        <f t="shared" si="4"/>
        <v>57.04225352112676</v>
      </c>
      <c r="J17" s="46">
        <f t="shared" si="10"/>
        <v>58.450704225352112</v>
      </c>
      <c r="K17" s="45">
        <f t="shared" ref="K17:K22" si="11">J17+1.42</f>
        <v>59.870704225352114</v>
      </c>
      <c r="L17" s="47">
        <v>19</v>
      </c>
      <c r="M17" s="48" t="s">
        <v>100</v>
      </c>
      <c r="N17" s="48">
        <v>16.7</v>
      </c>
      <c r="O17" s="192">
        <v>131</v>
      </c>
      <c r="P17" s="192">
        <v>145</v>
      </c>
      <c r="Q17" s="192">
        <v>22660010</v>
      </c>
      <c r="R17" s="50">
        <f t="shared" si="5"/>
        <v>5950</v>
      </c>
      <c r="S17" s="51">
        <f t="shared" si="6"/>
        <v>142.80000000000001</v>
      </c>
      <c r="T17" s="51">
        <f t="shared" si="7"/>
        <v>5.95</v>
      </c>
      <c r="U17" s="193">
        <v>9.1</v>
      </c>
      <c r="V17" s="193">
        <f t="shared" si="0"/>
        <v>9.1</v>
      </c>
      <c r="W17" s="194" t="s">
        <v>142</v>
      </c>
      <c r="X17" s="197">
        <v>0</v>
      </c>
      <c r="Y17" s="197">
        <v>1016</v>
      </c>
      <c r="Z17" s="197">
        <v>1195</v>
      </c>
      <c r="AA17" s="197">
        <v>1185</v>
      </c>
      <c r="AB17" s="197">
        <v>1198</v>
      </c>
      <c r="AC17" s="52" t="s">
        <v>90</v>
      </c>
      <c r="AD17" s="52" t="s">
        <v>90</v>
      </c>
      <c r="AE17" s="52" t="s">
        <v>90</v>
      </c>
      <c r="AF17" s="196" t="s">
        <v>90</v>
      </c>
      <c r="AG17" s="196">
        <v>34146068</v>
      </c>
      <c r="AH17" s="53">
        <f t="shared" si="9"/>
        <v>1328</v>
      </c>
      <c r="AI17" s="54">
        <f t="shared" si="8"/>
        <v>223.19327731092437</v>
      </c>
      <c r="AJ17" s="166">
        <v>0</v>
      </c>
      <c r="AK17" s="166">
        <v>1</v>
      </c>
      <c r="AL17" s="166">
        <v>1</v>
      </c>
      <c r="AM17" s="166">
        <v>1</v>
      </c>
      <c r="AN17" s="166">
        <v>1</v>
      </c>
      <c r="AO17" s="166">
        <v>0</v>
      </c>
      <c r="AP17" s="197">
        <v>7566318</v>
      </c>
      <c r="AQ17" s="197">
        <f t="shared" si="1"/>
        <v>0</v>
      </c>
      <c r="AR17" s="55"/>
      <c r="AS17" s="56" t="s">
        <v>101</v>
      </c>
      <c r="AT17" s="58"/>
      <c r="AV17" s="42" t="s">
        <v>104</v>
      </c>
      <c r="AW17" s="42" t="s">
        <v>105</v>
      </c>
      <c r="AY17" s="170"/>
    </row>
    <row r="18" spans="1:51" x14ac:dyDescent="0.25">
      <c r="B18" s="43">
        <v>2.2916666666666701</v>
      </c>
      <c r="C18" s="43">
        <v>0.33333333333333298</v>
      </c>
      <c r="D18" s="191">
        <v>8</v>
      </c>
      <c r="E18" s="44">
        <f t="shared" si="2"/>
        <v>5.6338028169014089</v>
      </c>
      <c r="F18" s="103">
        <v>83</v>
      </c>
      <c r="G18" s="44">
        <f t="shared" si="3"/>
        <v>58.450704225352112</v>
      </c>
      <c r="H18" s="45" t="s">
        <v>88</v>
      </c>
      <c r="I18" s="45">
        <f t="shared" si="4"/>
        <v>57.04225352112676</v>
      </c>
      <c r="J18" s="46">
        <f t="shared" si="10"/>
        <v>58.450704225352112</v>
      </c>
      <c r="K18" s="45">
        <f t="shared" si="11"/>
        <v>59.870704225352114</v>
      </c>
      <c r="L18" s="47">
        <v>19</v>
      </c>
      <c r="M18" s="48" t="s">
        <v>100</v>
      </c>
      <c r="N18" s="48">
        <v>17.3</v>
      </c>
      <c r="O18" s="192">
        <v>134</v>
      </c>
      <c r="P18" s="192">
        <v>146</v>
      </c>
      <c r="Q18" s="192">
        <v>22665961</v>
      </c>
      <c r="R18" s="50">
        <f t="shared" si="5"/>
        <v>5951</v>
      </c>
      <c r="S18" s="51">
        <f t="shared" si="6"/>
        <v>142.82400000000001</v>
      </c>
      <c r="T18" s="51">
        <f t="shared" si="7"/>
        <v>5.9509999999999996</v>
      </c>
      <c r="U18" s="193">
        <v>8.6</v>
      </c>
      <c r="V18" s="193">
        <f t="shared" si="0"/>
        <v>8.6</v>
      </c>
      <c r="W18" s="194" t="s">
        <v>142</v>
      </c>
      <c r="X18" s="197">
        <v>0</v>
      </c>
      <c r="Y18" s="197">
        <v>1084</v>
      </c>
      <c r="Z18" s="197">
        <v>1195</v>
      </c>
      <c r="AA18" s="197">
        <v>1185</v>
      </c>
      <c r="AB18" s="197">
        <v>1198</v>
      </c>
      <c r="AC18" s="52" t="s">
        <v>90</v>
      </c>
      <c r="AD18" s="52" t="s">
        <v>90</v>
      </c>
      <c r="AE18" s="52" t="s">
        <v>90</v>
      </c>
      <c r="AF18" s="196" t="s">
        <v>90</v>
      </c>
      <c r="AG18" s="196">
        <v>34147396</v>
      </c>
      <c r="AH18" s="53">
        <f t="shared" si="9"/>
        <v>1328</v>
      </c>
      <c r="AI18" s="54">
        <f t="shared" si="8"/>
        <v>223.1557721391363</v>
      </c>
      <c r="AJ18" s="166">
        <v>0</v>
      </c>
      <c r="AK18" s="166">
        <v>1</v>
      </c>
      <c r="AL18" s="166">
        <v>1</v>
      </c>
      <c r="AM18" s="166">
        <v>1</v>
      </c>
      <c r="AN18" s="166">
        <v>1</v>
      </c>
      <c r="AO18" s="166">
        <v>0</v>
      </c>
      <c r="AP18" s="197">
        <v>7566318</v>
      </c>
      <c r="AQ18" s="197">
        <f t="shared" si="1"/>
        <v>0</v>
      </c>
      <c r="AR18" s="55"/>
      <c r="AS18" s="56" t="s">
        <v>101</v>
      </c>
      <c r="AV18" s="42" t="s">
        <v>106</v>
      </c>
      <c r="AW18" s="42" t="s">
        <v>107</v>
      </c>
      <c r="AY18" s="170"/>
    </row>
    <row r="19" spans="1:51" x14ac:dyDescent="0.25">
      <c r="B19" s="43">
        <v>2.3333333333333299</v>
      </c>
      <c r="C19" s="43">
        <v>0.375</v>
      </c>
      <c r="D19" s="191">
        <v>7</v>
      </c>
      <c r="E19" s="44">
        <f t="shared" si="2"/>
        <v>4.9295774647887329</v>
      </c>
      <c r="F19" s="103">
        <v>83</v>
      </c>
      <c r="G19" s="44">
        <f t="shared" si="3"/>
        <v>58.450704225352112</v>
      </c>
      <c r="H19" s="45" t="s">
        <v>88</v>
      </c>
      <c r="I19" s="45">
        <f t="shared" si="4"/>
        <v>57.04225352112676</v>
      </c>
      <c r="J19" s="46">
        <f t="shared" si="10"/>
        <v>58.450704225352112</v>
      </c>
      <c r="K19" s="45">
        <f t="shared" si="11"/>
        <v>59.870704225352114</v>
      </c>
      <c r="L19" s="47">
        <v>19</v>
      </c>
      <c r="M19" s="48" t="s">
        <v>100</v>
      </c>
      <c r="N19" s="48">
        <v>18.399999999999999</v>
      </c>
      <c r="O19" s="192">
        <v>133</v>
      </c>
      <c r="P19" s="192">
        <v>148</v>
      </c>
      <c r="Q19" s="192">
        <v>22672347</v>
      </c>
      <c r="R19" s="50">
        <f t="shared" si="5"/>
        <v>6386</v>
      </c>
      <c r="S19" s="51">
        <f t="shared" si="6"/>
        <v>153.26400000000001</v>
      </c>
      <c r="T19" s="51">
        <f t="shared" si="7"/>
        <v>6.3860000000000001</v>
      </c>
      <c r="U19" s="193">
        <v>7.9</v>
      </c>
      <c r="V19" s="193">
        <f t="shared" si="0"/>
        <v>7.9</v>
      </c>
      <c r="W19" s="194" t="s">
        <v>142</v>
      </c>
      <c r="X19" s="197">
        <v>0</v>
      </c>
      <c r="Y19" s="197">
        <v>1127</v>
      </c>
      <c r="Z19" s="197">
        <v>1195</v>
      </c>
      <c r="AA19" s="197">
        <v>1185</v>
      </c>
      <c r="AB19" s="197">
        <v>1198</v>
      </c>
      <c r="AC19" s="52" t="s">
        <v>90</v>
      </c>
      <c r="AD19" s="52" t="s">
        <v>90</v>
      </c>
      <c r="AE19" s="52" t="s">
        <v>90</v>
      </c>
      <c r="AF19" s="196" t="s">
        <v>90</v>
      </c>
      <c r="AG19" s="196">
        <v>34148832</v>
      </c>
      <c r="AH19" s="53">
        <f t="shared" si="9"/>
        <v>1436</v>
      </c>
      <c r="AI19" s="54">
        <f t="shared" si="8"/>
        <v>224.86689633573442</v>
      </c>
      <c r="AJ19" s="166">
        <v>0</v>
      </c>
      <c r="AK19" s="166">
        <v>1</v>
      </c>
      <c r="AL19" s="166">
        <v>1</v>
      </c>
      <c r="AM19" s="166">
        <v>1</v>
      </c>
      <c r="AN19" s="166">
        <v>1</v>
      </c>
      <c r="AO19" s="166">
        <v>0</v>
      </c>
      <c r="AP19" s="197">
        <v>7566318</v>
      </c>
      <c r="AQ19" s="197">
        <f t="shared" si="1"/>
        <v>0</v>
      </c>
      <c r="AR19" s="55"/>
      <c r="AS19" s="56" t="s">
        <v>101</v>
      </c>
      <c r="AV19" s="42" t="s">
        <v>108</v>
      </c>
      <c r="AW19" s="42" t="s">
        <v>109</v>
      </c>
      <c r="AY19" s="170"/>
    </row>
    <row r="20" spans="1:51" x14ac:dyDescent="0.25">
      <c r="B20" s="43">
        <v>2.375</v>
      </c>
      <c r="C20" s="43">
        <v>0.41666666666666669</v>
      </c>
      <c r="D20" s="191">
        <v>7</v>
      </c>
      <c r="E20" s="44">
        <f t="shared" si="2"/>
        <v>4.9295774647887329</v>
      </c>
      <c r="F20" s="103">
        <v>83</v>
      </c>
      <c r="G20" s="44">
        <f t="shared" si="3"/>
        <v>58.450704225352112</v>
      </c>
      <c r="H20" s="45" t="s">
        <v>88</v>
      </c>
      <c r="I20" s="45">
        <f t="shared" si="4"/>
        <v>57.04225352112676</v>
      </c>
      <c r="J20" s="46">
        <f t="shared" si="10"/>
        <v>58.450704225352112</v>
      </c>
      <c r="K20" s="45">
        <f t="shared" si="11"/>
        <v>59.870704225352114</v>
      </c>
      <c r="L20" s="47">
        <v>19</v>
      </c>
      <c r="M20" s="48" t="s">
        <v>100</v>
      </c>
      <c r="N20" s="48">
        <v>17.7</v>
      </c>
      <c r="O20" s="192">
        <v>132</v>
      </c>
      <c r="P20" s="192">
        <v>146</v>
      </c>
      <c r="Q20" s="192">
        <v>22678357</v>
      </c>
      <c r="R20" s="50">
        <f t="shared" si="5"/>
        <v>6010</v>
      </c>
      <c r="S20" s="51">
        <f t="shared" si="6"/>
        <v>144.24</v>
      </c>
      <c r="T20" s="51">
        <f t="shared" si="7"/>
        <v>6.01</v>
      </c>
      <c r="U20" s="193">
        <v>6.9</v>
      </c>
      <c r="V20" s="193">
        <f t="shared" si="0"/>
        <v>6.9</v>
      </c>
      <c r="W20" s="194" t="s">
        <v>142</v>
      </c>
      <c r="X20" s="197">
        <v>0</v>
      </c>
      <c r="Y20" s="197">
        <v>1113</v>
      </c>
      <c r="Z20" s="197">
        <v>1195</v>
      </c>
      <c r="AA20" s="197">
        <v>1185</v>
      </c>
      <c r="AB20" s="197">
        <v>1198</v>
      </c>
      <c r="AC20" s="52" t="s">
        <v>90</v>
      </c>
      <c r="AD20" s="52" t="s">
        <v>90</v>
      </c>
      <c r="AE20" s="52" t="s">
        <v>90</v>
      </c>
      <c r="AF20" s="196" t="s">
        <v>90</v>
      </c>
      <c r="AG20" s="196">
        <v>34150204</v>
      </c>
      <c r="AH20" s="53">
        <f t="shared" si="9"/>
        <v>1372</v>
      </c>
      <c r="AI20" s="54">
        <f t="shared" si="8"/>
        <v>228.28618968386024</v>
      </c>
      <c r="AJ20" s="166">
        <v>0</v>
      </c>
      <c r="AK20" s="166">
        <v>1</v>
      </c>
      <c r="AL20" s="166">
        <v>1</v>
      </c>
      <c r="AM20" s="166">
        <v>1</v>
      </c>
      <c r="AN20" s="166">
        <v>1</v>
      </c>
      <c r="AO20" s="166">
        <v>0</v>
      </c>
      <c r="AP20" s="197">
        <v>7566318</v>
      </c>
      <c r="AQ20" s="197">
        <f t="shared" si="1"/>
        <v>0</v>
      </c>
      <c r="AR20" s="57"/>
      <c r="AS20" s="56" t="s">
        <v>101</v>
      </c>
      <c r="AY20" s="170"/>
    </row>
    <row r="21" spans="1:51" x14ac:dyDescent="0.25">
      <c r="B21" s="43">
        <v>2.4166666666666701</v>
      </c>
      <c r="C21" s="43">
        <v>0.45833333333333298</v>
      </c>
      <c r="D21" s="191">
        <v>8</v>
      </c>
      <c r="E21" s="44">
        <f t="shared" si="2"/>
        <v>5.6338028169014089</v>
      </c>
      <c r="F21" s="103">
        <v>83</v>
      </c>
      <c r="G21" s="44">
        <f t="shared" si="3"/>
        <v>58.450704225352112</v>
      </c>
      <c r="H21" s="45" t="s">
        <v>88</v>
      </c>
      <c r="I21" s="45">
        <f t="shared" si="4"/>
        <v>57.04225352112676</v>
      </c>
      <c r="J21" s="46">
        <f t="shared" si="10"/>
        <v>58.450704225352112</v>
      </c>
      <c r="K21" s="45">
        <f t="shared" si="11"/>
        <v>59.870704225352114</v>
      </c>
      <c r="L21" s="47">
        <v>19</v>
      </c>
      <c r="M21" s="48" t="s">
        <v>100</v>
      </c>
      <c r="N21" s="48">
        <v>17.7</v>
      </c>
      <c r="O21" s="192">
        <v>132</v>
      </c>
      <c r="P21" s="192">
        <v>146</v>
      </c>
      <c r="Q21" s="192">
        <v>22684450</v>
      </c>
      <c r="R21" s="50">
        <f>Q21-Q20</f>
        <v>6093</v>
      </c>
      <c r="S21" s="51">
        <f t="shared" si="6"/>
        <v>146.232</v>
      </c>
      <c r="T21" s="51">
        <f t="shared" si="7"/>
        <v>6.093</v>
      </c>
      <c r="U21" s="193">
        <v>6.2</v>
      </c>
      <c r="V21" s="193">
        <f t="shared" si="0"/>
        <v>6.2</v>
      </c>
      <c r="W21" s="194" t="s">
        <v>142</v>
      </c>
      <c r="X21" s="197">
        <v>0</v>
      </c>
      <c r="Y21" s="197">
        <v>1071</v>
      </c>
      <c r="Z21" s="197">
        <v>1195</v>
      </c>
      <c r="AA21" s="197">
        <v>1185</v>
      </c>
      <c r="AB21" s="197">
        <v>1198</v>
      </c>
      <c r="AC21" s="52" t="s">
        <v>90</v>
      </c>
      <c r="AD21" s="52" t="s">
        <v>90</v>
      </c>
      <c r="AE21" s="52" t="s">
        <v>90</v>
      </c>
      <c r="AF21" s="196" t="s">
        <v>90</v>
      </c>
      <c r="AG21" s="196">
        <v>34151586</v>
      </c>
      <c r="AH21" s="53">
        <f t="shared" si="9"/>
        <v>1382</v>
      </c>
      <c r="AI21" s="54">
        <f t="shared" si="8"/>
        <v>226.81765960938782</v>
      </c>
      <c r="AJ21" s="166">
        <v>0</v>
      </c>
      <c r="AK21" s="166">
        <v>1</v>
      </c>
      <c r="AL21" s="166">
        <v>1</v>
      </c>
      <c r="AM21" s="166">
        <v>1</v>
      </c>
      <c r="AN21" s="166">
        <v>1</v>
      </c>
      <c r="AO21" s="166">
        <v>0</v>
      </c>
      <c r="AP21" s="197">
        <v>7566318</v>
      </c>
      <c r="AQ21" s="197">
        <f t="shared" si="1"/>
        <v>0</v>
      </c>
      <c r="AR21" s="55"/>
      <c r="AS21" s="56" t="s">
        <v>101</v>
      </c>
      <c r="AY21" s="170"/>
    </row>
    <row r="22" spans="1:51" x14ac:dyDescent="0.25">
      <c r="B22" s="43">
        <v>2.4583333333333299</v>
      </c>
      <c r="C22" s="43">
        <v>0.5</v>
      </c>
      <c r="D22" s="191">
        <v>7</v>
      </c>
      <c r="E22" s="44">
        <f t="shared" si="2"/>
        <v>4.9295774647887329</v>
      </c>
      <c r="F22" s="103">
        <v>83</v>
      </c>
      <c r="G22" s="44">
        <f t="shared" si="3"/>
        <v>58.450704225352112</v>
      </c>
      <c r="H22" s="45" t="s">
        <v>88</v>
      </c>
      <c r="I22" s="45">
        <f t="shared" si="4"/>
        <v>57.04225352112676</v>
      </c>
      <c r="J22" s="46">
        <f t="shared" si="10"/>
        <v>58.450704225352112</v>
      </c>
      <c r="K22" s="45">
        <f t="shared" si="11"/>
        <v>59.870704225352114</v>
      </c>
      <c r="L22" s="47">
        <v>19</v>
      </c>
      <c r="M22" s="48" t="s">
        <v>100</v>
      </c>
      <c r="N22" s="48">
        <v>17.3</v>
      </c>
      <c r="O22" s="192">
        <v>132</v>
      </c>
      <c r="P22" s="192">
        <v>141</v>
      </c>
      <c r="Q22" s="192">
        <v>22690544</v>
      </c>
      <c r="R22" s="50">
        <f t="shared" si="5"/>
        <v>6094</v>
      </c>
      <c r="S22" s="51">
        <f t="shared" si="6"/>
        <v>146.256</v>
      </c>
      <c r="T22" s="51">
        <f t="shared" si="7"/>
        <v>6.0940000000000003</v>
      </c>
      <c r="U22" s="193">
        <v>5.5</v>
      </c>
      <c r="V22" s="193">
        <f t="shared" si="0"/>
        <v>5.5</v>
      </c>
      <c r="W22" s="194" t="s">
        <v>142</v>
      </c>
      <c r="X22" s="197">
        <v>0</v>
      </c>
      <c r="Y22" s="197">
        <v>1084</v>
      </c>
      <c r="Z22" s="197">
        <v>1195</v>
      </c>
      <c r="AA22" s="197">
        <v>1185</v>
      </c>
      <c r="AB22" s="197">
        <v>1198</v>
      </c>
      <c r="AC22" s="52" t="s">
        <v>90</v>
      </c>
      <c r="AD22" s="52" t="s">
        <v>90</v>
      </c>
      <c r="AE22" s="52" t="s">
        <v>90</v>
      </c>
      <c r="AF22" s="196" t="s">
        <v>90</v>
      </c>
      <c r="AG22" s="196">
        <v>34152968</v>
      </c>
      <c r="AH22" s="53">
        <f t="shared" si="9"/>
        <v>1382</v>
      </c>
      <c r="AI22" s="54">
        <f t="shared" si="8"/>
        <v>226.78043977682967</v>
      </c>
      <c r="AJ22" s="166">
        <v>0</v>
      </c>
      <c r="AK22" s="166">
        <v>1</v>
      </c>
      <c r="AL22" s="166">
        <v>1</v>
      </c>
      <c r="AM22" s="166">
        <v>1</v>
      </c>
      <c r="AN22" s="166">
        <v>1</v>
      </c>
      <c r="AO22" s="166">
        <v>0</v>
      </c>
      <c r="AP22" s="197">
        <v>7566318</v>
      </c>
      <c r="AQ22" s="197">
        <f t="shared" si="1"/>
        <v>0</v>
      </c>
      <c r="AR22" s="55"/>
      <c r="AS22" s="56" t="s">
        <v>101</v>
      </c>
      <c r="AV22" s="59" t="s">
        <v>110</v>
      </c>
      <c r="AY22" s="170"/>
    </row>
    <row r="23" spans="1:51" x14ac:dyDescent="0.25">
      <c r="A23" s="163" t="s">
        <v>183</v>
      </c>
      <c r="B23" s="43">
        <v>2.5</v>
      </c>
      <c r="C23" s="43">
        <v>0.54166666666666696</v>
      </c>
      <c r="D23" s="191">
        <v>5</v>
      </c>
      <c r="E23" s="44">
        <f t="shared" si="2"/>
        <v>3.5211267605633805</v>
      </c>
      <c r="F23" s="168">
        <v>81</v>
      </c>
      <c r="G23" s="44">
        <f t="shared" si="3"/>
        <v>57.04225352112676</v>
      </c>
      <c r="H23" s="45" t="s">
        <v>88</v>
      </c>
      <c r="I23" s="45">
        <f t="shared" si="4"/>
        <v>55.633802816901408</v>
      </c>
      <c r="J23" s="46">
        <f t="shared" si="10"/>
        <v>57.04225352112676</v>
      </c>
      <c r="K23" s="45">
        <f>J23+(6/1.42)</f>
        <v>61.267605633802816</v>
      </c>
      <c r="L23" s="47">
        <v>19</v>
      </c>
      <c r="M23" s="48" t="s">
        <v>100</v>
      </c>
      <c r="N23" s="48">
        <v>17.5</v>
      </c>
      <c r="O23" s="192">
        <v>129</v>
      </c>
      <c r="P23" s="192">
        <v>134</v>
      </c>
      <c r="Q23" s="192">
        <v>22696385</v>
      </c>
      <c r="R23" s="50">
        <f t="shared" si="5"/>
        <v>5841</v>
      </c>
      <c r="S23" s="51">
        <f t="shared" si="6"/>
        <v>140.184</v>
      </c>
      <c r="T23" s="51">
        <f t="shared" si="7"/>
        <v>5.8410000000000002</v>
      </c>
      <c r="U23" s="193">
        <v>5.0999999999999996</v>
      </c>
      <c r="V23" s="193">
        <f t="shared" si="0"/>
        <v>5.0999999999999996</v>
      </c>
      <c r="W23" s="194" t="s">
        <v>142</v>
      </c>
      <c r="X23" s="197">
        <v>0</v>
      </c>
      <c r="Y23" s="197">
        <v>1064</v>
      </c>
      <c r="Z23" s="197">
        <v>1195</v>
      </c>
      <c r="AA23" s="197">
        <v>1185</v>
      </c>
      <c r="AB23" s="197">
        <v>1198</v>
      </c>
      <c r="AC23" s="52" t="s">
        <v>90</v>
      </c>
      <c r="AD23" s="52" t="s">
        <v>90</v>
      </c>
      <c r="AE23" s="52" t="s">
        <v>90</v>
      </c>
      <c r="AF23" s="196" t="s">
        <v>90</v>
      </c>
      <c r="AG23" s="196">
        <v>34154316</v>
      </c>
      <c r="AH23" s="53">
        <f t="shared" si="9"/>
        <v>1348</v>
      </c>
      <c r="AI23" s="54">
        <f t="shared" si="8"/>
        <v>230.7824002739257</v>
      </c>
      <c r="AJ23" s="166">
        <v>0</v>
      </c>
      <c r="AK23" s="166">
        <v>1</v>
      </c>
      <c r="AL23" s="166">
        <v>1</v>
      </c>
      <c r="AM23" s="166">
        <v>1</v>
      </c>
      <c r="AN23" s="166">
        <v>1</v>
      </c>
      <c r="AO23" s="166">
        <v>0</v>
      </c>
      <c r="AP23" s="197">
        <v>7566318</v>
      </c>
      <c r="AQ23" s="197">
        <f t="shared" si="1"/>
        <v>0</v>
      </c>
      <c r="AR23" s="55"/>
      <c r="AS23" s="56" t="s">
        <v>113</v>
      </c>
      <c r="AT23" s="58"/>
      <c r="AV23" s="60" t="s">
        <v>111</v>
      </c>
      <c r="AW23" s="61" t="s">
        <v>112</v>
      </c>
      <c r="AY23" s="170"/>
    </row>
    <row r="24" spans="1:51" x14ac:dyDescent="0.25">
      <c r="B24" s="43">
        <v>2.5416666666666701</v>
      </c>
      <c r="C24" s="43">
        <v>0.58333333333333404</v>
      </c>
      <c r="D24" s="191">
        <v>5</v>
      </c>
      <c r="E24" s="44">
        <f t="shared" si="2"/>
        <v>3.5211267605633805</v>
      </c>
      <c r="F24" s="168">
        <v>81</v>
      </c>
      <c r="G24" s="44">
        <f t="shared" si="3"/>
        <v>57.04225352112676</v>
      </c>
      <c r="H24" s="45" t="s">
        <v>88</v>
      </c>
      <c r="I24" s="45">
        <f t="shared" si="4"/>
        <v>55.633802816901408</v>
      </c>
      <c r="J24" s="46">
        <f t="shared" si="10"/>
        <v>57.04225352112676</v>
      </c>
      <c r="K24" s="45">
        <f t="shared" ref="K24:K34" si="12">J24+(6/1.42)</f>
        <v>61.267605633802816</v>
      </c>
      <c r="L24" s="47">
        <v>18</v>
      </c>
      <c r="M24" s="48" t="s">
        <v>100</v>
      </c>
      <c r="N24" s="48">
        <v>17.3</v>
      </c>
      <c r="O24" s="192">
        <v>131</v>
      </c>
      <c r="P24" s="192">
        <v>137</v>
      </c>
      <c r="Q24" s="192">
        <v>22702199</v>
      </c>
      <c r="R24" s="50">
        <f t="shared" si="5"/>
        <v>5814</v>
      </c>
      <c r="S24" s="51">
        <f t="shared" si="6"/>
        <v>139.536</v>
      </c>
      <c r="T24" s="51">
        <f t="shared" si="7"/>
        <v>5.8140000000000001</v>
      </c>
      <c r="U24" s="193">
        <v>4.5</v>
      </c>
      <c r="V24" s="193">
        <f t="shared" si="0"/>
        <v>4.5</v>
      </c>
      <c r="W24" s="194" t="s">
        <v>142</v>
      </c>
      <c r="X24" s="197">
        <v>0</v>
      </c>
      <c r="Y24" s="197">
        <v>1043</v>
      </c>
      <c r="Z24" s="197">
        <v>1195</v>
      </c>
      <c r="AA24" s="197">
        <v>1185</v>
      </c>
      <c r="AB24" s="197">
        <v>1198</v>
      </c>
      <c r="AC24" s="52" t="s">
        <v>90</v>
      </c>
      <c r="AD24" s="52" t="s">
        <v>90</v>
      </c>
      <c r="AE24" s="52" t="s">
        <v>90</v>
      </c>
      <c r="AF24" s="196" t="s">
        <v>90</v>
      </c>
      <c r="AG24" s="196">
        <v>34155660</v>
      </c>
      <c r="AH24" s="53">
        <f t="shared" si="9"/>
        <v>1344</v>
      </c>
      <c r="AI24" s="54">
        <f t="shared" si="8"/>
        <v>231.16615067079462</v>
      </c>
      <c r="AJ24" s="166">
        <v>0</v>
      </c>
      <c r="AK24" s="166">
        <v>1</v>
      </c>
      <c r="AL24" s="166">
        <v>1</v>
      </c>
      <c r="AM24" s="166">
        <v>1</v>
      </c>
      <c r="AN24" s="166">
        <v>1</v>
      </c>
      <c r="AO24" s="166">
        <v>0</v>
      </c>
      <c r="AP24" s="197">
        <v>7566318</v>
      </c>
      <c r="AQ24" s="197">
        <f t="shared" si="1"/>
        <v>0</v>
      </c>
      <c r="AR24" s="57"/>
      <c r="AS24" s="56" t="s">
        <v>113</v>
      </c>
      <c r="AV24" s="62" t="s">
        <v>29</v>
      </c>
      <c r="AW24" s="62">
        <v>14.7</v>
      </c>
      <c r="AY24" s="170"/>
    </row>
    <row r="25" spans="1:51" x14ac:dyDescent="0.25">
      <c r="B25" s="43">
        <v>2.5833333333333299</v>
      </c>
      <c r="C25" s="43">
        <v>0.625</v>
      </c>
      <c r="D25" s="191">
        <v>5</v>
      </c>
      <c r="E25" s="44">
        <f t="shared" si="2"/>
        <v>3.5211267605633805</v>
      </c>
      <c r="F25" s="168">
        <v>81</v>
      </c>
      <c r="G25" s="44">
        <f t="shared" si="3"/>
        <v>57.04225352112676</v>
      </c>
      <c r="H25" s="45" t="s">
        <v>88</v>
      </c>
      <c r="I25" s="45">
        <f t="shared" si="4"/>
        <v>55.633802816901408</v>
      </c>
      <c r="J25" s="46">
        <f t="shared" si="10"/>
        <v>57.04225352112676</v>
      </c>
      <c r="K25" s="45">
        <f t="shared" si="12"/>
        <v>61.267605633802816</v>
      </c>
      <c r="L25" s="47">
        <v>18</v>
      </c>
      <c r="M25" s="48" t="s">
        <v>100</v>
      </c>
      <c r="N25" s="48">
        <v>16.899999999999999</v>
      </c>
      <c r="O25" s="192">
        <v>135</v>
      </c>
      <c r="P25" s="192">
        <v>133</v>
      </c>
      <c r="Q25" s="192">
        <v>22707927</v>
      </c>
      <c r="R25" s="50">
        <f t="shared" si="5"/>
        <v>5728</v>
      </c>
      <c r="S25" s="51">
        <f t="shared" si="6"/>
        <v>137.47200000000001</v>
      </c>
      <c r="T25" s="51">
        <f t="shared" si="7"/>
        <v>5.7279999999999998</v>
      </c>
      <c r="U25" s="193">
        <v>4.2</v>
      </c>
      <c r="V25" s="193">
        <f t="shared" si="0"/>
        <v>4.2</v>
      </c>
      <c r="W25" s="194" t="s">
        <v>142</v>
      </c>
      <c r="X25" s="197">
        <v>0</v>
      </c>
      <c r="Y25" s="197">
        <v>1008</v>
      </c>
      <c r="Z25" s="197">
        <v>1195</v>
      </c>
      <c r="AA25" s="197">
        <v>1185</v>
      </c>
      <c r="AB25" s="197">
        <v>1198</v>
      </c>
      <c r="AC25" s="52" t="s">
        <v>90</v>
      </c>
      <c r="AD25" s="52" t="s">
        <v>90</v>
      </c>
      <c r="AE25" s="52" t="s">
        <v>90</v>
      </c>
      <c r="AF25" s="196" t="s">
        <v>90</v>
      </c>
      <c r="AG25" s="196">
        <v>34156984</v>
      </c>
      <c r="AH25" s="53">
        <f t="shared" si="9"/>
        <v>1324</v>
      </c>
      <c r="AI25" s="54">
        <f t="shared" si="8"/>
        <v>231.14525139664806</v>
      </c>
      <c r="AJ25" s="166">
        <v>0</v>
      </c>
      <c r="AK25" s="166">
        <v>1</v>
      </c>
      <c r="AL25" s="166">
        <v>1</v>
      </c>
      <c r="AM25" s="166">
        <v>1</v>
      </c>
      <c r="AN25" s="166">
        <v>1</v>
      </c>
      <c r="AO25" s="166">
        <v>0</v>
      </c>
      <c r="AP25" s="197">
        <v>7566318</v>
      </c>
      <c r="AQ25" s="197">
        <f t="shared" si="1"/>
        <v>0</v>
      </c>
      <c r="AR25" s="55"/>
      <c r="AS25" s="56" t="s">
        <v>113</v>
      </c>
      <c r="AV25" s="62" t="s">
        <v>74</v>
      </c>
      <c r="AW25" s="62">
        <v>10.36</v>
      </c>
      <c r="AY25" s="170"/>
    </row>
    <row r="26" spans="1:51" x14ac:dyDescent="0.25">
      <c r="B26" s="43">
        <v>2.625</v>
      </c>
      <c r="C26" s="43">
        <v>0.66666666666666696</v>
      </c>
      <c r="D26" s="191">
        <v>5</v>
      </c>
      <c r="E26" s="44">
        <f t="shared" si="2"/>
        <v>3.5211267605633805</v>
      </c>
      <c r="F26" s="168">
        <v>81</v>
      </c>
      <c r="G26" s="44">
        <f t="shared" si="3"/>
        <v>57.04225352112676</v>
      </c>
      <c r="H26" s="45" t="s">
        <v>88</v>
      </c>
      <c r="I26" s="45">
        <f t="shared" si="4"/>
        <v>53.521126760563384</v>
      </c>
      <c r="J26" s="46">
        <f>(F26-3)/1.42</f>
        <v>54.929577464788736</v>
      </c>
      <c r="K26" s="45">
        <f t="shared" si="12"/>
        <v>59.154929577464792</v>
      </c>
      <c r="L26" s="47">
        <v>18</v>
      </c>
      <c r="M26" s="48" t="s">
        <v>100</v>
      </c>
      <c r="N26" s="48">
        <v>16.7</v>
      </c>
      <c r="O26" s="192">
        <v>131</v>
      </c>
      <c r="P26" s="192">
        <v>133</v>
      </c>
      <c r="Q26" s="192">
        <v>22713425</v>
      </c>
      <c r="R26" s="50">
        <f t="shared" si="5"/>
        <v>5498</v>
      </c>
      <c r="S26" s="51">
        <f t="shared" si="6"/>
        <v>131.952</v>
      </c>
      <c r="T26" s="51">
        <f t="shared" si="7"/>
        <v>5.4980000000000002</v>
      </c>
      <c r="U26" s="193">
        <v>4.0999999999999996</v>
      </c>
      <c r="V26" s="193">
        <f t="shared" si="0"/>
        <v>4.0999999999999996</v>
      </c>
      <c r="W26" s="194" t="s">
        <v>142</v>
      </c>
      <c r="X26" s="197">
        <v>0</v>
      </c>
      <c r="Y26" s="197">
        <v>1008</v>
      </c>
      <c r="Z26" s="197">
        <v>1195</v>
      </c>
      <c r="AA26" s="197">
        <v>1185</v>
      </c>
      <c r="AB26" s="197">
        <v>1198</v>
      </c>
      <c r="AC26" s="52" t="s">
        <v>90</v>
      </c>
      <c r="AD26" s="52" t="s">
        <v>90</v>
      </c>
      <c r="AE26" s="52" t="s">
        <v>90</v>
      </c>
      <c r="AF26" s="196" t="s">
        <v>90</v>
      </c>
      <c r="AG26" s="196">
        <v>34158294</v>
      </c>
      <c r="AH26" s="53">
        <f t="shared" si="9"/>
        <v>1310</v>
      </c>
      <c r="AI26" s="54">
        <f t="shared" si="8"/>
        <v>238.26846125863949</v>
      </c>
      <c r="AJ26" s="166">
        <v>0</v>
      </c>
      <c r="AK26" s="166">
        <v>1</v>
      </c>
      <c r="AL26" s="166">
        <v>1</v>
      </c>
      <c r="AM26" s="166">
        <v>1</v>
      </c>
      <c r="AN26" s="166">
        <v>1</v>
      </c>
      <c r="AO26" s="166">
        <v>0</v>
      </c>
      <c r="AP26" s="197">
        <v>7566318</v>
      </c>
      <c r="AQ26" s="197">
        <f t="shared" si="1"/>
        <v>0</v>
      </c>
      <c r="AR26" s="55"/>
      <c r="AS26" s="56" t="s">
        <v>113</v>
      </c>
      <c r="AV26" s="62" t="s">
        <v>114</v>
      </c>
      <c r="AW26" s="62">
        <v>1.01325</v>
      </c>
      <c r="AY26" s="170"/>
    </row>
    <row r="27" spans="1:51" x14ac:dyDescent="0.25">
      <c r="B27" s="43">
        <v>2.6666666666666701</v>
      </c>
      <c r="C27" s="43">
        <v>0.70833333333333404</v>
      </c>
      <c r="D27" s="191">
        <v>4</v>
      </c>
      <c r="E27" s="44">
        <f t="shared" si="2"/>
        <v>2.8169014084507045</v>
      </c>
      <c r="F27" s="168">
        <v>81</v>
      </c>
      <c r="G27" s="44">
        <f t="shared" si="3"/>
        <v>57.04225352112676</v>
      </c>
      <c r="H27" s="45" t="s">
        <v>88</v>
      </c>
      <c r="I27" s="45">
        <f t="shared" si="4"/>
        <v>53.521126760563384</v>
      </c>
      <c r="J27" s="46">
        <f t="shared" ref="J27:J32" si="13">(F27-3)/1.42</f>
        <v>54.929577464788736</v>
      </c>
      <c r="K27" s="45">
        <f t="shared" si="12"/>
        <v>59.154929577464792</v>
      </c>
      <c r="L27" s="47">
        <v>18</v>
      </c>
      <c r="M27" s="48" t="s">
        <v>100</v>
      </c>
      <c r="N27" s="48">
        <v>16.7</v>
      </c>
      <c r="O27" s="192">
        <v>128</v>
      </c>
      <c r="P27" s="192">
        <v>138</v>
      </c>
      <c r="Q27" s="192">
        <v>22719035</v>
      </c>
      <c r="R27" s="50">
        <f t="shared" si="5"/>
        <v>5610</v>
      </c>
      <c r="S27" s="51">
        <f t="shared" si="6"/>
        <v>134.63999999999999</v>
      </c>
      <c r="T27" s="51">
        <f t="shared" si="7"/>
        <v>5.61</v>
      </c>
      <c r="U27" s="193">
        <v>3.8</v>
      </c>
      <c r="V27" s="193">
        <f t="shared" si="0"/>
        <v>3.8</v>
      </c>
      <c r="W27" s="194" t="s">
        <v>142</v>
      </c>
      <c r="X27" s="197">
        <v>0</v>
      </c>
      <c r="Y27" s="197">
        <v>1040</v>
      </c>
      <c r="Z27" s="197">
        <v>1195</v>
      </c>
      <c r="AA27" s="197">
        <v>1185</v>
      </c>
      <c r="AB27" s="197">
        <v>1198</v>
      </c>
      <c r="AC27" s="52" t="s">
        <v>90</v>
      </c>
      <c r="AD27" s="52" t="s">
        <v>90</v>
      </c>
      <c r="AE27" s="52" t="s">
        <v>90</v>
      </c>
      <c r="AF27" s="196" t="s">
        <v>90</v>
      </c>
      <c r="AG27" s="196">
        <v>34159604</v>
      </c>
      <c r="AH27" s="53">
        <f t="shared" si="9"/>
        <v>1310</v>
      </c>
      <c r="AI27" s="54">
        <f t="shared" si="8"/>
        <v>233.51158645276291</v>
      </c>
      <c r="AJ27" s="166">
        <v>0</v>
      </c>
      <c r="AK27" s="166">
        <v>1</v>
      </c>
      <c r="AL27" s="166">
        <v>1</v>
      </c>
      <c r="AM27" s="166">
        <v>1</v>
      </c>
      <c r="AN27" s="166">
        <v>1</v>
      </c>
      <c r="AO27" s="166">
        <v>0</v>
      </c>
      <c r="AP27" s="197">
        <v>7566318</v>
      </c>
      <c r="AQ27" s="197">
        <f t="shared" si="1"/>
        <v>0</v>
      </c>
      <c r="AR27" s="55"/>
      <c r="AS27" s="56" t="s">
        <v>113</v>
      </c>
      <c r="AV27" s="62" t="s">
        <v>115</v>
      </c>
      <c r="AW27" s="62">
        <v>1</v>
      </c>
      <c r="AY27" s="170"/>
    </row>
    <row r="28" spans="1:51" x14ac:dyDescent="0.25">
      <c r="B28" s="43">
        <v>2.7083333333333299</v>
      </c>
      <c r="C28" s="43">
        <v>0.750000000000002</v>
      </c>
      <c r="D28" s="191">
        <v>4</v>
      </c>
      <c r="E28" s="44">
        <f t="shared" si="2"/>
        <v>2.8169014084507045</v>
      </c>
      <c r="F28" s="168">
        <v>78</v>
      </c>
      <c r="G28" s="44">
        <f t="shared" si="3"/>
        <v>54.929577464788736</v>
      </c>
      <c r="H28" s="45" t="s">
        <v>88</v>
      </c>
      <c r="I28" s="45">
        <f t="shared" si="4"/>
        <v>51.408450704225352</v>
      </c>
      <c r="J28" s="46">
        <f t="shared" si="13"/>
        <v>52.816901408450704</v>
      </c>
      <c r="K28" s="45">
        <f t="shared" si="12"/>
        <v>57.04225352112676</v>
      </c>
      <c r="L28" s="47">
        <v>18</v>
      </c>
      <c r="M28" s="48" t="s">
        <v>100</v>
      </c>
      <c r="N28" s="48">
        <v>16.7</v>
      </c>
      <c r="O28" s="192">
        <v>129</v>
      </c>
      <c r="P28" s="192">
        <v>131</v>
      </c>
      <c r="Q28" s="192">
        <v>22724617</v>
      </c>
      <c r="R28" s="50">
        <f t="shared" si="5"/>
        <v>5582</v>
      </c>
      <c r="S28" s="51">
        <f t="shared" si="6"/>
        <v>133.96799999999999</v>
      </c>
      <c r="T28" s="51">
        <f t="shared" si="7"/>
        <v>5.5819999999999999</v>
      </c>
      <c r="U28" s="193">
        <v>3.5</v>
      </c>
      <c r="V28" s="193">
        <f t="shared" si="0"/>
        <v>3.5</v>
      </c>
      <c r="W28" s="194" t="s">
        <v>142</v>
      </c>
      <c r="X28" s="197">
        <v>0</v>
      </c>
      <c r="Y28" s="197">
        <v>1010</v>
      </c>
      <c r="Z28" s="197">
        <v>1175</v>
      </c>
      <c r="AA28" s="197">
        <v>1185</v>
      </c>
      <c r="AB28" s="197">
        <v>1180</v>
      </c>
      <c r="AC28" s="52" t="s">
        <v>90</v>
      </c>
      <c r="AD28" s="52" t="s">
        <v>90</v>
      </c>
      <c r="AE28" s="52" t="s">
        <v>90</v>
      </c>
      <c r="AF28" s="196" t="s">
        <v>90</v>
      </c>
      <c r="AG28" s="196">
        <v>34160888</v>
      </c>
      <c r="AH28" s="53">
        <f t="shared" si="9"/>
        <v>1284</v>
      </c>
      <c r="AI28" s="54">
        <f t="shared" si="8"/>
        <v>230.02508061626656</v>
      </c>
      <c r="AJ28" s="166">
        <v>0</v>
      </c>
      <c r="AK28" s="166">
        <v>1</v>
      </c>
      <c r="AL28" s="166">
        <v>1</v>
      </c>
      <c r="AM28" s="166">
        <v>1</v>
      </c>
      <c r="AN28" s="166">
        <v>1</v>
      </c>
      <c r="AO28" s="166">
        <v>0</v>
      </c>
      <c r="AP28" s="197">
        <v>7566318</v>
      </c>
      <c r="AQ28" s="197">
        <f t="shared" si="1"/>
        <v>0</v>
      </c>
      <c r="AR28" s="57"/>
      <c r="AS28" s="56" t="s">
        <v>113</v>
      </c>
      <c r="AV28" s="62" t="s">
        <v>116</v>
      </c>
      <c r="AW28" s="62">
        <v>101.325</v>
      </c>
      <c r="AY28" s="170"/>
    </row>
    <row r="29" spans="1:51" x14ac:dyDescent="0.25">
      <c r="B29" s="43">
        <v>2.75</v>
      </c>
      <c r="C29" s="43">
        <v>0.79166666666666896</v>
      </c>
      <c r="D29" s="191">
        <v>4</v>
      </c>
      <c r="E29" s="44">
        <f t="shared" si="2"/>
        <v>2.8169014084507045</v>
      </c>
      <c r="F29" s="168">
        <v>78</v>
      </c>
      <c r="G29" s="44">
        <f t="shared" si="3"/>
        <v>54.929577464788736</v>
      </c>
      <c r="H29" s="45" t="s">
        <v>88</v>
      </c>
      <c r="I29" s="45">
        <f t="shared" si="4"/>
        <v>51.408450704225352</v>
      </c>
      <c r="J29" s="46">
        <f t="shared" si="13"/>
        <v>52.816901408450704</v>
      </c>
      <c r="K29" s="45">
        <f t="shared" si="12"/>
        <v>57.04225352112676</v>
      </c>
      <c r="L29" s="47">
        <v>18</v>
      </c>
      <c r="M29" s="48" t="s">
        <v>100</v>
      </c>
      <c r="N29" s="48">
        <v>16.600000000000001</v>
      </c>
      <c r="O29" s="192">
        <v>134</v>
      </c>
      <c r="P29" s="192">
        <v>128</v>
      </c>
      <c r="Q29" s="192">
        <v>22730100</v>
      </c>
      <c r="R29" s="50">
        <f t="shared" si="5"/>
        <v>5483</v>
      </c>
      <c r="S29" s="51">
        <f t="shared" si="6"/>
        <v>131.59200000000001</v>
      </c>
      <c r="T29" s="51">
        <f t="shared" si="7"/>
        <v>5.4829999999999997</v>
      </c>
      <c r="U29" s="193">
        <v>3.3</v>
      </c>
      <c r="V29" s="193">
        <f t="shared" si="0"/>
        <v>3.3</v>
      </c>
      <c r="W29" s="194" t="s">
        <v>142</v>
      </c>
      <c r="X29" s="197">
        <v>0</v>
      </c>
      <c r="Y29" s="197">
        <v>1008</v>
      </c>
      <c r="Z29" s="197">
        <v>1175</v>
      </c>
      <c r="AA29" s="197">
        <v>1185</v>
      </c>
      <c r="AB29" s="197">
        <v>1180</v>
      </c>
      <c r="AC29" s="52" t="s">
        <v>90</v>
      </c>
      <c r="AD29" s="52" t="s">
        <v>90</v>
      </c>
      <c r="AE29" s="52" t="s">
        <v>90</v>
      </c>
      <c r="AF29" s="196" t="s">
        <v>90</v>
      </c>
      <c r="AG29" s="196">
        <v>34162156</v>
      </c>
      <c r="AH29" s="53">
        <f t="shared" si="9"/>
        <v>1268</v>
      </c>
      <c r="AI29" s="54">
        <f t="shared" si="8"/>
        <v>231.26025898230898</v>
      </c>
      <c r="AJ29" s="166">
        <v>0</v>
      </c>
      <c r="AK29" s="166">
        <v>1</v>
      </c>
      <c r="AL29" s="166">
        <v>1</v>
      </c>
      <c r="AM29" s="166">
        <v>1</v>
      </c>
      <c r="AN29" s="166">
        <v>1</v>
      </c>
      <c r="AO29" s="166">
        <v>0</v>
      </c>
      <c r="AP29" s="197">
        <v>7566318</v>
      </c>
      <c r="AQ29" s="197">
        <f t="shared" si="1"/>
        <v>0</v>
      </c>
      <c r="AR29" s="55"/>
      <c r="AS29" s="56" t="s">
        <v>113</v>
      </c>
      <c r="AY29" s="170"/>
    </row>
    <row r="30" spans="1:51" x14ac:dyDescent="0.25">
      <c r="B30" s="43">
        <v>2.7916666666666701</v>
      </c>
      <c r="C30" s="43">
        <v>0.83333333333333703</v>
      </c>
      <c r="D30" s="191">
        <v>9</v>
      </c>
      <c r="E30" s="44">
        <f t="shared" si="2"/>
        <v>6.3380281690140849</v>
      </c>
      <c r="F30" s="168">
        <v>76</v>
      </c>
      <c r="G30" s="44">
        <f t="shared" si="3"/>
        <v>53.521126760563384</v>
      </c>
      <c r="H30" s="45" t="s">
        <v>88</v>
      </c>
      <c r="I30" s="45">
        <f t="shared" si="4"/>
        <v>50</v>
      </c>
      <c r="J30" s="46">
        <f t="shared" si="13"/>
        <v>51.408450704225352</v>
      </c>
      <c r="K30" s="45">
        <f t="shared" si="12"/>
        <v>55.633802816901408</v>
      </c>
      <c r="L30" s="47">
        <v>18</v>
      </c>
      <c r="M30" s="48" t="s">
        <v>100</v>
      </c>
      <c r="N30" s="48">
        <v>16.600000000000001</v>
      </c>
      <c r="O30" s="192">
        <v>113</v>
      </c>
      <c r="P30" s="192">
        <v>130</v>
      </c>
      <c r="Q30" s="192">
        <v>22735453</v>
      </c>
      <c r="R30" s="50">
        <f t="shared" si="5"/>
        <v>5353</v>
      </c>
      <c r="S30" s="51">
        <f t="shared" si="6"/>
        <v>128.47200000000001</v>
      </c>
      <c r="T30" s="51">
        <f t="shared" si="7"/>
        <v>5.3529999999999998</v>
      </c>
      <c r="U30" s="193">
        <v>2.7</v>
      </c>
      <c r="V30" s="193">
        <f t="shared" si="0"/>
        <v>2.7</v>
      </c>
      <c r="W30" s="194" t="s">
        <v>143</v>
      </c>
      <c r="X30" s="197">
        <v>0</v>
      </c>
      <c r="Y30" s="197">
        <v>1100</v>
      </c>
      <c r="Z30" s="197">
        <v>1195</v>
      </c>
      <c r="AA30" s="197">
        <v>0</v>
      </c>
      <c r="AB30" s="197">
        <v>1198</v>
      </c>
      <c r="AC30" s="52" t="s">
        <v>90</v>
      </c>
      <c r="AD30" s="52" t="s">
        <v>90</v>
      </c>
      <c r="AE30" s="52" t="s">
        <v>90</v>
      </c>
      <c r="AF30" s="196" t="s">
        <v>90</v>
      </c>
      <c r="AG30" s="196">
        <v>34163244</v>
      </c>
      <c r="AH30" s="53">
        <f t="shared" si="9"/>
        <v>1088</v>
      </c>
      <c r="AI30" s="54">
        <f t="shared" si="8"/>
        <v>203.25051373061837</v>
      </c>
      <c r="AJ30" s="166">
        <v>0</v>
      </c>
      <c r="AK30" s="166">
        <v>1</v>
      </c>
      <c r="AL30" s="166">
        <v>1</v>
      </c>
      <c r="AM30" s="166">
        <v>0</v>
      </c>
      <c r="AN30" s="166">
        <v>1</v>
      </c>
      <c r="AO30" s="166">
        <v>0</v>
      </c>
      <c r="AP30" s="197">
        <v>7566318</v>
      </c>
      <c r="AQ30" s="197">
        <f t="shared" si="1"/>
        <v>0</v>
      </c>
      <c r="AR30" s="55"/>
      <c r="AS30" s="56" t="s">
        <v>113</v>
      </c>
      <c r="AV30" s="225" t="s">
        <v>117</v>
      </c>
      <c r="AW30" s="225"/>
      <c r="AY30" s="170"/>
    </row>
    <row r="31" spans="1:51" x14ac:dyDescent="0.25">
      <c r="B31" s="43">
        <v>2.8333333333333299</v>
      </c>
      <c r="C31" s="43">
        <v>0.875000000000004</v>
      </c>
      <c r="D31" s="191">
        <v>10</v>
      </c>
      <c r="E31" s="44">
        <f t="shared" si="2"/>
        <v>7.042253521126761</v>
      </c>
      <c r="F31" s="168">
        <v>76</v>
      </c>
      <c r="G31" s="44">
        <f t="shared" si="3"/>
        <v>53.521126760563384</v>
      </c>
      <c r="H31" s="45" t="s">
        <v>88</v>
      </c>
      <c r="I31" s="45">
        <f t="shared" si="4"/>
        <v>50</v>
      </c>
      <c r="J31" s="46">
        <f t="shared" si="13"/>
        <v>51.408450704225352</v>
      </c>
      <c r="K31" s="45">
        <f t="shared" si="12"/>
        <v>55.633802816901408</v>
      </c>
      <c r="L31" s="47">
        <v>18</v>
      </c>
      <c r="M31" s="48" t="s">
        <v>100</v>
      </c>
      <c r="N31" s="48">
        <v>16.100000000000001</v>
      </c>
      <c r="O31" s="192">
        <v>115</v>
      </c>
      <c r="P31" s="192">
        <v>125</v>
      </c>
      <c r="Q31" s="192">
        <v>22740679</v>
      </c>
      <c r="R31" s="50">
        <f t="shared" si="5"/>
        <v>5226</v>
      </c>
      <c r="S31" s="51">
        <f t="shared" si="6"/>
        <v>125.42400000000001</v>
      </c>
      <c r="T31" s="51">
        <f t="shared" si="7"/>
        <v>5.226</v>
      </c>
      <c r="U31" s="193">
        <v>2</v>
      </c>
      <c r="V31" s="193">
        <f t="shared" si="0"/>
        <v>2</v>
      </c>
      <c r="W31" s="194" t="s">
        <v>143</v>
      </c>
      <c r="X31" s="197">
        <v>0</v>
      </c>
      <c r="Y31" s="197">
        <v>1057</v>
      </c>
      <c r="Z31" s="197">
        <v>1195</v>
      </c>
      <c r="AA31" s="197">
        <v>0</v>
      </c>
      <c r="AB31" s="197">
        <v>1198</v>
      </c>
      <c r="AC31" s="52" t="s">
        <v>90</v>
      </c>
      <c r="AD31" s="52" t="s">
        <v>90</v>
      </c>
      <c r="AE31" s="52" t="s">
        <v>90</v>
      </c>
      <c r="AF31" s="196" t="s">
        <v>90</v>
      </c>
      <c r="AG31" s="196">
        <v>34164292</v>
      </c>
      <c r="AH31" s="53">
        <f t="shared" si="9"/>
        <v>1048</v>
      </c>
      <c r="AI31" s="54">
        <f t="shared" si="8"/>
        <v>200.53578262533486</v>
      </c>
      <c r="AJ31" s="166">
        <v>0</v>
      </c>
      <c r="AK31" s="166">
        <v>1</v>
      </c>
      <c r="AL31" s="166">
        <v>1</v>
      </c>
      <c r="AM31" s="166">
        <v>0</v>
      </c>
      <c r="AN31" s="166">
        <v>1</v>
      </c>
      <c r="AO31" s="166">
        <v>0</v>
      </c>
      <c r="AP31" s="197">
        <v>7566318</v>
      </c>
      <c r="AQ31" s="197">
        <f t="shared" si="1"/>
        <v>0</v>
      </c>
      <c r="AR31" s="55"/>
      <c r="AS31" s="56" t="s">
        <v>113</v>
      </c>
      <c r="AV31" s="63" t="s">
        <v>29</v>
      </c>
      <c r="AW31" s="63" t="s">
        <v>74</v>
      </c>
      <c r="AY31" s="170"/>
    </row>
    <row r="32" spans="1:51" x14ac:dyDescent="0.25">
      <c r="B32" s="43">
        <v>2.875</v>
      </c>
      <c r="C32" s="43">
        <v>0.91666666666667096</v>
      </c>
      <c r="D32" s="191">
        <v>12</v>
      </c>
      <c r="E32" s="44">
        <f t="shared" si="2"/>
        <v>8.4507042253521139</v>
      </c>
      <c r="F32" s="168">
        <v>76</v>
      </c>
      <c r="G32" s="44">
        <f t="shared" si="3"/>
        <v>53.521126760563384</v>
      </c>
      <c r="H32" s="45" t="s">
        <v>88</v>
      </c>
      <c r="I32" s="45">
        <f t="shared" si="4"/>
        <v>50</v>
      </c>
      <c r="J32" s="46">
        <f t="shared" si="13"/>
        <v>51.408450704225352</v>
      </c>
      <c r="K32" s="45">
        <f t="shared" si="12"/>
        <v>55.633802816901408</v>
      </c>
      <c r="L32" s="47">
        <v>14</v>
      </c>
      <c r="M32" s="48" t="s">
        <v>118</v>
      </c>
      <c r="N32" s="48">
        <v>12.6</v>
      </c>
      <c r="O32" s="192">
        <v>120</v>
      </c>
      <c r="P32" s="192">
        <v>120</v>
      </c>
      <c r="Q32" s="192">
        <v>22745725</v>
      </c>
      <c r="R32" s="50">
        <f>Q32-Q31</f>
        <v>5046</v>
      </c>
      <c r="S32" s="51">
        <f t="shared" si="6"/>
        <v>121.104</v>
      </c>
      <c r="T32" s="51">
        <f t="shared" si="7"/>
        <v>5.0460000000000003</v>
      </c>
      <c r="U32" s="193">
        <v>1.7</v>
      </c>
      <c r="V32" s="193">
        <f t="shared" si="0"/>
        <v>1.7</v>
      </c>
      <c r="W32" s="194" t="s">
        <v>129</v>
      </c>
      <c r="X32" s="197">
        <v>0</v>
      </c>
      <c r="Y32" s="197">
        <v>1006</v>
      </c>
      <c r="Z32" s="197">
        <v>1195</v>
      </c>
      <c r="AA32" s="197">
        <v>0</v>
      </c>
      <c r="AB32" s="197">
        <v>1198</v>
      </c>
      <c r="AC32" s="52" t="s">
        <v>90</v>
      </c>
      <c r="AD32" s="52" t="s">
        <v>90</v>
      </c>
      <c r="AE32" s="52" t="s">
        <v>90</v>
      </c>
      <c r="AF32" s="196" t="s">
        <v>90</v>
      </c>
      <c r="AG32" s="196">
        <v>34165300</v>
      </c>
      <c r="AH32" s="53">
        <f t="shared" si="9"/>
        <v>1008</v>
      </c>
      <c r="AI32" s="54">
        <f t="shared" si="8"/>
        <v>199.76218787158143</v>
      </c>
      <c r="AJ32" s="166">
        <v>0</v>
      </c>
      <c r="AK32" s="166">
        <v>1</v>
      </c>
      <c r="AL32" s="166">
        <v>1</v>
      </c>
      <c r="AM32" s="166">
        <v>0</v>
      </c>
      <c r="AN32" s="166">
        <v>1</v>
      </c>
      <c r="AO32" s="166">
        <v>0</v>
      </c>
      <c r="AP32" s="197">
        <v>7566318</v>
      </c>
      <c r="AQ32" s="197">
        <f t="shared" si="1"/>
        <v>0</v>
      </c>
      <c r="AR32" s="57"/>
      <c r="AS32" s="56" t="s">
        <v>113</v>
      </c>
      <c r="AV32" s="64">
        <v>1</v>
      </c>
      <c r="AW32" s="64">
        <f>IFERROR(AV32*VLOOKUP(AV31,AV24:AW28,2,FALSE)/VLOOKUP(AW31,AV24:AW28,2,FALSE),"Enter Unit and Value")</f>
        <v>1.4189189189189189</v>
      </c>
      <c r="AY32" s="170"/>
    </row>
    <row r="33" spans="2:51" x14ac:dyDescent="0.25">
      <c r="B33" s="43">
        <v>2.9166666666666701</v>
      </c>
      <c r="C33" s="43">
        <v>0.95833333333333803</v>
      </c>
      <c r="D33" s="191">
        <v>7</v>
      </c>
      <c r="E33" s="44">
        <f t="shared" si="2"/>
        <v>4.9295774647887329</v>
      </c>
      <c r="F33" s="168">
        <v>66</v>
      </c>
      <c r="G33" s="44">
        <f t="shared" si="3"/>
        <v>46.478873239436624</v>
      </c>
      <c r="H33" s="45" t="s">
        <v>88</v>
      </c>
      <c r="I33" s="45">
        <f>J33-(2/1.42)</f>
        <v>41.549295774647888</v>
      </c>
      <c r="J33" s="46">
        <f t="shared" ref="J33:J34" si="14">(F33-5)/1.42</f>
        <v>42.95774647887324</v>
      </c>
      <c r="K33" s="45">
        <f t="shared" si="12"/>
        <v>47.183098591549296</v>
      </c>
      <c r="L33" s="47">
        <v>14</v>
      </c>
      <c r="M33" s="48" t="s">
        <v>118</v>
      </c>
      <c r="N33" s="48">
        <v>11.9</v>
      </c>
      <c r="O33" s="192">
        <v>126</v>
      </c>
      <c r="P33" s="192">
        <v>100</v>
      </c>
      <c r="Q33" s="192">
        <v>22750020</v>
      </c>
      <c r="R33" s="50">
        <f t="shared" si="5"/>
        <v>4295</v>
      </c>
      <c r="S33" s="51">
        <f t="shared" si="6"/>
        <v>103.08</v>
      </c>
      <c r="T33" s="51">
        <f t="shared" si="7"/>
        <v>4.2949999999999999</v>
      </c>
      <c r="U33" s="193">
        <v>2.5</v>
      </c>
      <c r="V33" s="193">
        <f t="shared" si="0"/>
        <v>2.5</v>
      </c>
      <c r="W33" s="194" t="s">
        <v>129</v>
      </c>
      <c r="X33" s="197">
        <v>0</v>
      </c>
      <c r="Y33" s="197">
        <v>0</v>
      </c>
      <c r="Z33" s="197">
        <v>1100</v>
      </c>
      <c r="AA33" s="197">
        <v>0</v>
      </c>
      <c r="AB33" s="197">
        <v>1139</v>
      </c>
      <c r="AC33" s="52" t="s">
        <v>90</v>
      </c>
      <c r="AD33" s="52" t="s">
        <v>90</v>
      </c>
      <c r="AE33" s="52" t="s">
        <v>90</v>
      </c>
      <c r="AF33" s="196" t="s">
        <v>90</v>
      </c>
      <c r="AG33" s="196">
        <v>34166076</v>
      </c>
      <c r="AH33" s="53">
        <f t="shared" si="9"/>
        <v>776</v>
      </c>
      <c r="AI33" s="54">
        <f t="shared" si="8"/>
        <v>180.67520372526192</v>
      </c>
      <c r="AJ33" s="166">
        <v>0</v>
      </c>
      <c r="AK33" s="166">
        <v>0</v>
      </c>
      <c r="AL33" s="166">
        <v>1</v>
      </c>
      <c r="AM33" s="166">
        <v>0</v>
      </c>
      <c r="AN33" s="166">
        <v>1</v>
      </c>
      <c r="AO33" s="166">
        <v>0.25</v>
      </c>
      <c r="AP33" s="197">
        <v>7567145</v>
      </c>
      <c r="AQ33" s="197">
        <f t="shared" si="1"/>
        <v>827</v>
      </c>
      <c r="AR33" s="55"/>
      <c r="AS33" s="56" t="s">
        <v>113</v>
      </c>
      <c r="AY33" s="170"/>
    </row>
    <row r="34" spans="2:51" x14ac:dyDescent="0.25">
      <c r="B34" s="43">
        <v>2.9583333333333299</v>
      </c>
      <c r="C34" s="43">
        <v>1</v>
      </c>
      <c r="D34" s="191">
        <v>10</v>
      </c>
      <c r="E34" s="44">
        <f t="shared" si="2"/>
        <v>7.042253521126761</v>
      </c>
      <c r="F34" s="168">
        <v>66</v>
      </c>
      <c r="G34" s="44">
        <f t="shared" si="3"/>
        <v>46.478873239436624</v>
      </c>
      <c r="H34" s="45" t="s">
        <v>88</v>
      </c>
      <c r="I34" s="45">
        <f t="shared" si="4"/>
        <v>41.549295774647888</v>
      </c>
      <c r="J34" s="46">
        <f t="shared" si="14"/>
        <v>42.95774647887324</v>
      </c>
      <c r="K34" s="45">
        <f t="shared" si="12"/>
        <v>47.183098591549296</v>
      </c>
      <c r="L34" s="47">
        <v>14</v>
      </c>
      <c r="M34" s="48" t="s">
        <v>118</v>
      </c>
      <c r="N34" s="65">
        <v>11.5</v>
      </c>
      <c r="O34" s="192">
        <v>122</v>
      </c>
      <c r="P34" s="192">
        <v>98</v>
      </c>
      <c r="Q34" s="192">
        <v>22754085</v>
      </c>
      <c r="R34" s="50">
        <f t="shared" si="5"/>
        <v>4065</v>
      </c>
      <c r="S34" s="51">
        <f t="shared" si="6"/>
        <v>97.56</v>
      </c>
      <c r="T34" s="51">
        <f t="shared" si="7"/>
        <v>4.0650000000000004</v>
      </c>
      <c r="U34" s="193">
        <v>3.5</v>
      </c>
      <c r="V34" s="193">
        <f t="shared" si="0"/>
        <v>3.5</v>
      </c>
      <c r="W34" s="194" t="s">
        <v>129</v>
      </c>
      <c r="X34" s="197">
        <v>0</v>
      </c>
      <c r="Y34" s="197">
        <v>0</v>
      </c>
      <c r="Z34" s="197">
        <v>1032</v>
      </c>
      <c r="AA34" s="197">
        <v>0</v>
      </c>
      <c r="AB34" s="197">
        <v>1139</v>
      </c>
      <c r="AC34" s="52" t="s">
        <v>90</v>
      </c>
      <c r="AD34" s="52" t="s">
        <v>90</v>
      </c>
      <c r="AE34" s="52" t="s">
        <v>90</v>
      </c>
      <c r="AF34" s="196" t="s">
        <v>90</v>
      </c>
      <c r="AG34" s="196">
        <v>34166780</v>
      </c>
      <c r="AH34" s="53">
        <f t="shared" si="9"/>
        <v>704</v>
      </c>
      <c r="AI34" s="54">
        <f t="shared" si="8"/>
        <v>173.18573185731856</v>
      </c>
      <c r="AJ34" s="166">
        <v>0</v>
      </c>
      <c r="AK34" s="166">
        <v>0</v>
      </c>
      <c r="AL34" s="166">
        <v>1</v>
      </c>
      <c r="AM34" s="166">
        <v>0</v>
      </c>
      <c r="AN34" s="166">
        <v>1</v>
      </c>
      <c r="AO34" s="166">
        <v>0.25</v>
      </c>
      <c r="AP34" s="197">
        <v>7568118</v>
      </c>
      <c r="AQ34" s="197">
        <f t="shared" si="1"/>
        <v>973</v>
      </c>
      <c r="AR34" s="55"/>
      <c r="AS34" s="56" t="s">
        <v>113</v>
      </c>
      <c r="AV34" s="60" t="s">
        <v>119</v>
      </c>
      <c r="AW34" s="66" t="s">
        <v>30</v>
      </c>
      <c r="AY34" s="170"/>
    </row>
    <row r="35" spans="2:51" x14ac:dyDescent="0.25">
      <c r="B35" s="152"/>
      <c r="C35" s="153"/>
      <c r="D35" s="152"/>
      <c r="E35" s="155"/>
      <c r="F35" s="155"/>
      <c r="G35" s="156"/>
      <c r="H35" s="154"/>
      <c r="I35" s="155"/>
      <c r="J35" s="155"/>
      <c r="K35" s="156"/>
      <c r="L35" s="226" t="s">
        <v>120</v>
      </c>
      <c r="M35" s="227"/>
      <c r="N35" s="228"/>
      <c r="O35" s="67"/>
      <c r="P35" s="67">
        <f>AVERAGE(P11:P34)</f>
        <v>122.58333333333333</v>
      </c>
      <c r="Q35" s="68">
        <f>Q34-Q10</f>
        <v>123609</v>
      </c>
      <c r="R35" s="69">
        <f>SUM(R11:R34)</f>
        <v>123609</v>
      </c>
      <c r="S35" s="70">
        <f>AVERAGE(S11:S34)</f>
        <v>123.60899999999999</v>
      </c>
      <c r="T35" s="70">
        <f>SUM(T11:T34)</f>
        <v>123.60899999999998</v>
      </c>
      <c r="U35" s="154"/>
      <c r="V35" s="154"/>
      <c r="W35" s="61"/>
      <c r="X35" s="146"/>
      <c r="Y35" s="147"/>
      <c r="Z35" s="147"/>
      <c r="AA35" s="147"/>
      <c r="AB35" s="148"/>
      <c r="AC35" s="146"/>
      <c r="AD35" s="147"/>
      <c r="AE35" s="148"/>
      <c r="AF35" s="149"/>
      <c r="AG35" s="71">
        <f>AG34-AG10</f>
        <v>25768</v>
      </c>
      <c r="AH35" s="72">
        <f>SUM(AH11:AH34)</f>
        <v>25768</v>
      </c>
      <c r="AI35" s="73">
        <f>$AH$35/$T35</f>
        <v>208.46378499947417</v>
      </c>
      <c r="AJ35" s="149"/>
      <c r="AK35" s="150"/>
      <c r="AL35" s="150"/>
      <c r="AM35" s="150"/>
      <c r="AN35" s="151"/>
      <c r="AO35" s="74"/>
      <c r="AP35" s="75">
        <f>AP34-AP10</f>
        <v>7025</v>
      </c>
      <c r="AQ35" s="76">
        <f>SUM(AQ11:AQ34)</f>
        <v>7025</v>
      </c>
      <c r="AR35" s="77" t="e">
        <f>AVERAGE(AR11:AR34)</f>
        <v>#DIV/0!</v>
      </c>
      <c r="AS35" s="74"/>
      <c r="AV35" s="78" t="s">
        <v>30</v>
      </c>
      <c r="AW35" s="78">
        <v>1</v>
      </c>
      <c r="AY35" s="170"/>
    </row>
    <row r="36" spans="2:51" x14ac:dyDescent="0.25">
      <c r="B36" s="79"/>
      <c r="C36" s="79"/>
      <c r="D36" s="79"/>
      <c r="E36" s="80"/>
      <c r="F36" s="80"/>
      <c r="G36" s="80"/>
      <c r="H36" s="80"/>
      <c r="I36" s="81"/>
      <c r="J36" s="81"/>
      <c r="K36" s="81"/>
      <c r="L36" s="167"/>
      <c r="M36" s="167"/>
      <c r="N36" s="167"/>
      <c r="O36" s="167"/>
      <c r="P36" s="167"/>
      <c r="Q36" s="167"/>
      <c r="R36" s="167"/>
      <c r="S36" s="167"/>
      <c r="T36" s="167"/>
      <c r="U36" s="82"/>
      <c r="V36" s="82"/>
      <c r="W36" s="167"/>
      <c r="X36" s="167"/>
      <c r="Y36" s="167"/>
      <c r="Z36" s="171"/>
      <c r="AA36" s="167"/>
      <c r="AB36" s="167"/>
      <c r="AC36" s="167"/>
      <c r="AD36" s="167"/>
      <c r="AE36" s="167"/>
      <c r="AH36" s="83"/>
      <c r="AM36" s="167"/>
      <c r="AN36" s="167"/>
      <c r="AO36" s="167"/>
      <c r="AP36" s="167"/>
      <c r="AQ36" s="167"/>
      <c r="AR36" s="167"/>
      <c r="AV36" s="78" t="s">
        <v>121</v>
      </c>
      <c r="AW36" s="78">
        <v>41.67</v>
      </c>
      <c r="AY36" s="170"/>
    </row>
    <row r="37" spans="2:51" x14ac:dyDescent="0.25">
      <c r="B37" s="93" t="s">
        <v>122</v>
      </c>
      <c r="C37" s="93"/>
      <c r="D37" s="93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71"/>
      <c r="X37" s="171"/>
      <c r="Y37" s="171"/>
      <c r="Z37" s="171"/>
      <c r="AA37" s="171"/>
      <c r="AB37" s="171"/>
      <c r="AC37" s="171"/>
      <c r="AD37" s="171"/>
      <c r="AE37" s="171"/>
      <c r="AM37" s="23"/>
      <c r="AN37" s="167"/>
      <c r="AO37" s="167"/>
      <c r="AP37" s="167"/>
      <c r="AQ37" s="167"/>
      <c r="AR37" s="171"/>
      <c r="AV37" s="78" t="s">
        <v>123</v>
      </c>
      <c r="AW37" s="78">
        <v>11.574999999999999</v>
      </c>
      <c r="AY37" s="170"/>
    </row>
    <row r="38" spans="2:51" x14ac:dyDescent="0.25">
      <c r="B38" s="94" t="s">
        <v>139</v>
      </c>
      <c r="C38" s="93"/>
      <c r="D38" s="9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171"/>
      <c r="X38" s="171"/>
      <c r="Y38" s="171"/>
      <c r="Z38" s="171"/>
      <c r="AA38" s="171"/>
      <c r="AB38" s="171"/>
      <c r="AC38" s="171"/>
      <c r="AD38" s="171"/>
      <c r="AE38" s="171"/>
      <c r="AM38" s="23"/>
      <c r="AN38" s="167"/>
      <c r="AO38" s="167"/>
      <c r="AP38" s="167"/>
      <c r="AQ38" s="167"/>
      <c r="AR38" s="171"/>
      <c r="AV38" s="78"/>
      <c r="AW38" s="78"/>
      <c r="AY38" s="170"/>
    </row>
    <row r="39" spans="2:51" x14ac:dyDescent="0.25">
      <c r="B39" s="90" t="s">
        <v>128</v>
      </c>
      <c r="C39" s="176"/>
      <c r="D39" s="176"/>
      <c r="E39" s="176"/>
      <c r="F39" s="176"/>
      <c r="G39" s="176"/>
      <c r="H39" s="176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92"/>
      <c r="T39" s="92"/>
      <c r="U39" s="92"/>
      <c r="V39" s="92"/>
      <c r="W39" s="171"/>
      <c r="X39" s="171"/>
      <c r="Y39" s="171"/>
      <c r="Z39" s="171"/>
      <c r="AA39" s="171"/>
      <c r="AB39" s="171"/>
      <c r="AC39" s="171"/>
      <c r="AD39" s="171"/>
      <c r="AE39" s="171"/>
      <c r="AM39" s="23"/>
      <c r="AN39" s="167"/>
      <c r="AO39" s="167"/>
      <c r="AP39" s="167"/>
      <c r="AQ39" s="167"/>
      <c r="AR39" s="171"/>
      <c r="AV39" s="78"/>
      <c r="AW39" s="78"/>
      <c r="AY39" s="170"/>
    </row>
    <row r="40" spans="2:51" x14ac:dyDescent="0.25">
      <c r="B40" s="182" t="s">
        <v>134</v>
      </c>
      <c r="C40" s="176"/>
      <c r="D40" s="176"/>
      <c r="E40" s="176"/>
      <c r="F40" s="176"/>
      <c r="G40" s="176"/>
      <c r="H40" s="176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92"/>
      <c r="T40" s="92"/>
      <c r="U40" s="92"/>
      <c r="V40" s="92"/>
      <c r="W40" s="171"/>
      <c r="X40" s="171"/>
      <c r="Y40" s="171"/>
      <c r="Z40" s="171"/>
      <c r="AA40" s="171"/>
      <c r="AB40" s="171"/>
      <c r="AC40" s="171"/>
      <c r="AD40" s="171"/>
      <c r="AE40" s="171"/>
      <c r="AM40" s="23"/>
      <c r="AN40" s="167"/>
      <c r="AO40" s="167"/>
      <c r="AP40" s="167"/>
      <c r="AQ40" s="167"/>
      <c r="AR40" s="171"/>
      <c r="AV40" s="78"/>
      <c r="AW40" s="78"/>
      <c r="AY40" s="170"/>
    </row>
    <row r="41" spans="2:51" x14ac:dyDescent="0.25">
      <c r="B41" s="88" t="s">
        <v>254</v>
      </c>
      <c r="C41" s="176"/>
      <c r="D41" s="176"/>
      <c r="E41" s="176"/>
      <c r="F41" s="176"/>
      <c r="G41" s="176"/>
      <c r="H41" s="176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92"/>
      <c r="T41" s="92"/>
      <c r="U41" s="92"/>
      <c r="V41" s="92"/>
      <c r="W41" s="171"/>
      <c r="X41" s="171"/>
      <c r="Y41" s="171"/>
      <c r="Z41" s="171"/>
      <c r="AA41" s="171"/>
      <c r="AB41" s="171"/>
      <c r="AC41" s="171"/>
      <c r="AD41" s="171"/>
      <c r="AE41" s="171"/>
      <c r="AM41" s="23"/>
      <c r="AN41" s="167"/>
      <c r="AO41" s="167"/>
      <c r="AP41" s="167"/>
      <c r="AQ41" s="167"/>
      <c r="AR41" s="171"/>
      <c r="AV41" s="78"/>
      <c r="AW41" s="78"/>
      <c r="AY41" s="170"/>
    </row>
    <row r="42" spans="2:51" x14ac:dyDescent="0.25">
      <c r="B42" s="89" t="s">
        <v>255</v>
      </c>
      <c r="C42" s="176"/>
      <c r="D42" s="176"/>
      <c r="E42" s="176"/>
      <c r="F42" s="176"/>
      <c r="G42" s="176"/>
      <c r="H42" s="176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9"/>
      <c r="T42" s="179"/>
      <c r="U42" s="179"/>
      <c r="V42" s="179"/>
      <c r="W42" s="171"/>
      <c r="X42" s="171"/>
      <c r="Y42" s="171"/>
      <c r="Z42" s="171"/>
      <c r="AA42" s="171"/>
      <c r="AB42" s="171"/>
      <c r="AC42" s="171"/>
      <c r="AD42" s="171"/>
      <c r="AE42" s="171"/>
      <c r="AM42" s="172"/>
      <c r="AN42" s="172"/>
      <c r="AO42" s="172"/>
      <c r="AP42" s="172"/>
      <c r="AQ42" s="172"/>
      <c r="AR42" s="172"/>
      <c r="AS42" s="173"/>
      <c r="AV42" s="170"/>
      <c r="AW42" s="163"/>
      <c r="AX42" s="163"/>
      <c r="AY42" s="163"/>
    </row>
    <row r="43" spans="2:51" x14ac:dyDescent="0.25">
      <c r="B43" s="182" t="s">
        <v>124</v>
      </c>
      <c r="C43" s="176"/>
      <c r="D43" s="176"/>
      <c r="E43" s="181"/>
      <c r="F43" s="181"/>
      <c r="G43" s="181"/>
      <c r="H43" s="176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9"/>
      <c r="T43" s="179"/>
      <c r="U43" s="179"/>
      <c r="V43" s="179"/>
      <c r="W43" s="171"/>
      <c r="X43" s="171"/>
      <c r="Y43" s="171"/>
      <c r="Z43" s="171"/>
      <c r="AA43" s="171"/>
      <c r="AB43" s="171"/>
      <c r="AC43" s="171"/>
      <c r="AD43" s="171"/>
      <c r="AE43" s="171"/>
      <c r="AM43" s="172"/>
      <c r="AN43" s="172"/>
      <c r="AO43" s="172"/>
      <c r="AP43" s="172"/>
      <c r="AQ43" s="172"/>
      <c r="AR43" s="172"/>
      <c r="AS43" s="173"/>
      <c r="AV43" s="170"/>
      <c r="AW43" s="163"/>
      <c r="AX43" s="163"/>
      <c r="AY43" s="163"/>
    </row>
    <row r="44" spans="2:51" x14ac:dyDescent="0.25">
      <c r="B44" s="182" t="s">
        <v>125</v>
      </c>
      <c r="C44" s="176"/>
      <c r="D44" s="176"/>
      <c r="E44" s="181"/>
      <c r="F44" s="181"/>
      <c r="G44" s="181"/>
      <c r="H44" s="17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80"/>
      <c r="T44" s="179"/>
      <c r="U44" s="179"/>
      <c r="V44" s="179"/>
      <c r="W44" s="171"/>
      <c r="X44" s="171"/>
      <c r="Y44" s="171"/>
      <c r="Z44" s="171"/>
      <c r="AA44" s="171"/>
      <c r="AB44" s="171"/>
      <c r="AC44" s="171"/>
      <c r="AD44" s="171"/>
      <c r="AE44" s="171"/>
      <c r="AM44" s="172"/>
      <c r="AN44" s="172"/>
      <c r="AO44" s="172"/>
      <c r="AP44" s="172"/>
      <c r="AQ44" s="172"/>
      <c r="AR44" s="172"/>
      <c r="AS44" s="173"/>
      <c r="AV44" s="170"/>
      <c r="AW44" s="163"/>
      <c r="AX44" s="163"/>
      <c r="AY44" s="163"/>
    </row>
    <row r="45" spans="2:51" x14ac:dyDescent="0.25">
      <c r="B45" s="178" t="s">
        <v>186</v>
      </c>
      <c r="C45" s="176"/>
      <c r="D45" s="176"/>
      <c r="E45" s="181"/>
      <c r="F45" s="181"/>
      <c r="G45" s="181"/>
      <c r="H45" s="176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80"/>
      <c r="T45" s="179"/>
      <c r="U45" s="179"/>
      <c r="V45" s="179"/>
      <c r="W45" s="171"/>
      <c r="X45" s="171"/>
      <c r="Y45" s="171"/>
      <c r="Z45" s="171"/>
      <c r="AA45" s="171"/>
      <c r="AB45" s="171"/>
      <c r="AC45" s="171"/>
      <c r="AD45" s="171"/>
      <c r="AE45" s="171"/>
      <c r="AM45" s="172"/>
      <c r="AN45" s="172"/>
      <c r="AO45" s="172"/>
      <c r="AP45" s="172"/>
      <c r="AQ45" s="172"/>
      <c r="AR45" s="172"/>
      <c r="AS45" s="173"/>
      <c r="AV45" s="170"/>
      <c r="AW45" s="163"/>
      <c r="AX45" s="163"/>
      <c r="AY45" s="163"/>
    </row>
    <row r="46" spans="2:51" x14ac:dyDescent="0.25">
      <c r="B46" s="178" t="s">
        <v>187</v>
      </c>
      <c r="C46" s="176"/>
      <c r="D46" s="176"/>
      <c r="E46" s="176"/>
      <c r="F46" s="176"/>
      <c r="G46" s="176"/>
      <c r="H46" s="176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9"/>
      <c r="U46" s="179"/>
      <c r="V46" s="179"/>
      <c r="W46" s="171"/>
      <c r="X46" s="171"/>
      <c r="Y46" s="171"/>
      <c r="Z46" s="171"/>
      <c r="AA46" s="171"/>
      <c r="AB46" s="171"/>
      <c r="AC46" s="171"/>
      <c r="AD46" s="171"/>
      <c r="AE46" s="171"/>
      <c r="AM46" s="172"/>
      <c r="AN46" s="172"/>
      <c r="AO46" s="172"/>
      <c r="AP46" s="172"/>
      <c r="AQ46" s="172"/>
      <c r="AR46" s="172"/>
      <c r="AS46" s="173"/>
      <c r="AV46" s="170"/>
      <c r="AW46" s="163"/>
      <c r="AX46" s="163"/>
      <c r="AY46" s="163"/>
    </row>
    <row r="47" spans="2:51" x14ac:dyDescent="0.25">
      <c r="B47" s="174" t="s">
        <v>173</v>
      </c>
      <c r="C47" s="176"/>
      <c r="D47" s="176"/>
      <c r="E47" s="176"/>
      <c r="F47" s="176"/>
      <c r="G47" s="176"/>
      <c r="H47" s="176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80"/>
      <c r="T47" s="179"/>
      <c r="U47" s="179"/>
      <c r="V47" s="179"/>
      <c r="W47" s="171"/>
      <c r="X47" s="171"/>
      <c r="Y47" s="171"/>
      <c r="Z47" s="171"/>
      <c r="AA47" s="171"/>
      <c r="AB47" s="171"/>
      <c r="AC47" s="171"/>
      <c r="AD47" s="171"/>
      <c r="AE47" s="171"/>
      <c r="AM47" s="172"/>
      <c r="AN47" s="172"/>
      <c r="AO47" s="172"/>
      <c r="AP47" s="172"/>
      <c r="AQ47" s="172"/>
      <c r="AR47" s="172"/>
      <c r="AS47" s="173"/>
      <c r="AV47" s="170"/>
      <c r="AW47" s="163"/>
      <c r="AX47" s="163"/>
      <c r="AY47" s="163"/>
    </row>
    <row r="48" spans="2:51" x14ac:dyDescent="0.25">
      <c r="B48" s="182" t="s">
        <v>256</v>
      </c>
      <c r="C48" s="176"/>
      <c r="D48" s="176"/>
      <c r="E48" s="176"/>
      <c r="F48" s="176"/>
      <c r="G48" s="176"/>
      <c r="H48" s="176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80"/>
      <c r="T48" s="179"/>
      <c r="U48" s="179"/>
      <c r="V48" s="179"/>
      <c r="W48" s="171"/>
      <c r="X48" s="171"/>
      <c r="Y48" s="171"/>
      <c r="Z48" s="171"/>
      <c r="AA48" s="171"/>
      <c r="AB48" s="171"/>
      <c r="AC48" s="171"/>
      <c r="AD48" s="171"/>
      <c r="AE48" s="171"/>
      <c r="AM48" s="172"/>
      <c r="AN48" s="172"/>
      <c r="AO48" s="172"/>
      <c r="AP48" s="172"/>
      <c r="AQ48" s="172"/>
      <c r="AR48" s="172"/>
      <c r="AS48" s="173"/>
      <c r="AV48" s="170"/>
      <c r="AW48" s="163"/>
      <c r="AX48" s="163"/>
      <c r="AY48" s="163"/>
    </row>
    <row r="49" spans="2:51" x14ac:dyDescent="0.25">
      <c r="B49" s="182" t="s">
        <v>131</v>
      </c>
      <c r="C49" s="176"/>
      <c r="D49" s="176"/>
      <c r="E49" s="176"/>
      <c r="F49" s="176"/>
      <c r="G49" s="176"/>
      <c r="H49" s="176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80"/>
      <c r="T49" s="179"/>
      <c r="U49" s="179"/>
      <c r="V49" s="179"/>
      <c r="W49" s="171"/>
      <c r="X49" s="171"/>
      <c r="Y49" s="171"/>
      <c r="Z49" s="171"/>
      <c r="AA49" s="171"/>
      <c r="AB49" s="171"/>
      <c r="AC49" s="171"/>
      <c r="AD49" s="171"/>
      <c r="AE49" s="171"/>
      <c r="AM49" s="172"/>
      <c r="AN49" s="172"/>
      <c r="AO49" s="172"/>
      <c r="AP49" s="172"/>
      <c r="AQ49" s="172"/>
      <c r="AR49" s="172"/>
      <c r="AS49" s="173"/>
      <c r="AV49" s="170"/>
      <c r="AW49" s="163"/>
      <c r="AX49" s="163"/>
      <c r="AY49" s="163"/>
    </row>
    <row r="50" spans="2:51" x14ac:dyDescent="0.25">
      <c r="B50" s="174" t="s">
        <v>160</v>
      </c>
      <c r="C50" s="104"/>
      <c r="D50" s="104"/>
      <c r="E50" s="104"/>
      <c r="F50" s="104"/>
      <c r="G50" s="104"/>
      <c r="H50" s="104"/>
      <c r="I50" s="184"/>
      <c r="J50" s="177"/>
      <c r="K50" s="177"/>
      <c r="L50" s="177"/>
      <c r="M50" s="177"/>
      <c r="N50" s="177"/>
      <c r="O50" s="177"/>
      <c r="P50" s="177"/>
      <c r="Q50" s="177"/>
      <c r="R50" s="177"/>
      <c r="S50" s="180"/>
      <c r="T50" s="179"/>
      <c r="U50" s="179"/>
      <c r="V50" s="179"/>
      <c r="W50" s="171"/>
      <c r="X50" s="171"/>
      <c r="Y50" s="171"/>
      <c r="Z50" s="171"/>
      <c r="AA50" s="171"/>
      <c r="AB50" s="171"/>
      <c r="AC50" s="171"/>
      <c r="AD50" s="171"/>
      <c r="AE50" s="171"/>
      <c r="AM50" s="172"/>
      <c r="AN50" s="172"/>
      <c r="AO50" s="172"/>
      <c r="AP50" s="172"/>
      <c r="AQ50" s="172"/>
      <c r="AR50" s="172"/>
      <c r="AS50" s="173"/>
      <c r="AV50" s="170"/>
      <c r="AW50" s="163"/>
      <c r="AX50" s="163"/>
      <c r="AY50" s="163"/>
    </row>
    <row r="51" spans="2:51" x14ac:dyDescent="0.25">
      <c r="B51" s="174" t="s">
        <v>201</v>
      </c>
      <c r="C51" s="176"/>
      <c r="D51" s="176"/>
      <c r="E51" s="176"/>
      <c r="F51" s="176"/>
      <c r="G51" s="176"/>
      <c r="H51" s="176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80"/>
      <c r="T51" s="179"/>
      <c r="U51" s="179"/>
      <c r="V51" s="179"/>
      <c r="W51" s="171"/>
      <c r="X51" s="171"/>
      <c r="Y51" s="171"/>
      <c r="Z51" s="171"/>
      <c r="AA51" s="171"/>
      <c r="AB51" s="171"/>
      <c r="AC51" s="171"/>
      <c r="AD51" s="171"/>
      <c r="AE51" s="171"/>
      <c r="AM51" s="172"/>
      <c r="AN51" s="172"/>
      <c r="AO51" s="172"/>
      <c r="AP51" s="172"/>
      <c r="AQ51" s="172"/>
      <c r="AR51" s="172"/>
      <c r="AS51" s="173"/>
      <c r="AV51" s="170"/>
      <c r="AW51" s="163"/>
      <c r="AX51" s="163"/>
      <c r="AY51" s="163"/>
    </row>
    <row r="52" spans="2:51" x14ac:dyDescent="0.25">
      <c r="B52" s="182" t="s">
        <v>132</v>
      </c>
      <c r="C52" s="176"/>
      <c r="D52" s="176"/>
      <c r="E52" s="176"/>
      <c r="F52" s="176"/>
      <c r="G52" s="176"/>
      <c r="H52" s="176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80"/>
      <c r="T52" s="179"/>
      <c r="U52" s="179"/>
      <c r="V52" s="179"/>
      <c r="W52" s="171"/>
      <c r="X52" s="171"/>
      <c r="Y52" s="171"/>
      <c r="Z52" s="171"/>
      <c r="AA52" s="171"/>
      <c r="AB52" s="171"/>
      <c r="AC52" s="171"/>
      <c r="AD52" s="171"/>
      <c r="AE52" s="171"/>
      <c r="AM52" s="172"/>
      <c r="AN52" s="172"/>
      <c r="AO52" s="172"/>
      <c r="AP52" s="172"/>
      <c r="AQ52" s="172"/>
      <c r="AR52" s="172"/>
      <c r="AS52" s="173"/>
      <c r="AV52" s="170"/>
      <c r="AW52" s="163"/>
      <c r="AX52" s="163"/>
      <c r="AY52" s="163"/>
    </row>
    <row r="53" spans="2:51" x14ac:dyDescent="0.25">
      <c r="B53" s="174" t="s">
        <v>188</v>
      </c>
      <c r="C53" s="176"/>
      <c r="D53" s="176"/>
      <c r="E53" s="176"/>
      <c r="F53" s="176"/>
      <c r="G53" s="176"/>
      <c r="H53" s="176"/>
      <c r="I53" s="176"/>
      <c r="J53" s="177"/>
      <c r="K53" s="177"/>
      <c r="L53" s="177"/>
      <c r="M53" s="177"/>
      <c r="N53" s="177"/>
      <c r="O53" s="177"/>
      <c r="P53" s="177"/>
      <c r="Q53" s="177"/>
      <c r="R53" s="177"/>
      <c r="S53" s="180"/>
      <c r="T53" s="179"/>
      <c r="U53" s="179"/>
      <c r="V53" s="179"/>
      <c r="W53" s="171"/>
      <c r="X53" s="171"/>
      <c r="Y53" s="171"/>
      <c r="Z53" s="171"/>
      <c r="AA53" s="171"/>
      <c r="AB53" s="171"/>
      <c r="AC53" s="171"/>
      <c r="AD53" s="171"/>
      <c r="AE53" s="171"/>
      <c r="AM53" s="172"/>
      <c r="AN53" s="172"/>
      <c r="AO53" s="172"/>
      <c r="AP53" s="172"/>
      <c r="AQ53" s="172"/>
      <c r="AR53" s="172"/>
      <c r="AS53" s="173"/>
      <c r="AV53" s="170"/>
      <c r="AW53" s="163"/>
      <c r="AX53" s="163"/>
      <c r="AY53" s="163"/>
    </row>
    <row r="54" spans="2:51" x14ac:dyDescent="0.25">
      <c r="B54" s="182" t="s">
        <v>133</v>
      </c>
      <c r="C54" s="176"/>
      <c r="D54" s="176"/>
      <c r="E54" s="176"/>
      <c r="F54" s="176"/>
      <c r="G54" s="176"/>
      <c r="H54" s="176"/>
      <c r="I54" s="176"/>
      <c r="J54" s="177"/>
      <c r="K54" s="177"/>
      <c r="L54" s="177"/>
      <c r="M54" s="177"/>
      <c r="N54" s="177"/>
      <c r="O54" s="177"/>
      <c r="P54" s="177"/>
      <c r="Q54" s="177"/>
      <c r="R54" s="177"/>
      <c r="S54" s="180"/>
      <c r="T54" s="179"/>
      <c r="U54" s="179"/>
      <c r="V54" s="179"/>
      <c r="W54" s="171"/>
      <c r="X54" s="171"/>
      <c r="Y54" s="171"/>
      <c r="Z54" s="171"/>
      <c r="AA54" s="171"/>
      <c r="AB54" s="171"/>
      <c r="AC54" s="171"/>
      <c r="AD54" s="171"/>
      <c r="AE54" s="171"/>
      <c r="AM54" s="172"/>
      <c r="AN54" s="172"/>
      <c r="AO54" s="172"/>
      <c r="AP54" s="172"/>
      <c r="AQ54" s="172"/>
      <c r="AR54" s="172"/>
      <c r="AS54" s="173"/>
      <c r="AV54" s="170"/>
      <c r="AW54" s="163"/>
      <c r="AX54" s="163"/>
      <c r="AY54" s="163"/>
    </row>
    <row r="55" spans="2:51" x14ac:dyDescent="0.25">
      <c r="B55" s="178" t="s">
        <v>149</v>
      </c>
      <c r="C55" s="104"/>
      <c r="D55" s="104"/>
      <c r="E55" s="104"/>
      <c r="F55" s="104"/>
      <c r="G55" s="104"/>
      <c r="H55" s="104"/>
      <c r="I55" s="184"/>
      <c r="J55" s="177"/>
      <c r="K55" s="177"/>
      <c r="L55" s="177"/>
      <c r="M55" s="177"/>
      <c r="N55" s="177"/>
      <c r="O55" s="177"/>
      <c r="P55" s="177"/>
      <c r="Q55" s="177"/>
      <c r="R55" s="177"/>
      <c r="S55" s="180"/>
      <c r="T55" s="180"/>
      <c r="U55" s="180"/>
      <c r="V55" s="180"/>
      <c r="W55" s="171"/>
      <c r="X55" s="171"/>
      <c r="Y55" s="171"/>
      <c r="Z55" s="171"/>
      <c r="AA55" s="171"/>
      <c r="AB55" s="171"/>
      <c r="AC55" s="171"/>
      <c r="AD55" s="171"/>
      <c r="AE55" s="171"/>
      <c r="AM55" s="172"/>
      <c r="AN55" s="172"/>
      <c r="AO55" s="172"/>
      <c r="AP55" s="172"/>
      <c r="AQ55" s="172"/>
      <c r="AR55" s="172"/>
      <c r="AS55" s="173"/>
      <c r="AV55" s="170"/>
      <c r="AW55" s="163"/>
      <c r="AX55" s="163"/>
      <c r="AY55" s="163"/>
    </row>
    <row r="56" spans="2:51" x14ac:dyDescent="0.25">
      <c r="B56" s="178"/>
      <c r="C56" s="104"/>
      <c r="D56" s="104"/>
      <c r="E56" s="104"/>
      <c r="F56" s="104"/>
      <c r="G56" s="104"/>
      <c r="H56" s="104"/>
      <c r="I56" s="184"/>
      <c r="J56" s="177"/>
      <c r="K56" s="177"/>
      <c r="L56" s="177"/>
      <c r="M56" s="177"/>
      <c r="N56" s="177"/>
      <c r="O56" s="177"/>
      <c r="P56" s="177"/>
      <c r="Q56" s="177"/>
      <c r="R56" s="177"/>
      <c r="S56" s="180"/>
      <c r="T56" s="180"/>
      <c r="U56" s="180"/>
      <c r="V56" s="180"/>
      <c r="W56" s="171"/>
      <c r="X56" s="171"/>
      <c r="Y56" s="171"/>
      <c r="Z56" s="171"/>
      <c r="AA56" s="171"/>
      <c r="AB56" s="171"/>
      <c r="AC56" s="171"/>
      <c r="AD56" s="171"/>
      <c r="AE56" s="171"/>
      <c r="AM56" s="172"/>
      <c r="AN56" s="172"/>
      <c r="AO56" s="172"/>
      <c r="AP56" s="172"/>
      <c r="AQ56" s="172"/>
      <c r="AR56" s="172"/>
      <c r="AS56" s="173"/>
      <c r="AV56" s="170"/>
      <c r="AW56" s="163"/>
      <c r="AX56" s="163"/>
      <c r="AY56" s="163"/>
    </row>
    <row r="57" spans="2:51" x14ac:dyDescent="0.25">
      <c r="B57" s="174" t="s">
        <v>206</v>
      </c>
      <c r="C57" s="176"/>
      <c r="D57" s="176"/>
      <c r="E57" s="176"/>
      <c r="F57" s="176"/>
      <c r="G57" s="176"/>
      <c r="H57" s="176"/>
      <c r="I57" s="176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80"/>
      <c r="U57" s="180"/>
      <c r="V57" s="180"/>
      <c r="W57" s="171"/>
      <c r="X57" s="171"/>
      <c r="Y57" s="171"/>
      <c r="Z57" s="171"/>
      <c r="AA57" s="171"/>
      <c r="AB57" s="171"/>
      <c r="AC57" s="171"/>
      <c r="AD57" s="171"/>
      <c r="AE57" s="171"/>
      <c r="AM57" s="172"/>
      <c r="AN57" s="172"/>
      <c r="AO57" s="172"/>
      <c r="AP57" s="172"/>
      <c r="AQ57" s="172"/>
      <c r="AR57" s="172"/>
      <c r="AS57" s="173"/>
      <c r="AV57" s="170"/>
      <c r="AW57" s="163"/>
      <c r="AX57" s="163"/>
      <c r="AY57" s="163"/>
    </row>
    <row r="58" spans="2:51" x14ac:dyDescent="0.25">
      <c r="B58" s="182" t="s">
        <v>144</v>
      </c>
      <c r="C58" s="176"/>
      <c r="D58" s="176"/>
      <c r="E58" s="176"/>
      <c r="F58" s="176"/>
      <c r="G58" s="176"/>
      <c r="H58" s="176"/>
      <c r="I58" s="176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80"/>
      <c r="U58" s="85"/>
      <c r="V58" s="85"/>
      <c r="W58" s="171"/>
      <c r="X58" s="171"/>
      <c r="Y58" s="171"/>
      <c r="Z58" s="171"/>
      <c r="AA58" s="171"/>
      <c r="AB58" s="171"/>
      <c r="AC58" s="171"/>
      <c r="AD58" s="171"/>
      <c r="AE58" s="171"/>
      <c r="AM58" s="172"/>
      <c r="AN58" s="172"/>
      <c r="AO58" s="172"/>
      <c r="AP58" s="172"/>
      <c r="AQ58" s="172"/>
      <c r="AR58" s="172"/>
      <c r="AS58" s="173"/>
      <c r="AV58" s="170"/>
      <c r="AW58" s="163"/>
      <c r="AX58" s="163"/>
      <c r="AY58" s="163"/>
    </row>
    <row r="59" spans="2:51" x14ac:dyDescent="0.25">
      <c r="B59" s="97" t="s">
        <v>126</v>
      </c>
      <c r="C59" s="182"/>
      <c r="D59" s="176"/>
      <c r="E59" s="104"/>
      <c r="F59" s="176"/>
      <c r="G59" s="176"/>
      <c r="H59" s="176"/>
      <c r="I59" s="176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80"/>
      <c r="U59" s="85"/>
      <c r="V59" s="85"/>
      <c r="W59" s="171"/>
      <c r="X59" s="171"/>
      <c r="Y59" s="171"/>
      <c r="Z59" s="171"/>
      <c r="AA59" s="171"/>
      <c r="AB59" s="171"/>
      <c r="AC59" s="171"/>
      <c r="AD59" s="171"/>
      <c r="AE59" s="171"/>
      <c r="AM59" s="172"/>
      <c r="AN59" s="172"/>
      <c r="AO59" s="172"/>
      <c r="AP59" s="172"/>
      <c r="AQ59" s="172"/>
      <c r="AR59" s="172"/>
      <c r="AS59" s="173"/>
      <c r="AV59" s="170"/>
      <c r="AW59" s="163"/>
      <c r="AX59" s="163"/>
      <c r="AY59" s="163"/>
    </row>
    <row r="60" spans="2:51" x14ac:dyDescent="0.25">
      <c r="B60" s="119" t="s">
        <v>181</v>
      </c>
      <c r="C60" s="182"/>
      <c r="D60" s="176"/>
      <c r="E60" s="104"/>
      <c r="F60" s="176"/>
      <c r="G60" s="176"/>
      <c r="H60" s="176"/>
      <c r="I60" s="176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80"/>
      <c r="U60" s="85"/>
      <c r="V60" s="85"/>
      <c r="W60" s="171"/>
      <c r="X60" s="171"/>
      <c r="Y60" s="171"/>
      <c r="Z60" s="171"/>
      <c r="AA60" s="171"/>
      <c r="AB60" s="171"/>
      <c r="AC60" s="171"/>
      <c r="AD60" s="171"/>
      <c r="AE60" s="171"/>
      <c r="AM60" s="172"/>
      <c r="AN60" s="172"/>
      <c r="AO60" s="172"/>
      <c r="AP60" s="172"/>
      <c r="AQ60" s="172"/>
      <c r="AR60" s="172"/>
      <c r="AS60" s="173"/>
      <c r="AV60" s="170"/>
      <c r="AW60" s="163"/>
      <c r="AX60" s="163"/>
      <c r="AY60" s="163"/>
    </row>
    <row r="61" spans="2:51" x14ac:dyDescent="0.25">
      <c r="B61" s="119" t="s">
        <v>204</v>
      </c>
      <c r="C61" s="182"/>
      <c r="D61" s="176"/>
      <c r="E61" s="104"/>
      <c r="F61" s="176"/>
      <c r="G61" s="176"/>
      <c r="H61" s="176"/>
      <c r="I61" s="176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80"/>
      <c r="U61" s="85"/>
      <c r="V61" s="85"/>
      <c r="W61" s="171"/>
      <c r="X61" s="171"/>
      <c r="Y61" s="171"/>
      <c r="Z61" s="171"/>
      <c r="AA61" s="171"/>
      <c r="AB61" s="171"/>
      <c r="AC61" s="171"/>
      <c r="AD61" s="171"/>
      <c r="AE61" s="171"/>
      <c r="AM61" s="172"/>
      <c r="AN61" s="172"/>
      <c r="AO61" s="172"/>
      <c r="AP61" s="172"/>
      <c r="AQ61" s="172"/>
      <c r="AR61" s="172"/>
      <c r="AS61" s="173"/>
      <c r="AV61" s="170"/>
      <c r="AW61" s="163"/>
      <c r="AX61" s="163"/>
      <c r="AY61" s="163"/>
    </row>
    <row r="62" spans="2:51" x14ac:dyDescent="0.25">
      <c r="B62" s="119" t="s">
        <v>205</v>
      </c>
      <c r="C62" s="178"/>
      <c r="D62" s="176"/>
      <c r="E62" s="104"/>
      <c r="F62" s="176"/>
      <c r="G62" s="176"/>
      <c r="H62" s="176"/>
      <c r="I62" s="176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80"/>
      <c r="U62" s="85"/>
      <c r="V62" s="85"/>
      <c r="W62" s="171"/>
      <c r="X62" s="171"/>
      <c r="Y62" s="171"/>
      <c r="Z62" s="171"/>
      <c r="AA62" s="171"/>
      <c r="AB62" s="171"/>
      <c r="AC62" s="171"/>
      <c r="AD62" s="171"/>
      <c r="AE62" s="171"/>
      <c r="AM62" s="172"/>
      <c r="AN62" s="172"/>
      <c r="AO62" s="172"/>
      <c r="AP62" s="172"/>
      <c r="AQ62" s="172"/>
      <c r="AR62" s="172"/>
      <c r="AS62" s="173"/>
      <c r="AV62" s="170"/>
      <c r="AW62" s="163"/>
      <c r="AX62" s="163"/>
      <c r="AY62" s="163"/>
    </row>
    <row r="63" spans="2:51" x14ac:dyDescent="0.25">
      <c r="B63" s="119" t="s">
        <v>127</v>
      </c>
      <c r="C63" s="178"/>
      <c r="D63" s="176"/>
      <c r="E63" s="176"/>
      <c r="F63" s="176"/>
      <c r="G63" s="176"/>
      <c r="H63" s="176"/>
      <c r="I63" s="176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80"/>
      <c r="U63" s="85"/>
      <c r="V63" s="85"/>
      <c r="W63" s="171"/>
      <c r="X63" s="171"/>
      <c r="Y63" s="171"/>
      <c r="Z63" s="171"/>
      <c r="AA63" s="171"/>
      <c r="AB63" s="171"/>
      <c r="AC63" s="171"/>
      <c r="AD63" s="171"/>
      <c r="AE63" s="171"/>
      <c r="AM63" s="172"/>
      <c r="AN63" s="172"/>
      <c r="AO63" s="172"/>
      <c r="AP63" s="172"/>
      <c r="AQ63" s="172"/>
      <c r="AR63" s="172"/>
      <c r="AS63" s="173"/>
      <c r="AV63" s="170"/>
      <c r="AW63" s="163"/>
      <c r="AX63" s="163"/>
      <c r="AY63" s="163"/>
    </row>
    <row r="64" spans="2:51" x14ac:dyDescent="0.25">
      <c r="B64" s="119"/>
      <c r="C64" s="178"/>
      <c r="D64" s="176"/>
      <c r="E64" s="104"/>
      <c r="F64" s="176"/>
      <c r="G64" s="176"/>
      <c r="H64" s="176"/>
      <c r="I64" s="176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80"/>
      <c r="U64" s="85"/>
      <c r="V64" s="85"/>
      <c r="W64" s="171"/>
      <c r="X64" s="171"/>
      <c r="Y64" s="171"/>
      <c r="Z64" s="98"/>
      <c r="AA64" s="171"/>
      <c r="AB64" s="171"/>
      <c r="AC64" s="171"/>
      <c r="AD64" s="171"/>
      <c r="AE64" s="171"/>
      <c r="AM64" s="172"/>
      <c r="AN64" s="172"/>
      <c r="AO64" s="172"/>
      <c r="AP64" s="172"/>
      <c r="AQ64" s="172"/>
      <c r="AR64" s="172"/>
      <c r="AS64" s="173"/>
      <c r="AV64" s="170"/>
      <c r="AW64" s="163"/>
      <c r="AX64" s="163"/>
      <c r="AY64" s="163"/>
    </row>
    <row r="65" spans="1:51" x14ac:dyDescent="0.25">
      <c r="B65" s="119"/>
      <c r="C65" s="178"/>
      <c r="D65" s="176"/>
      <c r="E65" s="176"/>
      <c r="F65" s="176"/>
      <c r="G65" s="176"/>
      <c r="H65" s="176"/>
      <c r="I65" s="104"/>
      <c r="J65" s="177"/>
      <c r="K65" s="177"/>
      <c r="L65" s="177"/>
      <c r="M65" s="177"/>
      <c r="N65" s="177"/>
      <c r="O65" s="177"/>
      <c r="P65" s="177"/>
      <c r="Q65" s="177"/>
      <c r="R65" s="177"/>
      <c r="S65" s="98"/>
      <c r="T65" s="98"/>
      <c r="U65" s="98"/>
      <c r="V65" s="98"/>
      <c r="W65" s="98"/>
      <c r="X65" s="98"/>
      <c r="Y65" s="98"/>
      <c r="Z65" s="86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170"/>
      <c r="AW65" s="163"/>
      <c r="AX65" s="163"/>
      <c r="AY65" s="163"/>
    </row>
    <row r="66" spans="1:51" x14ac:dyDescent="0.25">
      <c r="B66" s="119"/>
      <c r="C66" s="174"/>
      <c r="D66" s="176"/>
      <c r="E66" s="176"/>
      <c r="F66" s="176"/>
      <c r="G66" s="176"/>
      <c r="H66" s="176"/>
      <c r="I66" s="104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86"/>
      <c r="X66" s="86"/>
      <c r="Y66" s="86"/>
      <c r="Z66" s="171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6"/>
      <c r="AV66" s="170"/>
      <c r="AW66" s="163"/>
      <c r="AX66" s="163"/>
      <c r="AY66" s="163"/>
    </row>
    <row r="67" spans="1:51" x14ac:dyDescent="0.25">
      <c r="B67" s="119"/>
      <c r="C67" s="174"/>
      <c r="D67" s="104"/>
      <c r="E67" s="176"/>
      <c r="F67" s="176"/>
      <c r="G67" s="176"/>
      <c r="H67" s="176"/>
      <c r="I67" s="176"/>
      <c r="J67" s="98"/>
      <c r="K67" s="98"/>
      <c r="L67" s="98"/>
      <c r="M67" s="98"/>
      <c r="N67" s="98"/>
      <c r="O67" s="98"/>
      <c r="P67" s="98"/>
      <c r="Q67" s="98"/>
      <c r="R67" s="98"/>
      <c r="S67" s="177"/>
      <c r="T67" s="180"/>
      <c r="U67" s="85"/>
      <c r="V67" s="85"/>
      <c r="W67" s="171"/>
      <c r="X67" s="171"/>
      <c r="Y67" s="171"/>
      <c r="Z67" s="171"/>
      <c r="AA67" s="171"/>
      <c r="AB67" s="171"/>
      <c r="AC67" s="171"/>
      <c r="AD67" s="171"/>
      <c r="AE67" s="171"/>
      <c r="AM67" s="172"/>
      <c r="AN67" s="172"/>
      <c r="AO67" s="172"/>
      <c r="AP67" s="172"/>
      <c r="AQ67" s="172"/>
      <c r="AR67" s="172"/>
      <c r="AS67" s="173"/>
      <c r="AV67" s="170"/>
      <c r="AW67" s="163"/>
      <c r="AX67" s="163"/>
      <c r="AY67" s="163"/>
    </row>
    <row r="68" spans="1:51" x14ac:dyDescent="0.25">
      <c r="B68" s="119"/>
      <c r="C68" s="182"/>
      <c r="D68" s="104"/>
      <c r="E68" s="176"/>
      <c r="F68" s="176"/>
      <c r="G68" s="176"/>
      <c r="H68" s="176"/>
      <c r="I68" s="176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80"/>
      <c r="U68" s="85"/>
      <c r="V68" s="85"/>
      <c r="W68" s="171"/>
      <c r="X68" s="171"/>
      <c r="Y68" s="171"/>
      <c r="Z68" s="171"/>
      <c r="AA68" s="171"/>
      <c r="AB68" s="171"/>
      <c r="AC68" s="171"/>
      <c r="AD68" s="171"/>
      <c r="AE68" s="171"/>
      <c r="AM68" s="172"/>
      <c r="AN68" s="172"/>
      <c r="AO68" s="172"/>
      <c r="AP68" s="172"/>
      <c r="AQ68" s="172"/>
      <c r="AR68" s="172"/>
      <c r="AS68" s="173"/>
      <c r="AV68" s="170"/>
      <c r="AW68" s="163"/>
      <c r="AX68" s="163"/>
      <c r="AY68" s="163"/>
    </row>
    <row r="69" spans="1:51" x14ac:dyDescent="0.25">
      <c r="B69" s="119"/>
      <c r="C69" s="182"/>
      <c r="D69" s="176"/>
      <c r="E69" s="104"/>
      <c r="F69" s="176"/>
      <c r="G69" s="104"/>
      <c r="H69" s="104"/>
      <c r="I69" s="176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80"/>
      <c r="U69" s="85"/>
      <c r="V69" s="85"/>
      <c r="W69" s="171"/>
      <c r="X69" s="171"/>
      <c r="Y69" s="171"/>
      <c r="Z69" s="171"/>
      <c r="AA69" s="171"/>
      <c r="AB69" s="171"/>
      <c r="AC69" s="171"/>
      <c r="AD69" s="171"/>
      <c r="AE69" s="171"/>
      <c r="AM69" s="172"/>
      <c r="AN69" s="172"/>
      <c r="AO69" s="172"/>
      <c r="AP69" s="172"/>
      <c r="AQ69" s="172"/>
      <c r="AR69" s="172"/>
      <c r="AS69" s="173"/>
      <c r="AV69" s="170"/>
      <c r="AW69" s="163"/>
      <c r="AX69" s="163"/>
      <c r="AY69" s="163"/>
    </row>
    <row r="70" spans="1:51" x14ac:dyDescent="0.25">
      <c r="B70" s="119"/>
      <c r="C70" s="178"/>
      <c r="D70" s="176"/>
      <c r="E70" s="104"/>
      <c r="F70" s="104"/>
      <c r="G70" s="104"/>
      <c r="H70" s="104"/>
      <c r="I70" s="176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80"/>
      <c r="U70" s="85"/>
      <c r="V70" s="85"/>
      <c r="W70" s="171"/>
      <c r="X70" s="171"/>
      <c r="Y70" s="171"/>
      <c r="Z70" s="171"/>
      <c r="AA70" s="171"/>
      <c r="AB70" s="171"/>
      <c r="AC70" s="171"/>
      <c r="AD70" s="171"/>
      <c r="AE70" s="171"/>
      <c r="AM70" s="172"/>
      <c r="AN70" s="172"/>
      <c r="AO70" s="172"/>
      <c r="AP70" s="172"/>
      <c r="AQ70" s="172"/>
      <c r="AR70" s="172"/>
      <c r="AS70" s="173"/>
      <c r="AV70" s="170"/>
      <c r="AW70" s="163"/>
      <c r="AX70" s="163"/>
      <c r="AY70" s="163"/>
    </row>
    <row r="71" spans="1:51" x14ac:dyDescent="0.25">
      <c r="B71" s="119"/>
      <c r="C71" s="178"/>
      <c r="D71" s="176"/>
      <c r="E71" s="176"/>
      <c r="F71" s="104"/>
      <c r="G71" s="176"/>
      <c r="H71" s="176"/>
      <c r="I71" s="98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80"/>
      <c r="U71" s="85"/>
      <c r="V71" s="85"/>
      <c r="W71" s="171"/>
      <c r="X71" s="171"/>
      <c r="Y71" s="171"/>
      <c r="Z71" s="171"/>
      <c r="AA71" s="171"/>
      <c r="AB71" s="171"/>
      <c r="AC71" s="171"/>
      <c r="AD71" s="171"/>
      <c r="AE71" s="171"/>
      <c r="AM71" s="172"/>
      <c r="AN71" s="172"/>
      <c r="AO71" s="172"/>
      <c r="AP71" s="172"/>
      <c r="AQ71" s="172"/>
      <c r="AR71" s="172"/>
      <c r="AS71" s="173"/>
      <c r="AV71" s="170"/>
      <c r="AW71" s="163"/>
      <c r="AX71" s="163"/>
      <c r="AY71" s="163"/>
    </row>
    <row r="72" spans="1:51" x14ac:dyDescent="0.25">
      <c r="B72" s="119"/>
      <c r="C72" s="98"/>
      <c r="D72" s="176"/>
      <c r="E72" s="176"/>
      <c r="F72" s="176"/>
      <c r="G72" s="176"/>
      <c r="H72" s="176"/>
      <c r="I72" s="98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80"/>
      <c r="U72" s="85"/>
      <c r="V72" s="85"/>
      <c r="W72" s="171"/>
      <c r="X72" s="171"/>
      <c r="Y72" s="171"/>
      <c r="Z72" s="171"/>
      <c r="AA72" s="171"/>
      <c r="AB72" s="171"/>
      <c r="AC72" s="171"/>
      <c r="AD72" s="171"/>
      <c r="AE72" s="171"/>
      <c r="AM72" s="172"/>
      <c r="AN72" s="172"/>
      <c r="AO72" s="172"/>
      <c r="AP72" s="172"/>
      <c r="AQ72" s="172"/>
      <c r="AR72" s="172"/>
      <c r="AS72" s="173"/>
      <c r="AU72" s="163"/>
      <c r="AV72" s="170"/>
      <c r="AW72" s="163"/>
      <c r="AX72" s="163"/>
      <c r="AY72" s="163"/>
    </row>
    <row r="73" spans="1:51" x14ac:dyDescent="0.25">
      <c r="B73" s="1"/>
      <c r="C73" s="182"/>
      <c r="D73" s="98"/>
      <c r="E73" s="176"/>
      <c r="F73" s="176"/>
      <c r="G73" s="176"/>
      <c r="H73" s="176"/>
      <c r="I73" s="176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80"/>
      <c r="U73" s="85"/>
      <c r="V73" s="85"/>
      <c r="W73" s="171"/>
      <c r="X73" s="171"/>
      <c r="Y73" s="171"/>
      <c r="Z73" s="171"/>
      <c r="AA73" s="171"/>
      <c r="AB73" s="171"/>
      <c r="AC73" s="171"/>
      <c r="AD73" s="171"/>
      <c r="AE73" s="171"/>
      <c r="AM73" s="172"/>
      <c r="AN73" s="172"/>
      <c r="AO73" s="172"/>
      <c r="AP73" s="172"/>
      <c r="AQ73" s="172"/>
      <c r="AR73" s="172"/>
      <c r="AS73" s="173"/>
      <c r="AU73" s="163"/>
      <c r="AV73" s="170"/>
      <c r="AW73" s="163"/>
      <c r="AX73" s="163"/>
      <c r="AY73" s="163"/>
    </row>
    <row r="74" spans="1:51" x14ac:dyDescent="0.25">
      <c r="A74" s="171"/>
      <c r="B74" s="1"/>
      <c r="C74" s="178"/>
      <c r="D74" s="98"/>
      <c r="E74" s="176"/>
      <c r="F74" s="176"/>
      <c r="G74" s="176"/>
      <c r="H74" s="176"/>
      <c r="I74" s="172"/>
      <c r="J74" s="172"/>
      <c r="K74" s="172"/>
      <c r="L74" s="172"/>
      <c r="M74" s="172"/>
      <c r="N74" s="172"/>
      <c r="O74" s="173"/>
      <c r="P74" s="167"/>
      <c r="R74" s="170"/>
      <c r="AS74" s="163"/>
      <c r="AT74" s="163"/>
      <c r="AU74" s="163"/>
      <c r="AV74" s="163"/>
      <c r="AW74" s="163"/>
      <c r="AX74" s="163"/>
      <c r="AY74" s="163"/>
    </row>
    <row r="75" spans="1:51" x14ac:dyDescent="0.25">
      <c r="A75" s="171"/>
      <c r="B75" s="84"/>
      <c r="C75" s="182"/>
      <c r="D75" s="176"/>
      <c r="E75" s="98"/>
      <c r="F75" s="176"/>
      <c r="G75" s="98"/>
      <c r="H75" s="98"/>
      <c r="I75" s="172"/>
      <c r="J75" s="172"/>
      <c r="K75" s="172"/>
      <c r="L75" s="172"/>
      <c r="M75" s="172"/>
      <c r="N75" s="172"/>
      <c r="O75" s="173"/>
      <c r="P75" s="167"/>
      <c r="R75" s="167"/>
      <c r="AS75" s="163"/>
      <c r="AT75" s="163"/>
      <c r="AU75" s="163"/>
      <c r="AV75" s="163"/>
      <c r="AW75" s="163"/>
      <c r="AX75" s="163"/>
      <c r="AY75" s="163"/>
    </row>
    <row r="76" spans="1:51" x14ac:dyDescent="0.25">
      <c r="A76" s="171"/>
      <c r="B76" s="84"/>
      <c r="C76" s="96"/>
      <c r="D76" s="176"/>
      <c r="E76" s="98"/>
      <c r="F76" s="98"/>
      <c r="G76" s="98"/>
      <c r="H76" s="98"/>
      <c r="I76" s="172"/>
      <c r="J76" s="172"/>
      <c r="K76" s="172"/>
      <c r="L76" s="172"/>
      <c r="M76" s="172"/>
      <c r="N76" s="172"/>
      <c r="O76" s="173"/>
      <c r="P76" s="167"/>
      <c r="R76" s="167"/>
      <c r="AS76" s="163"/>
      <c r="AT76" s="163"/>
      <c r="AU76" s="163"/>
      <c r="AV76" s="163"/>
      <c r="AW76" s="163"/>
      <c r="AX76" s="163"/>
      <c r="AY76" s="163"/>
    </row>
    <row r="77" spans="1:51" x14ac:dyDescent="0.25">
      <c r="A77" s="171"/>
      <c r="B77" s="84"/>
      <c r="I77" s="172"/>
      <c r="J77" s="172"/>
      <c r="K77" s="172"/>
      <c r="L77" s="172"/>
      <c r="M77" s="172"/>
      <c r="N77" s="172"/>
      <c r="O77" s="173"/>
      <c r="P77" s="167"/>
      <c r="R77" s="167"/>
      <c r="AS77" s="163"/>
      <c r="AT77" s="163"/>
      <c r="AU77" s="163"/>
      <c r="AV77" s="163"/>
      <c r="AW77" s="163"/>
      <c r="AX77" s="163"/>
      <c r="AY77" s="163"/>
    </row>
    <row r="78" spans="1:51" x14ac:dyDescent="0.25">
      <c r="A78" s="171"/>
      <c r="B78" s="84"/>
      <c r="I78" s="172"/>
      <c r="J78" s="172"/>
      <c r="K78" s="172"/>
      <c r="L78" s="172"/>
      <c r="M78" s="172"/>
      <c r="N78" s="172"/>
      <c r="O78" s="173"/>
      <c r="P78" s="167"/>
      <c r="R78" s="167"/>
      <c r="AS78" s="163"/>
      <c r="AT78" s="163"/>
      <c r="AU78" s="163"/>
      <c r="AV78" s="163"/>
      <c r="AW78" s="163"/>
      <c r="AX78" s="163"/>
      <c r="AY78" s="163"/>
    </row>
    <row r="79" spans="1:51" x14ac:dyDescent="0.25">
      <c r="A79" s="171"/>
      <c r="B79" s="98"/>
      <c r="I79" s="172"/>
      <c r="J79" s="172"/>
      <c r="K79" s="172"/>
      <c r="L79" s="172"/>
      <c r="M79" s="172"/>
      <c r="N79" s="172"/>
      <c r="O79" s="173"/>
      <c r="P79" s="167"/>
      <c r="R79" s="167"/>
      <c r="AS79" s="163"/>
      <c r="AT79" s="163"/>
      <c r="AU79" s="163"/>
      <c r="AV79" s="163"/>
      <c r="AW79" s="163"/>
      <c r="AX79" s="163"/>
      <c r="AY79" s="163"/>
    </row>
    <row r="80" spans="1:51" x14ac:dyDescent="0.25">
      <c r="A80" s="171"/>
      <c r="B80" s="98"/>
      <c r="I80" s="172"/>
      <c r="J80" s="172"/>
      <c r="K80" s="172"/>
      <c r="L80" s="172"/>
      <c r="M80" s="172"/>
      <c r="N80" s="172"/>
      <c r="O80" s="173"/>
      <c r="P80" s="167"/>
      <c r="R80" s="86"/>
      <c r="AS80" s="163"/>
      <c r="AT80" s="163"/>
      <c r="AU80" s="163"/>
      <c r="AV80" s="163"/>
      <c r="AW80" s="163"/>
      <c r="AX80" s="163"/>
      <c r="AY80" s="163"/>
    </row>
    <row r="81" spans="1:51" x14ac:dyDescent="0.25">
      <c r="A81" s="171"/>
      <c r="B81" s="84"/>
      <c r="I81" s="172"/>
      <c r="J81" s="172"/>
      <c r="K81" s="172"/>
      <c r="L81" s="172"/>
      <c r="M81" s="172"/>
      <c r="N81" s="172"/>
      <c r="O81" s="173"/>
      <c r="R81" s="167"/>
      <c r="AS81" s="163"/>
      <c r="AT81" s="163"/>
      <c r="AU81" s="163"/>
      <c r="AV81" s="163"/>
      <c r="AW81" s="163"/>
      <c r="AX81" s="163"/>
      <c r="AY81" s="163"/>
    </row>
    <row r="82" spans="1:51" x14ac:dyDescent="0.25">
      <c r="O82" s="173"/>
      <c r="R82" s="167"/>
      <c r="AS82" s="163"/>
      <c r="AT82" s="163"/>
      <c r="AU82" s="163"/>
      <c r="AV82" s="163"/>
      <c r="AW82" s="163"/>
      <c r="AX82" s="163"/>
      <c r="AY82" s="163"/>
    </row>
    <row r="83" spans="1:51" x14ac:dyDescent="0.25">
      <c r="O83" s="173"/>
      <c r="R83" s="167"/>
      <c r="AS83" s="163"/>
      <c r="AT83" s="163"/>
      <c r="AU83" s="163"/>
      <c r="AV83" s="163"/>
      <c r="AW83" s="163"/>
      <c r="AX83" s="163"/>
      <c r="AY83" s="163"/>
    </row>
    <row r="84" spans="1:51" x14ac:dyDescent="0.25">
      <c r="O84" s="173"/>
      <c r="R84" s="167"/>
      <c r="AS84" s="163"/>
      <c r="AT84" s="163"/>
      <c r="AU84" s="163"/>
      <c r="AV84" s="163"/>
      <c r="AW84" s="163"/>
      <c r="AX84" s="163"/>
      <c r="AY84" s="163"/>
    </row>
    <row r="85" spans="1:51" x14ac:dyDescent="0.25">
      <c r="O85" s="173"/>
      <c r="R85" s="167"/>
      <c r="AS85" s="163"/>
      <c r="AT85" s="163"/>
      <c r="AU85" s="163"/>
      <c r="AV85" s="163"/>
      <c r="AW85" s="163"/>
      <c r="AX85" s="163"/>
      <c r="AY85" s="163"/>
    </row>
    <row r="86" spans="1:51" x14ac:dyDescent="0.25">
      <c r="O86" s="173"/>
      <c r="AS86" s="163"/>
      <c r="AT86" s="163"/>
      <c r="AU86" s="163"/>
      <c r="AV86" s="163"/>
      <c r="AW86" s="163"/>
      <c r="AX86" s="163"/>
      <c r="AY86" s="163"/>
    </row>
    <row r="87" spans="1:51" x14ac:dyDescent="0.25">
      <c r="O87" s="173"/>
      <c r="AS87" s="163"/>
      <c r="AT87" s="163"/>
      <c r="AU87" s="163"/>
      <c r="AV87" s="163"/>
      <c r="AW87" s="163"/>
      <c r="AX87" s="163"/>
      <c r="AY87" s="163"/>
    </row>
    <row r="88" spans="1:51" x14ac:dyDescent="0.25">
      <c r="O88" s="173"/>
      <c r="AS88" s="163"/>
      <c r="AT88" s="163"/>
      <c r="AU88" s="163"/>
      <c r="AV88" s="163"/>
      <c r="AW88" s="163"/>
      <c r="AX88" s="163"/>
      <c r="AY88" s="163"/>
    </row>
    <row r="89" spans="1:51" x14ac:dyDescent="0.25">
      <c r="O89" s="173"/>
      <c r="AS89" s="163"/>
      <c r="AT89" s="163"/>
      <c r="AU89" s="163"/>
      <c r="AV89" s="163"/>
      <c r="AW89" s="163"/>
      <c r="AX89" s="163"/>
      <c r="AY89" s="163"/>
    </row>
    <row r="90" spans="1:51" x14ac:dyDescent="0.25">
      <c r="O90" s="173"/>
      <c r="AS90" s="163"/>
      <c r="AT90" s="163"/>
      <c r="AU90" s="163"/>
      <c r="AV90" s="163"/>
      <c r="AW90" s="163"/>
      <c r="AX90" s="163"/>
      <c r="AY90" s="163"/>
    </row>
    <row r="91" spans="1:51" x14ac:dyDescent="0.25">
      <c r="O91" s="173"/>
      <c r="AS91" s="163"/>
      <c r="AT91" s="163"/>
      <c r="AU91" s="163"/>
      <c r="AV91" s="163"/>
      <c r="AW91" s="163"/>
      <c r="AX91" s="163"/>
      <c r="AY91" s="163"/>
    </row>
    <row r="92" spans="1:51" x14ac:dyDescent="0.25">
      <c r="O92" s="173"/>
      <c r="Q92" s="167"/>
      <c r="AS92" s="163"/>
      <c r="AT92" s="163"/>
      <c r="AU92" s="163"/>
      <c r="AV92" s="163"/>
      <c r="AW92" s="163"/>
      <c r="AX92" s="163"/>
      <c r="AY92" s="163"/>
    </row>
    <row r="93" spans="1:51" x14ac:dyDescent="0.25">
      <c r="O93" s="15"/>
      <c r="P93" s="167"/>
      <c r="Q93" s="167"/>
      <c r="AS93" s="163"/>
      <c r="AT93" s="163"/>
      <c r="AU93" s="163"/>
      <c r="AV93" s="163"/>
      <c r="AW93" s="163"/>
      <c r="AX93" s="163"/>
      <c r="AY93" s="163"/>
    </row>
    <row r="94" spans="1:51" x14ac:dyDescent="0.25">
      <c r="O94" s="15"/>
      <c r="P94" s="167"/>
      <c r="Q94" s="167"/>
      <c r="AS94" s="163"/>
      <c r="AT94" s="163"/>
      <c r="AU94" s="163"/>
      <c r="AV94" s="163"/>
      <c r="AW94" s="163"/>
      <c r="AX94" s="163"/>
      <c r="AY94" s="163"/>
    </row>
    <row r="95" spans="1:51" x14ac:dyDescent="0.25">
      <c r="O95" s="15"/>
      <c r="P95" s="167"/>
      <c r="Q95" s="167"/>
      <c r="AS95" s="163"/>
      <c r="AT95" s="163"/>
      <c r="AU95" s="163"/>
      <c r="AV95" s="163"/>
      <c r="AW95" s="163"/>
      <c r="AX95" s="163"/>
      <c r="AY95" s="163"/>
    </row>
    <row r="96" spans="1:51" x14ac:dyDescent="0.25">
      <c r="O96" s="15"/>
      <c r="P96" s="167"/>
      <c r="Q96" s="167"/>
      <c r="AS96" s="163"/>
      <c r="AT96" s="163"/>
      <c r="AU96" s="163"/>
      <c r="AV96" s="163"/>
      <c r="AW96" s="163"/>
      <c r="AX96" s="163"/>
      <c r="AY96" s="163"/>
    </row>
    <row r="97" spans="15:51" x14ac:dyDescent="0.25">
      <c r="O97" s="15"/>
      <c r="P97" s="167"/>
      <c r="Q97" s="167"/>
      <c r="AS97" s="163"/>
      <c r="AT97" s="163"/>
      <c r="AU97" s="163"/>
      <c r="AV97" s="163"/>
      <c r="AW97" s="163"/>
      <c r="AX97" s="163"/>
      <c r="AY97" s="163"/>
    </row>
    <row r="98" spans="15:51" x14ac:dyDescent="0.25">
      <c r="O98" s="15"/>
      <c r="P98" s="167"/>
      <c r="Q98" s="167"/>
      <c r="AS98" s="163"/>
      <c r="AT98" s="163"/>
      <c r="AU98" s="163"/>
      <c r="AV98" s="163"/>
      <c r="AW98" s="163"/>
      <c r="AX98" s="163"/>
      <c r="AY98" s="163"/>
    </row>
    <row r="99" spans="15:51" x14ac:dyDescent="0.25">
      <c r="O99" s="15"/>
      <c r="P99" s="167"/>
      <c r="Q99" s="167"/>
      <c r="AS99" s="163"/>
      <c r="AT99" s="163"/>
      <c r="AU99" s="163"/>
      <c r="AV99" s="163"/>
      <c r="AW99" s="163"/>
      <c r="AX99" s="163"/>
      <c r="AY99" s="163"/>
    </row>
    <row r="100" spans="15:51" x14ac:dyDescent="0.25">
      <c r="O100" s="15"/>
      <c r="P100" s="167"/>
      <c r="Q100" s="167"/>
      <c r="AS100" s="163"/>
      <c r="AT100" s="163"/>
      <c r="AU100" s="163"/>
      <c r="AV100" s="163"/>
      <c r="AW100" s="163"/>
      <c r="AX100" s="163"/>
      <c r="AY100" s="163"/>
    </row>
    <row r="101" spans="15:51" x14ac:dyDescent="0.25">
      <c r="O101" s="15"/>
      <c r="P101" s="167"/>
      <c r="Q101" s="167"/>
      <c r="AS101" s="163"/>
      <c r="AT101" s="163"/>
      <c r="AU101" s="163"/>
      <c r="AV101" s="163"/>
      <c r="AW101" s="163"/>
      <c r="AX101" s="163"/>
      <c r="AY101" s="163"/>
    </row>
    <row r="102" spans="15:51" x14ac:dyDescent="0.25">
      <c r="O102" s="15"/>
      <c r="P102" s="167"/>
      <c r="Q102" s="167"/>
      <c r="R102" s="167"/>
      <c r="S102" s="167"/>
      <c r="AS102" s="163"/>
      <c r="AT102" s="163"/>
      <c r="AU102" s="163"/>
      <c r="AV102" s="163"/>
      <c r="AW102" s="163"/>
      <c r="AX102" s="163"/>
      <c r="AY102" s="163"/>
    </row>
    <row r="103" spans="15:51" x14ac:dyDescent="0.25">
      <c r="O103" s="15"/>
      <c r="P103" s="167"/>
      <c r="Q103" s="167"/>
      <c r="R103" s="167"/>
      <c r="S103" s="167"/>
      <c r="T103" s="167"/>
      <c r="AS103" s="163"/>
      <c r="AT103" s="163"/>
      <c r="AU103" s="163"/>
      <c r="AV103" s="163"/>
      <c r="AW103" s="163"/>
      <c r="AX103" s="163"/>
      <c r="AY103" s="163"/>
    </row>
    <row r="104" spans="15:51" x14ac:dyDescent="0.25">
      <c r="O104" s="15"/>
      <c r="P104" s="167"/>
      <c r="Q104" s="167"/>
      <c r="R104" s="167"/>
      <c r="S104" s="167"/>
      <c r="T104" s="167"/>
      <c r="AS104" s="163"/>
      <c r="AT104" s="163"/>
      <c r="AU104" s="163"/>
      <c r="AV104" s="163"/>
      <c r="AW104" s="163"/>
      <c r="AX104" s="163"/>
      <c r="AY104" s="163"/>
    </row>
    <row r="105" spans="15:51" x14ac:dyDescent="0.25">
      <c r="O105" s="15"/>
      <c r="P105" s="167"/>
      <c r="T105" s="167"/>
      <c r="AS105" s="163"/>
      <c r="AT105" s="163"/>
      <c r="AU105" s="163"/>
      <c r="AV105" s="163"/>
      <c r="AW105" s="163"/>
      <c r="AX105" s="163"/>
      <c r="AY105" s="163"/>
    </row>
    <row r="106" spans="15:51" x14ac:dyDescent="0.25">
      <c r="O106" s="167"/>
      <c r="Q106" s="167"/>
      <c r="R106" s="167"/>
      <c r="S106" s="167"/>
      <c r="AS106" s="163"/>
      <c r="AT106" s="163"/>
      <c r="AU106" s="163"/>
      <c r="AV106" s="163"/>
      <c r="AW106" s="163"/>
      <c r="AX106" s="163"/>
      <c r="AY106" s="163"/>
    </row>
    <row r="107" spans="15:51" x14ac:dyDescent="0.25">
      <c r="O107" s="15"/>
      <c r="P107" s="167"/>
      <c r="Q107" s="167"/>
      <c r="R107" s="167"/>
      <c r="S107" s="167"/>
      <c r="T107" s="167"/>
      <c r="AS107" s="163"/>
      <c r="AT107" s="163"/>
      <c r="AU107" s="163"/>
      <c r="AV107" s="163"/>
      <c r="AW107" s="163"/>
      <c r="AX107" s="163"/>
      <c r="AY107" s="163"/>
    </row>
    <row r="108" spans="15:51" x14ac:dyDescent="0.25">
      <c r="O108" s="15"/>
      <c r="P108" s="167"/>
      <c r="Q108" s="167"/>
      <c r="R108" s="167"/>
      <c r="S108" s="167"/>
      <c r="T108" s="167"/>
      <c r="U108" s="167"/>
      <c r="AS108" s="163"/>
      <c r="AT108" s="163"/>
      <c r="AU108" s="163"/>
      <c r="AV108" s="163"/>
      <c r="AW108" s="163"/>
      <c r="AX108" s="163"/>
      <c r="AY108" s="163"/>
    </row>
    <row r="109" spans="15:51" x14ac:dyDescent="0.25">
      <c r="O109" s="15"/>
      <c r="P109" s="167"/>
      <c r="T109" s="167"/>
      <c r="U109" s="167"/>
      <c r="AS109" s="163"/>
      <c r="AT109" s="163"/>
      <c r="AU109" s="163"/>
      <c r="AV109" s="163"/>
      <c r="AW109" s="163"/>
      <c r="AX109" s="163"/>
      <c r="AY109" s="163"/>
    </row>
    <row r="121" spans="45:51" x14ac:dyDescent="0.25">
      <c r="AS121" s="163"/>
      <c r="AT121" s="163"/>
      <c r="AU121" s="163"/>
      <c r="AV121" s="163"/>
      <c r="AW121" s="163"/>
      <c r="AX121" s="163"/>
      <c r="AY121" s="163"/>
    </row>
  </sheetData>
  <protectedRanges>
    <protectedRange sqref="N65:R65 B81 S67:T73 B73:B78 S63:T64 N68:R73 T43:T45 T55:T62" name="Range2_12_5_1_1"/>
    <protectedRange sqref="N10 L10 L6 D6 D8 AD8 AF8 O8:U8 AJ8:AR8 AF10 AR11:AR34 L24:N31 G23:G34 N12:N23 N32:N34 E23:E34 E11:G22 N11:AG11 O12:AG34" name="Range1_16_3_1_1"/>
    <protectedRange sqref="I70 J68:M73 J65:M65 I73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4:H74 F75 E74" name="Range2_2_2_9_2_1_1"/>
    <protectedRange sqref="D72 D75:D76" name="Range2_1_1_1_1_1_9_2_1_1"/>
    <protectedRange sqref="Q10" name="Range1_17_1_1_1"/>
    <protectedRange sqref="AG10" name="Range1_18_1_1_1"/>
    <protectedRange sqref="C73 C75" name="Range2_4_1_1_1"/>
    <protectedRange sqref="AS16:AS34" name="Range1_1_1_1"/>
    <protectedRange sqref="P3:U5" name="Range1_16_1_1_1_1"/>
    <protectedRange sqref="C76 C74 C71" name="Range2_1_3_1_1"/>
    <protectedRange sqref="H11:H34" name="Range1_1_1_1_1_1_1"/>
    <protectedRange sqref="B79:B80 J66:R67 D73:D74 I71:I72 Z64:Z65 S65:Y66 AA65:AU66 E75:E76 G75:H76 F76" name="Range2_2_1_10_1_1_1_2"/>
    <protectedRange sqref="C72" name="Range2_2_1_10_2_1_1_1"/>
    <protectedRange sqref="N63:R64 G71:H71 D69 F72 E71" name="Range2_12_1_6_1_1"/>
    <protectedRange sqref="D64:D65 I67:I69 I63:M64 G72:H73 G65:H67 E72:E73 F73:F74 F66:F68 E65:E67" name="Range2_2_12_1_7_1_1"/>
    <protectedRange sqref="D70:D71" name="Range2_1_1_1_1_11_1_2_1_1"/>
    <protectedRange sqref="E68 G68:H68 F69" name="Range2_2_2_9_1_1_1_1"/>
    <protectedRange sqref="D66" name="Range2_1_1_1_1_1_9_1_1_1_1"/>
    <protectedRange sqref="C70 C65" name="Range2_1_1_2_1_1"/>
    <protectedRange sqref="C69" name="Range2_1_2_2_1_1"/>
    <protectedRange sqref="C68" name="Range2_3_2_1_1"/>
    <protectedRange sqref="F64:F65 E64 G64:H64" name="Range2_2_12_1_1_1_1_1"/>
    <protectedRange sqref="C64" name="Range2_1_4_2_1_1_1"/>
    <protectedRange sqref="C66:C67" name="Range2_5_1_1_1"/>
    <protectedRange sqref="E69:E70 F70:F71 G69:H70 I65:I66" name="Range2_2_1_1_1_1"/>
    <protectedRange sqref="D67:D68" name="Range2_1_1_1_1_1_1_1_1"/>
    <protectedRange sqref="AS11:AS15" name="Range1_4_1_1_1_1"/>
    <protectedRange sqref="J11:J15 J26:J34" name="Range1_1_2_1_10_1_1_1_1"/>
    <protectedRange sqref="R80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:S45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T50:T54" name="Range2_12_5_1_1_3"/>
    <protectedRange sqref="T48:T49" name="Range2_12_5_1_1_2_2"/>
    <protectedRange sqref="S48:S49" name="Range2_12_4_1_1_1_4_2_2_2"/>
    <protectedRange sqref="T47" name="Range2_12_5_1_1_2_1_1"/>
    <protectedRange sqref="T46" name="Range2_12_5_1_1_6_1_1_1_1_1_1_1"/>
    <protectedRange sqref="S46" name="Range2_12_5_1_1_5_3_1_1_1_1_1_1_1"/>
    <protectedRange sqref="S47" name="Range2_12_4_1_1_1_4_2_2_1_1"/>
    <protectedRange sqref="B70:B72" name="Range2_12_5_1_1_2"/>
    <protectedRange sqref="B69" name="Range2_12_5_1_1_2_1_4_1_1_1_2_1_1_1_1_1_1_1"/>
    <protectedRange sqref="F63:H63" name="Range2_2_12_1_1_1_1_1_1"/>
    <protectedRange sqref="D63:E63" name="Range2_2_12_1_7_1_1_2_1"/>
    <protectedRange sqref="C63" name="Range2_1_1_2_1_1_1"/>
    <protectedRange sqref="B67:B68" name="Range2_12_5_1_1_2_1"/>
    <protectedRange sqref="B66" name="Range2_12_5_1_1_2_1_2_1"/>
    <protectedRange sqref="B65" name="Range2_12_5_1_1_2_1_2_2"/>
    <protectedRange sqref="B64" name="Range2_12_5_1_1_2_1_4_1_1_1_2_1_1_1_1_1_1_1_1_1_2"/>
    <protectedRange sqref="G44:H45" name="Range2_2_12_1_3_1_1_1_1_1_4_1_1_1"/>
    <protectedRange sqref="E44:F45" name="Range2_2_12_1_7_1_1_3_1_1_1"/>
    <protectedRange sqref="Q44:R45" name="Range2_12_1_6_1_1_1_1_2_1_1"/>
    <protectedRange sqref="N44:P45" name="Range2_12_1_2_3_1_1_1_1_2_1_1"/>
    <protectedRange sqref="I44:M45" name="Range2_2_12_1_4_3_1_1_1_1_2_1_1"/>
    <protectedRange sqref="D44:D45" name="Range2_2_12_1_3_1_2_1_1_1_2_1_2_1_1"/>
    <protectedRange sqref="Q48:R49" name="Range2_12_1_6_1_1_1_2_3_2_1_1_3_1"/>
    <protectedRange sqref="N48:P49" name="Range2_12_1_2_3_1_1_1_2_3_2_1_1_3_1"/>
    <protectedRange sqref="K48:M49" name="Range2_2_12_1_4_3_1_1_1_3_3_2_1_1_3_1"/>
    <protectedRange sqref="J48:J49" name="Range2_2_12_1_4_3_1_1_1_3_2_1_2_2_1"/>
    <protectedRange sqref="E47:H48" name="Range2_2_12_1_3_1_2_1_1_1_1_2_1_1_1_1_1_1_1"/>
    <protectedRange sqref="D47:D48" name="Range2_2_12_1_3_1_2_1_1_1_2_1_2_3_1_1_1_1_2"/>
    <protectedRange sqref="Q46:R46" name="Range2_12_1_6_1_1_1_2_3_2_1_1_2_1_1_1_1_1_1"/>
    <protectedRange sqref="N46:P46" name="Range2_12_1_2_3_1_1_1_2_3_2_1_1_2_1_1_1_1_1_1"/>
    <protectedRange sqref="J46:M46" name="Range2_2_12_1_4_3_1_1_1_3_3_2_1_1_2_1_1_1_1_1_1"/>
    <protectedRange sqref="I46" name="Range2_2_12_1_4_3_1_1_1_2_1_2_2_1_2_1_1_1_1_1_1"/>
    <protectedRange sqref="G49:H49 D49:E49" name="Range2_2_12_1_3_1_2_1_1_1_2_1_3_2_1_2_1_1_1_1_1_1"/>
    <protectedRange sqref="F49" name="Range2_2_12_1_3_1_2_1_1_1_1_1_2_2_1_2_1_1_1_1_1_1"/>
    <protectedRange sqref="Q47:R47" name="Range2_12_1_6_1_1_1_2_3_2_1_1_1_1_1"/>
    <protectedRange sqref="N47:P47" name="Range2_12_1_2_3_1_1_1_2_3_2_1_1_1_1_1"/>
    <protectedRange sqref="K47:M47" name="Range2_2_12_1_4_3_1_1_1_3_3_2_1_1_1_1_1"/>
    <protectedRange sqref="J47" name="Range2_2_12_1_4_3_1_1_1_3_2_1_2_1_1_1"/>
    <protectedRange sqref="D46:E46" name="Range2_2_12_1_3_1_2_1_1_1_2_1_2_3_2_1_1_1"/>
    <protectedRange sqref="I47" name="Range2_2_12_1_4_2_1_1_1_4_1_2_1_1_1_2_1_1_1"/>
    <protectedRange sqref="F46:H46" name="Range2_2_12_1_3_1_1_1_1_1_4_1_2_1_2_1_2_1_1_1"/>
    <protectedRange sqref="I48:I49" name="Range2_2_12_1_4_2_1_1_1_4_1_2_1_1_1_2_2_1_1"/>
    <protectedRange sqref="B44:B45" name="Range2_12_5_1_1_1_2_2_1_1_1_1_1_1_1_1_1_1"/>
    <protectedRange sqref="B46" name="Range2_12_5_1_1_1_3_1_1_1_1_1_1_1_1_1_1_1"/>
    <protectedRange sqref="S59:S62" name="Range2_12_5_1_1_5"/>
    <protectedRange sqref="N59:R62" name="Range2_12_1_6_1_1_1"/>
    <protectedRange sqref="J59:M62" name="Range2_2_12_1_7_1_1_2"/>
    <protectedRange sqref="S57:S58" name="Range2_12_2_1_1_1_2_1_1_1"/>
    <protectedRange sqref="Q58:R58" name="Range2_12_1_4_1_1_1_1_1_1_1_1_1_1_1_1_1_1_1"/>
    <protectedRange sqref="N58:P58" name="Range2_12_1_2_1_1_1_1_1_1_1_1_1_1_1_1_1_1_1_1"/>
    <protectedRange sqref="J58:M58" name="Range2_2_12_1_4_1_1_1_1_1_1_1_1_1_1_1_1_1_1_1_1"/>
    <protectedRange sqref="Q57:R57" name="Range2_12_1_6_1_1_1_2_3_1_1_3_1_1_1_1_1_1_1"/>
    <protectedRange sqref="N57:P57" name="Range2_12_1_2_3_1_1_1_2_3_1_1_3_1_1_1_1_1_1_1"/>
    <protectedRange sqref="J57:M57" name="Range2_2_12_1_4_3_1_1_1_3_3_1_1_3_1_1_1_1_1_1_1"/>
    <protectedRange sqref="S50:S56" name="Range2_12_4_1_1_1_4_2_2_2_1"/>
    <protectedRange sqref="Q50:R56" name="Range2_12_1_6_1_1_1_2_3_2_1_1_3_2"/>
    <protectedRange sqref="N50:P56" name="Range2_12_1_2_3_1_1_1_2_3_2_1_1_3_2"/>
    <protectedRange sqref="K50:M56" name="Range2_2_12_1_4_3_1_1_1_3_3_2_1_1_3_2"/>
    <protectedRange sqref="J50:J56" name="Range2_2_12_1_4_3_1_1_1_3_2_1_2_2_2"/>
    <protectedRange sqref="G50:H50" name="Range2_2_12_1_3_1_2_1_1_1_2_1_1_1_1_1_1_2_1_1_1"/>
    <protectedRange sqref="D50:E50" name="Range2_2_12_1_3_1_2_1_1_1_2_1_1_1_1_3_1_1_1_1_1"/>
    <protectedRange sqref="F50" name="Range2_2_12_1_3_1_2_1_1_1_3_1_1_1_1_1_3_1_1_1_1_1"/>
    <protectedRange sqref="I50" name="Range2_2_12_1_4_3_1_1_1_2_1_2_1_1_3_1_1_1_1_1_1_1"/>
    <protectedRange sqref="I53:I54" name="Range2_2_12_1_7_1_1_2_2_2"/>
    <protectedRange sqref="I51:I52" name="Range2_2_12_1_4_3_1_1_1_3_3_1_1_3_1_1_1_1_1_1_2_2"/>
    <protectedRange sqref="E51:H52" name="Range2_2_12_1_3_1_2_1_1_1_1_2_1_1_1_1_1_1_2_2"/>
    <protectedRange sqref="D51:D52" name="Range2_2_12_1_3_1_2_1_1_1_2_1_2_3_1_1_1_1_1_2"/>
    <protectedRange sqref="G53:H54" name="Range2_2_12_1_3_1_2_1_1_1_2_1_1_1_1_1_1_2_1_1_1_1_1_1"/>
    <protectedRange sqref="D53:E54" name="Range2_2_12_1_3_1_2_1_1_1_2_1_1_1_1_3_1_1_1_1_1_2_1_2"/>
    <protectedRange sqref="F53:F54" name="Range2_2_12_1_3_1_2_1_1_1_3_1_1_1_1_1_3_1_1_1_1_1_1_1_2"/>
    <protectedRange sqref="I57:I62" name="Range2_2_12_1_7_1_1_2_2_1_1"/>
    <protectedRange sqref="I55:I56" name="Range2_2_12_1_4_3_1_1_1_3_3_1_1_3_1_1_1_1_1_1_2_1_1"/>
    <protectedRange sqref="E55:H56" name="Range2_2_12_1_3_1_2_1_1_1_1_2_1_1_1_1_1_1_2_1_1"/>
    <protectedRange sqref="D55:D56" name="Range2_2_12_1_3_1_2_1_1_1_2_1_2_3_1_1_1_1_1_1_1"/>
    <protectedRange sqref="G62:H62" name="Range2_2_12_1_3_1_2_1_1_1_2_1_1_1_1_1_1_2_1_1_1_1_1_1_1_1_1"/>
    <protectedRange sqref="F62 G59:H61" name="Range2_2_12_1_3_3_1_1_1_2_1_1_1_1_1_1_1_1_1_1_1_1_1_1_1_1"/>
    <protectedRange sqref="G57:H57" name="Range2_2_12_1_3_1_2_1_1_1_2_1_1_1_1_1_1_2_1_1_1_1_1_2_1"/>
    <protectedRange sqref="D57:E57" name="Range2_2_12_1_3_1_2_1_1_1_2_1_1_1_1_3_1_1_1_1_1_2_1_1_1"/>
    <protectedRange sqref="F59:F61 F57" name="Range2_2_12_1_3_1_2_1_1_1_3_1_1_1_1_1_3_1_1_1_1_1_1_1_1_1"/>
    <protectedRange sqref="F58:H58" name="Range2_2_12_1_3_1_2_1_1_1_1_2_1_1_1_1_1_1_1_1_1_1_1"/>
    <protectedRange sqref="D62" name="Range2_2_12_1_7_1_1_2_1_1_1_1_1"/>
    <protectedRange sqref="E62" name="Range2_2_12_1_1_1_1_1_1_1_1_1_1_1"/>
    <protectedRange sqref="C62" name="Range2_1_4_2_1_1_1_1_1_1_1_1"/>
    <protectedRange sqref="D59:E61" name="Range2_2_12_1_3_1_2_1_1_1_3_1_1_1_1_1_1_1_2_1_1_1_1_1_1_1"/>
    <protectedRange sqref="D58:E58" name="Range2_2_12_1_3_1_2_1_1_1_2_1_1_1_1_3_1_1_1_1_1_1_1_1_1_1"/>
    <protectedRange sqref="B60:B62" name="Range2_12_5_1_1_2_1_4_1_1_1_2_1_1_1_1_1_1_1_1_1_2_1_1_1_1"/>
    <protectedRange sqref="B63" name="Range2_12_5_1_1_2_1_2_2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229" priority="5" operator="containsText" text="N/A">
      <formula>NOT(ISERROR(SEARCH("N/A",X11)))</formula>
    </cfRule>
    <cfRule type="cellIs" dxfId="228" priority="23" operator="equal">
      <formula>0</formula>
    </cfRule>
  </conditionalFormatting>
  <conditionalFormatting sqref="X11:AE34">
    <cfRule type="cellIs" dxfId="227" priority="22" operator="greaterThanOrEqual">
      <formula>1185</formula>
    </cfRule>
  </conditionalFormatting>
  <conditionalFormatting sqref="X11:AE34">
    <cfRule type="cellIs" dxfId="226" priority="21" operator="between">
      <formula>0.1</formula>
      <formula>1184</formula>
    </cfRule>
  </conditionalFormatting>
  <conditionalFormatting sqref="X8 AJ11:AO11 AJ15:AL15 AJ12:AN14 AK33:AK34 AJ16:AJ34 AO12:AO32 AL16:AL34 AM15:AN34">
    <cfRule type="cellIs" dxfId="225" priority="20" operator="equal">
      <formula>0</formula>
    </cfRule>
  </conditionalFormatting>
  <conditionalFormatting sqref="X8 AJ11:AO11 AJ15:AL15 AJ12:AN14 AK33:AK34 AJ16:AJ34 AO12:AO32 AL16:AL34 AM15:AN34">
    <cfRule type="cellIs" dxfId="224" priority="19" operator="greaterThan">
      <formula>1179</formula>
    </cfRule>
  </conditionalFormatting>
  <conditionalFormatting sqref="X8 AJ11:AO11 AJ15:AL15 AJ12:AN14 AK33:AK34 AJ16:AJ34 AO12:AO32 AL16:AL34 AM15:AN34">
    <cfRule type="cellIs" dxfId="223" priority="18" operator="greaterThan">
      <formula>99</formula>
    </cfRule>
  </conditionalFormatting>
  <conditionalFormatting sqref="X8 AJ11:AO11 AJ15:AL15 AJ12:AN14 AK33:AK34 AJ16:AJ34 AO12:AO32 AL16:AL34 AM15:AN34">
    <cfRule type="cellIs" dxfId="222" priority="17" operator="greaterThan">
      <formula>0.99</formula>
    </cfRule>
  </conditionalFormatting>
  <conditionalFormatting sqref="AB8">
    <cfRule type="cellIs" dxfId="221" priority="16" operator="equal">
      <formula>0</formula>
    </cfRule>
  </conditionalFormatting>
  <conditionalFormatting sqref="AB8">
    <cfRule type="cellIs" dxfId="220" priority="15" operator="greaterThan">
      <formula>1179</formula>
    </cfRule>
  </conditionalFormatting>
  <conditionalFormatting sqref="AB8">
    <cfRule type="cellIs" dxfId="219" priority="14" operator="greaterThan">
      <formula>99</formula>
    </cfRule>
  </conditionalFormatting>
  <conditionalFormatting sqref="AB8">
    <cfRule type="cellIs" dxfId="218" priority="13" operator="greaterThan">
      <formula>0.99</formula>
    </cfRule>
  </conditionalFormatting>
  <conditionalFormatting sqref="AQ11:AQ34 AO33:AO34 AK16:AK32">
    <cfRule type="cellIs" dxfId="217" priority="12" operator="equal">
      <formula>0</formula>
    </cfRule>
  </conditionalFormatting>
  <conditionalFormatting sqref="AQ11:AQ34 AO33:AO34 AK16:AK32">
    <cfRule type="cellIs" dxfId="216" priority="11" operator="greaterThan">
      <formula>1179</formula>
    </cfRule>
  </conditionalFormatting>
  <conditionalFormatting sqref="AQ11:AQ34 AO33:AO34 AK16:AK32">
    <cfRule type="cellIs" dxfId="215" priority="10" operator="greaterThan">
      <formula>99</formula>
    </cfRule>
  </conditionalFormatting>
  <conditionalFormatting sqref="AQ11:AQ34 AO33:AO34 AK16:AK32">
    <cfRule type="cellIs" dxfId="214" priority="9" operator="greaterThan">
      <formula>0.99</formula>
    </cfRule>
  </conditionalFormatting>
  <conditionalFormatting sqref="AI11:AI34">
    <cfRule type="cellIs" dxfId="213" priority="8" operator="greaterThan">
      <formula>$AI$8</formula>
    </cfRule>
  </conditionalFormatting>
  <conditionalFormatting sqref="AH11:AH34">
    <cfRule type="cellIs" dxfId="212" priority="6" operator="greaterThan">
      <formula>$AH$8</formula>
    </cfRule>
    <cfRule type="cellIs" dxfId="211" priority="7" operator="greaterThan">
      <formula>$AH$8</formula>
    </cfRule>
  </conditionalFormatting>
  <conditionalFormatting sqref="AP11:AP34">
    <cfRule type="cellIs" dxfId="210" priority="4" operator="equal">
      <formula>0</formula>
    </cfRule>
  </conditionalFormatting>
  <conditionalFormatting sqref="AP11:AP34">
    <cfRule type="cellIs" dxfId="209" priority="3" operator="greaterThan">
      <formula>1179</formula>
    </cfRule>
  </conditionalFormatting>
  <conditionalFormatting sqref="AP11:AP34">
    <cfRule type="cellIs" dxfId="208" priority="2" operator="greaterThan">
      <formula>99</formula>
    </cfRule>
  </conditionalFormatting>
  <conditionalFormatting sqref="AP11:AP34">
    <cfRule type="cellIs" dxfId="207" priority="1" operator="greaterThan">
      <formula>0.99</formula>
    </cfRule>
  </conditionalFormatting>
  <dataValidations count="4"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3"/>
  <sheetViews>
    <sheetView showGridLines="0" topLeftCell="AB13" zoomScaleNormal="100" workbookViewId="0">
      <selection activeCell="AH40" activeCellId="1" sqref="AG35 AH40"/>
    </sheetView>
  </sheetViews>
  <sheetFormatPr defaultRowHeight="15" x14ac:dyDescent="0.25"/>
  <cols>
    <col min="1" max="1" width="5.7109375" style="163" customWidth="1"/>
    <col min="2" max="2" width="10.28515625" style="163" customWidth="1"/>
    <col min="3" max="3" width="14" style="163" customWidth="1"/>
    <col min="4" max="7" width="9.140625" style="163"/>
    <col min="8" max="8" width="20.42578125" style="163" customWidth="1"/>
    <col min="9" max="10" width="9.140625" style="163"/>
    <col min="11" max="11" width="9" style="163" customWidth="1"/>
    <col min="12" max="14" width="9.140625" style="163" hidden="1" customWidth="1"/>
    <col min="15" max="16" width="9.28515625" style="163" bestFit="1" customWidth="1"/>
    <col min="17" max="17" width="9" style="163" customWidth="1"/>
    <col min="18" max="18" width="9.140625" style="163" customWidth="1"/>
    <col min="19" max="19" width="11.5703125" style="163" bestFit="1" customWidth="1"/>
    <col min="20" max="20" width="10.5703125" style="163" bestFit="1" customWidth="1"/>
    <col min="21" max="22" width="9.28515625" style="163" bestFit="1" customWidth="1"/>
    <col min="23" max="23" width="9.140625" style="163"/>
    <col min="24" max="28" width="9.28515625" style="163" bestFit="1" customWidth="1"/>
    <col min="29" max="32" width="9.140625" style="163"/>
    <col min="33" max="33" width="10.5703125" style="163" bestFit="1" customWidth="1"/>
    <col min="34" max="35" width="9.28515625" style="163" bestFit="1" customWidth="1"/>
    <col min="36" max="44" width="9.140625" style="163"/>
    <col min="45" max="45" width="83.85546875" style="15" customWidth="1"/>
    <col min="46" max="47" width="9.140625" style="167"/>
    <col min="48" max="48" width="29.7109375" style="167" customWidth="1"/>
    <col min="49" max="49" width="22" style="167" customWidth="1"/>
    <col min="50" max="50" width="9.140625" style="167"/>
    <col min="51" max="51" width="38.5703125" style="167" bestFit="1" customWidth="1"/>
    <col min="52" max="16384" width="9.140625" style="163"/>
  </cols>
  <sheetData>
    <row r="2" spans="2:51" ht="21" x14ac:dyDescent="0.25">
      <c r="B2" s="5"/>
      <c r="C2" s="167"/>
      <c r="D2" s="167"/>
      <c r="E2" s="6"/>
      <c r="F2" s="6"/>
      <c r="G2" s="167"/>
      <c r="H2" s="7"/>
      <c r="I2" s="7"/>
      <c r="J2" s="167"/>
      <c r="K2" s="7"/>
      <c r="L2" s="7"/>
      <c r="M2" s="167"/>
      <c r="N2" s="167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7"/>
      <c r="AN2" s="167"/>
      <c r="AO2" s="167"/>
      <c r="AP2" s="167"/>
      <c r="AQ2" s="167"/>
      <c r="AR2" s="167"/>
    </row>
    <row r="3" spans="2:51" ht="21" x14ac:dyDescent="0.25">
      <c r="B3" s="16" t="s">
        <v>1</v>
      </c>
      <c r="C3" s="16"/>
      <c r="D3" s="16"/>
      <c r="E3" s="167"/>
      <c r="F3" s="7"/>
      <c r="G3" s="7"/>
      <c r="H3" s="167"/>
      <c r="I3" s="167"/>
      <c r="J3" s="167"/>
      <c r="K3" s="17"/>
      <c r="L3" s="18"/>
      <c r="M3" s="167"/>
      <c r="N3" s="167"/>
      <c r="O3" s="19" t="s">
        <v>2</v>
      </c>
      <c r="P3" s="263" t="s">
        <v>130</v>
      </c>
      <c r="Q3" s="264"/>
      <c r="R3" s="264"/>
      <c r="S3" s="264"/>
      <c r="T3" s="264"/>
      <c r="U3" s="265"/>
      <c r="V3" s="20"/>
      <c r="W3" s="20"/>
      <c r="X3" s="20"/>
      <c r="Y3" s="20"/>
      <c r="Z3" s="20"/>
      <c r="AH3" s="167"/>
      <c r="AI3" s="167"/>
      <c r="AJ3" s="167"/>
      <c r="AK3" s="167"/>
      <c r="AL3" s="15"/>
      <c r="AM3" s="167"/>
      <c r="AN3" s="167"/>
      <c r="AO3" s="167"/>
      <c r="AP3" s="167"/>
      <c r="AQ3" s="167"/>
      <c r="AR3" s="167"/>
      <c r="AS3" s="167"/>
    </row>
    <row r="4" spans="2:51" x14ac:dyDescent="0.25">
      <c r="B4" s="21" t="s">
        <v>3</v>
      </c>
      <c r="C4" s="21"/>
      <c r="D4" s="21"/>
      <c r="E4" s="167"/>
      <c r="F4" s="22"/>
      <c r="G4" s="167"/>
      <c r="H4" s="167"/>
      <c r="I4" s="167"/>
      <c r="J4" s="167"/>
      <c r="K4" s="167"/>
      <c r="L4" s="167"/>
      <c r="M4" s="167"/>
      <c r="N4" s="167"/>
      <c r="O4" s="19" t="s">
        <v>4</v>
      </c>
      <c r="P4" s="263" t="s">
        <v>130</v>
      </c>
      <c r="Q4" s="264"/>
      <c r="R4" s="264"/>
      <c r="S4" s="264"/>
      <c r="T4" s="264"/>
      <c r="U4" s="265"/>
      <c r="V4" s="20"/>
      <c r="W4" s="20"/>
      <c r="X4" s="20"/>
      <c r="Y4" s="20"/>
      <c r="Z4" s="20"/>
      <c r="AH4" s="167"/>
      <c r="AI4" s="167"/>
      <c r="AJ4" s="167"/>
      <c r="AK4" s="167"/>
      <c r="AL4" s="15"/>
      <c r="AM4" s="167"/>
      <c r="AN4" s="167"/>
      <c r="AO4" s="167"/>
      <c r="AP4" s="167"/>
      <c r="AQ4" s="167"/>
      <c r="AR4" s="167"/>
      <c r="AS4" s="167"/>
    </row>
    <row r="5" spans="2:51" x14ac:dyDescent="0.25">
      <c r="B5" s="167"/>
      <c r="C5" s="167"/>
      <c r="D5" s="167"/>
      <c r="E5" s="23"/>
      <c r="F5" s="23"/>
      <c r="G5" s="167"/>
      <c r="H5" s="167"/>
      <c r="I5" s="167"/>
      <c r="J5" s="167"/>
      <c r="K5" s="167"/>
      <c r="L5" s="167"/>
      <c r="M5" s="167"/>
      <c r="N5" s="167"/>
      <c r="O5" s="19" t="s">
        <v>5</v>
      </c>
      <c r="P5" s="263" t="s">
        <v>243</v>
      </c>
      <c r="Q5" s="264"/>
      <c r="R5" s="264"/>
      <c r="S5" s="264"/>
      <c r="T5" s="264"/>
      <c r="U5" s="265"/>
      <c r="V5" s="20"/>
      <c r="W5" s="20"/>
      <c r="X5" s="20"/>
      <c r="Y5" s="20"/>
      <c r="Z5" s="20"/>
      <c r="AH5" s="167"/>
      <c r="AI5" s="167"/>
      <c r="AJ5" s="167"/>
      <c r="AK5" s="167"/>
      <c r="AL5" s="15"/>
      <c r="AM5" s="167"/>
      <c r="AN5" s="167"/>
      <c r="AO5" s="167"/>
      <c r="AP5" s="167"/>
      <c r="AQ5" s="167"/>
      <c r="AR5" s="167"/>
      <c r="AS5" s="167"/>
    </row>
    <row r="6" spans="2:51" x14ac:dyDescent="0.25">
      <c r="B6" s="263" t="s">
        <v>6</v>
      </c>
      <c r="C6" s="265"/>
      <c r="D6" s="266" t="s">
        <v>7</v>
      </c>
      <c r="E6" s="267"/>
      <c r="F6" s="267"/>
      <c r="G6" s="267"/>
      <c r="H6" s="268"/>
      <c r="I6" s="167"/>
      <c r="J6" s="167"/>
      <c r="K6" s="213"/>
      <c r="L6" s="269">
        <v>41686</v>
      </c>
      <c r="M6" s="270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36" x14ac:dyDescent="0.25">
      <c r="B7" s="252" t="s">
        <v>8</v>
      </c>
      <c r="C7" s="253"/>
      <c r="D7" s="252" t="s">
        <v>9</v>
      </c>
      <c r="E7" s="254"/>
      <c r="F7" s="254"/>
      <c r="G7" s="253"/>
      <c r="H7" s="217" t="s">
        <v>10</v>
      </c>
      <c r="I7" s="216" t="s">
        <v>11</v>
      </c>
      <c r="J7" s="216" t="s">
        <v>12</v>
      </c>
      <c r="K7" s="216" t="s">
        <v>13</v>
      </c>
      <c r="L7" s="15"/>
      <c r="M7" s="15"/>
      <c r="N7" s="15"/>
      <c r="O7" s="217" t="s">
        <v>14</v>
      </c>
      <c r="P7" s="252" t="s">
        <v>15</v>
      </c>
      <c r="Q7" s="254"/>
      <c r="R7" s="254"/>
      <c r="S7" s="254"/>
      <c r="T7" s="253"/>
      <c r="U7" s="251" t="s">
        <v>16</v>
      </c>
      <c r="V7" s="251"/>
      <c r="W7" s="216" t="s">
        <v>17</v>
      </c>
      <c r="X7" s="252" t="s">
        <v>18</v>
      </c>
      <c r="Y7" s="253"/>
      <c r="Z7" s="252" t="s">
        <v>19</v>
      </c>
      <c r="AA7" s="253"/>
      <c r="AB7" s="252" t="s">
        <v>20</v>
      </c>
      <c r="AC7" s="253"/>
      <c r="AD7" s="252" t="s">
        <v>21</v>
      </c>
      <c r="AE7" s="253"/>
      <c r="AF7" s="216" t="s">
        <v>22</v>
      </c>
      <c r="AG7" s="216" t="s">
        <v>23</v>
      </c>
      <c r="AH7" s="216" t="s">
        <v>24</v>
      </c>
      <c r="AI7" s="216" t="s">
        <v>25</v>
      </c>
      <c r="AJ7" s="252" t="s">
        <v>26</v>
      </c>
      <c r="AK7" s="254"/>
      <c r="AL7" s="254"/>
      <c r="AM7" s="254"/>
      <c r="AN7" s="253"/>
      <c r="AO7" s="252" t="s">
        <v>27</v>
      </c>
      <c r="AP7" s="254"/>
      <c r="AQ7" s="253"/>
      <c r="AR7" s="216" t="s">
        <v>28</v>
      </c>
      <c r="AS7" s="30"/>
      <c r="AT7" s="15"/>
      <c r="AU7" s="15"/>
      <c r="AV7" s="15"/>
      <c r="AW7" s="15"/>
      <c r="AX7" s="15"/>
      <c r="AY7" s="15"/>
    </row>
    <row r="8" spans="2:51" x14ac:dyDescent="0.25">
      <c r="B8" s="255">
        <v>42028</v>
      </c>
      <c r="C8" s="256"/>
      <c r="D8" s="257" t="s">
        <v>29</v>
      </c>
      <c r="E8" s="258"/>
      <c r="F8" s="258"/>
      <c r="G8" s="259"/>
      <c r="H8" s="31"/>
      <c r="I8" s="257" t="s">
        <v>29</v>
      </c>
      <c r="J8" s="258"/>
      <c r="K8" s="259"/>
      <c r="L8" s="32"/>
      <c r="M8" s="32"/>
      <c r="N8" s="32"/>
      <c r="O8" s="31" t="s">
        <v>30</v>
      </c>
      <c r="P8" s="31" t="s">
        <v>30</v>
      </c>
      <c r="Q8" s="31" t="s">
        <v>31</v>
      </c>
      <c r="R8" s="31" t="s">
        <v>31</v>
      </c>
      <c r="S8" s="31" t="s">
        <v>30</v>
      </c>
      <c r="T8" s="31" t="s">
        <v>32</v>
      </c>
      <c r="U8" s="260" t="s">
        <v>33</v>
      </c>
      <c r="V8" s="260"/>
      <c r="W8" s="33" t="s">
        <v>34</v>
      </c>
      <c r="X8" s="243">
        <v>0</v>
      </c>
      <c r="Y8" s="244"/>
      <c r="Z8" s="261" t="s">
        <v>35</v>
      </c>
      <c r="AA8" s="262"/>
      <c r="AB8" s="243">
        <v>1185</v>
      </c>
      <c r="AC8" s="244"/>
      <c r="AD8" s="245">
        <v>800</v>
      </c>
      <c r="AE8" s="246"/>
      <c r="AF8" s="31"/>
      <c r="AG8" s="33">
        <f>AG34-AG10</f>
        <v>25736</v>
      </c>
      <c r="AH8" s="34"/>
      <c r="AI8" s="34"/>
      <c r="AJ8" s="31" t="s">
        <v>36</v>
      </c>
      <c r="AK8" s="31" t="s">
        <v>36</v>
      </c>
      <c r="AL8" s="31" t="s">
        <v>36</v>
      </c>
      <c r="AM8" s="31" t="s">
        <v>36</v>
      </c>
      <c r="AN8" s="31" t="s">
        <v>36</v>
      </c>
      <c r="AO8" s="31" t="s">
        <v>36</v>
      </c>
      <c r="AP8" s="31" t="s">
        <v>31</v>
      </c>
      <c r="AQ8" s="31" t="s">
        <v>31</v>
      </c>
      <c r="AR8" s="31" t="s">
        <v>37</v>
      </c>
      <c r="AS8" s="30"/>
      <c r="AV8" s="35" t="s">
        <v>38</v>
      </c>
    </row>
    <row r="9" spans="2:51" ht="60" x14ac:dyDescent="0.25">
      <c r="B9" s="235" t="s">
        <v>39</v>
      </c>
      <c r="C9" s="235"/>
      <c r="D9" s="247" t="s">
        <v>40</v>
      </c>
      <c r="E9" s="248"/>
      <c r="F9" s="249" t="s">
        <v>41</v>
      </c>
      <c r="G9" s="248"/>
      <c r="H9" s="250" t="s">
        <v>42</v>
      </c>
      <c r="I9" s="235" t="s">
        <v>43</v>
      </c>
      <c r="J9" s="235"/>
      <c r="K9" s="235"/>
      <c r="L9" s="216" t="s">
        <v>44</v>
      </c>
      <c r="M9" s="251" t="s">
        <v>45</v>
      </c>
      <c r="N9" s="36" t="s">
        <v>46</v>
      </c>
      <c r="O9" s="241" t="s">
        <v>47</v>
      </c>
      <c r="P9" s="241" t="s">
        <v>48</v>
      </c>
      <c r="Q9" s="37" t="s">
        <v>49</v>
      </c>
      <c r="R9" s="229" t="s">
        <v>50</v>
      </c>
      <c r="S9" s="230"/>
      <c r="T9" s="231"/>
      <c r="U9" s="214" t="s">
        <v>51</v>
      </c>
      <c r="V9" s="214" t="s">
        <v>52</v>
      </c>
      <c r="W9" s="235" t="s">
        <v>53</v>
      </c>
      <c r="X9" s="236" t="s">
        <v>54</v>
      </c>
      <c r="Y9" s="237"/>
      <c r="Z9" s="237"/>
      <c r="AA9" s="237"/>
      <c r="AB9" s="237"/>
      <c r="AC9" s="237"/>
      <c r="AD9" s="237"/>
      <c r="AE9" s="238"/>
      <c r="AF9" s="212" t="s">
        <v>55</v>
      </c>
      <c r="AG9" s="212" t="s">
        <v>56</v>
      </c>
      <c r="AH9" s="224" t="s">
        <v>57</v>
      </c>
      <c r="AI9" s="239" t="s">
        <v>58</v>
      </c>
      <c r="AJ9" s="214" t="s">
        <v>59</v>
      </c>
      <c r="AK9" s="214" t="s">
        <v>60</v>
      </c>
      <c r="AL9" s="214" t="s">
        <v>61</v>
      </c>
      <c r="AM9" s="214" t="s">
        <v>62</v>
      </c>
      <c r="AN9" s="214" t="s">
        <v>63</v>
      </c>
      <c r="AO9" s="214" t="s">
        <v>64</v>
      </c>
      <c r="AP9" s="214" t="s">
        <v>65</v>
      </c>
      <c r="AQ9" s="241" t="s">
        <v>66</v>
      </c>
      <c r="AR9" s="214" t="s">
        <v>67</v>
      </c>
      <c r="AS9" s="224" t="s">
        <v>68</v>
      </c>
      <c r="AV9" s="38" t="s">
        <v>69</v>
      </c>
      <c r="AW9" s="38" t="s">
        <v>70</v>
      </c>
      <c r="AY9" s="39" t="s">
        <v>71</v>
      </c>
    </row>
    <row r="10" spans="2:51" x14ac:dyDescent="0.25">
      <c r="B10" s="214" t="s">
        <v>72</v>
      </c>
      <c r="C10" s="214" t="s">
        <v>73</v>
      </c>
      <c r="D10" s="214" t="s">
        <v>74</v>
      </c>
      <c r="E10" s="214" t="s">
        <v>75</v>
      </c>
      <c r="F10" s="214" t="s">
        <v>74</v>
      </c>
      <c r="G10" s="214" t="s">
        <v>75</v>
      </c>
      <c r="H10" s="250"/>
      <c r="I10" s="214" t="s">
        <v>75</v>
      </c>
      <c r="J10" s="214" t="s">
        <v>75</v>
      </c>
      <c r="K10" s="214" t="s">
        <v>75</v>
      </c>
      <c r="L10" s="31" t="s">
        <v>29</v>
      </c>
      <c r="M10" s="251"/>
      <c r="N10" s="31" t="s">
        <v>29</v>
      </c>
      <c r="O10" s="242"/>
      <c r="P10" s="242"/>
      <c r="Q10" s="4">
        <f>'JAN 23'!Q34</f>
        <v>22754085</v>
      </c>
      <c r="R10" s="232"/>
      <c r="S10" s="233"/>
      <c r="T10" s="234"/>
      <c r="U10" s="214" t="s">
        <v>75</v>
      </c>
      <c r="V10" s="214" t="s">
        <v>75</v>
      </c>
      <c r="W10" s="235"/>
      <c r="X10" s="40" t="s">
        <v>76</v>
      </c>
      <c r="Y10" s="40" t="s">
        <v>77</v>
      </c>
      <c r="Z10" s="40" t="s">
        <v>78</v>
      </c>
      <c r="AA10" s="40" t="s">
        <v>79</v>
      </c>
      <c r="AB10" s="40" t="s">
        <v>80</v>
      </c>
      <c r="AC10" s="40" t="s">
        <v>81</v>
      </c>
      <c r="AD10" s="40" t="s">
        <v>82</v>
      </c>
      <c r="AE10" s="40" t="s">
        <v>83</v>
      </c>
      <c r="AF10" s="41"/>
      <c r="AG10" s="192">
        <f>'JAN 23'!AG34</f>
        <v>34166780</v>
      </c>
      <c r="AH10" s="224"/>
      <c r="AI10" s="240"/>
      <c r="AJ10" s="214" t="s">
        <v>84</v>
      </c>
      <c r="AK10" s="214" t="s">
        <v>84</v>
      </c>
      <c r="AL10" s="214" t="s">
        <v>84</v>
      </c>
      <c r="AM10" s="214" t="s">
        <v>84</v>
      </c>
      <c r="AN10" s="214" t="s">
        <v>84</v>
      </c>
      <c r="AO10" s="214" t="s">
        <v>84</v>
      </c>
      <c r="AP10" s="3">
        <f>'JAN 23'!AP34</f>
        <v>7568118</v>
      </c>
      <c r="AQ10" s="242"/>
      <c r="AR10" s="215" t="s">
        <v>85</v>
      </c>
      <c r="AS10" s="224"/>
      <c r="AV10" s="42" t="s">
        <v>86</v>
      </c>
      <c r="AW10" s="42" t="s">
        <v>87</v>
      </c>
      <c r="AY10" s="87" t="s">
        <v>130</v>
      </c>
    </row>
    <row r="11" spans="2:51" x14ac:dyDescent="0.25">
      <c r="B11" s="43">
        <v>2</v>
      </c>
      <c r="C11" s="43">
        <v>4.1666666666666664E-2</v>
      </c>
      <c r="D11" s="191">
        <v>10</v>
      </c>
      <c r="E11" s="44">
        <f>D11/1.42</f>
        <v>7.042253521126761</v>
      </c>
      <c r="F11" s="168">
        <v>66</v>
      </c>
      <c r="G11" s="44">
        <f>F11/1.42</f>
        <v>46.478873239436624</v>
      </c>
      <c r="H11" s="45" t="s">
        <v>88</v>
      </c>
      <c r="I11" s="45">
        <f>J11-(2/1.42)</f>
        <v>41.549295774647888</v>
      </c>
      <c r="J11" s="46">
        <f>(F11-5)/1.42</f>
        <v>42.95774647887324</v>
      </c>
      <c r="K11" s="45">
        <f>J11+(6/1.42)</f>
        <v>47.183098591549296</v>
      </c>
      <c r="L11" s="47">
        <v>14</v>
      </c>
      <c r="M11" s="48" t="s">
        <v>89</v>
      </c>
      <c r="N11" s="48">
        <v>11.4</v>
      </c>
      <c r="O11" s="192">
        <v>127</v>
      </c>
      <c r="P11" s="192">
        <v>88</v>
      </c>
      <c r="Q11" s="192">
        <v>22757895</v>
      </c>
      <c r="R11" s="50">
        <f>Q11-Q10</f>
        <v>3810</v>
      </c>
      <c r="S11" s="51">
        <f>R11*24/1000</f>
        <v>91.44</v>
      </c>
      <c r="T11" s="51">
        <f>R11/1000</f>
        <v>3.81</v>
      </c>
      <c r="U11" s="193">
        <v>5.0999999999999996</v>
      </c>
      <c r="V11" s="193">
        <f>U11</f>
        <v>5.0999999999999996</v>
      </c>
      <c r="W11" s="194" t="s">
        <v>129</v>
      </c>
      <c r="X11" s="197">
        <v>0</v>
      </c>
      <c r="Y11" s="197">
        <v>0</v>
      </c>
      <c r="Z11" s="197">
        <v>1032</v>
      </c>
      <c r="AA11" s="197">
        <v>0</v>
      </c>
      <c r="AB11" s="197">
        <v>1109</v>
      </c>
      <c r="AC11" s="52" t="s">
        <v>90</v>
      </c>
      <c r="AD11" s="52" t="s">
        <v>90</v>
      </c>
      <c r="AE11" s="52" t="s">
        <v>90</v>
      </c>
      <c r="AF11" s="196" t="s">
        <v>90</v>
      </c>
      <c r="AG11" s="196">
        <v>34167436</v>
      </c>
      <c r="AH11" s="53">
        <f>IF(ISBLANK(AG11),"-",AG11-AG10)</f>
        <v>656</v>
      </c>
      <c r="AI11" s="54">
        <f>AH11/T11</f>
        <v>172.1784776902887</v>
      </c>
      <c r="AJ11" s="166">
        <v>0</v>
      </c>
      <c r="AK11" s="166">
        <v>0</v>
      </c>
      <c r="AL11" s="166">
        <v>1</v>
      </c>
      <c r="AM11" s="166">
        <v>0</v>
      </c>
      <c r="AN11" s="166">
        <v>1</v>
      </c>
      <c r="AO11" s="166">
        <v>0.33</v>
      </c>
      <c r="AP11" s="197">
        <v>7569450</v>
      </c>
      <c r="AQ11" s="197">
        <f t="shared" ref="AQ11:AQ34" si="0">AP11-AP10</f>
        <v>1332</v>
      </c>
      <c r="AR11" s="55"/>
      <c r="AS11" s="56" t="s">
        <v>113</v>
      </c>
      <c r="AV11" s="42" t="s">
        <v>88</v>
      </c>
      <c r="AW11" s="42" t="s">
        <v>91</v>
      </c>
      <c r="AY11" s="87" t="s">
        <v>136</v>
      </c>
    </row>
    <row r="12" spans="2:51" x14ac:dyDescent="0.25">
      <c r="B12" s="43">
        <v>2.0416666666666701</v>
      </c>
      <c r="C12" s="43">
        <v>8.3333333333333329E-2</v>
      </c>
      <c r="D12" s="191">
        <v>13</v>
      </c>
      <c r="E12" s="44">
        <f t="shared" ref="E12:E34" si="1">D12/1.42</f>
        <v>9.1549295774647899</v>
      </c>
      <c r="F12" s="168">
        <v>66</v>
      </c>
      <c r="G12" s="44">
        <f t="shared" ref="G12:G34" si="2">F12/1.42</f>
        <v>46.478873239436624</v>
      </c>
      <c r="H12" s="45" t="s">
        <v>88</v>
      </c>
      <c r="I12" s="45">
        <f t="shared" ref="I12:I34" si="3">J12-(2/1.42)</f>
        <v>41.549295774647888</v>
      </c>
      <c r="J12" s="46">
        <f>(F12-5)/1.42</f>
        <v>42.95774647887324</v>
      </c>
      <c r="K12" s="45">
        <f>J12+(6/1.42)</f>
        <v>47.183098591549296</v>
      </c>
      <c r="L12" s="47">
        <v>14</v>
      </c>
      <c r="M12" s="48" t="s">
        <v>89</v>
      </c>
      <c r="N12" s="48">
        <v>11.2</v>
      </c>
      <c r="O12" s="192">
        <v>124</v>
      </c>
      <c r="P12" s="192">
        <v>85</v>
      </c>
      <c r="Q12" s="192">
        <v>22761614</v>
      </c>
      <c r="R12" s="50">
        <f t="shared" ref="R12:R34" si="4">Q12-Q11</f>
        <v>3719</v>
      </c>
      <c r="S12" s="51">
        <f t="shared" ref="S12:S34" si="5">R12*24/1000</f>
        <v>89.256</v>
      </c>
      <c r="T12" s="51">
        <f t="shared" ref="T12:T34" si="6">R12/1000</f>
        <v>3.7189999999999999</v>
      </c>
      <c r="U12" s="193">
        <v>6.5</v>
      </c>
      <c r="V12" s="193">
        <f t="shared" ref="V12:V34" si="7">U12</f>
        <v>6.5</v>
      </c>
      <c r="W12" s="194" t="s">
        <v>129</v>
      </c>
      <c r="X12" s="197">
        <v>0</v>
      </c>
      <c r="Y12" s="197">
        <v>0</v>
      </c>
      <c r="Z12" s="197">
        <v>1005</v>
      </c>
      <c r="AA12" s="197">
        <v>0</v>
      </c>
      <c r="AB12" s="197">
        <v>1059</v>
      </c>
      <c r="AC12" s="52" t="s">
        <v>90</v>
      </c>
      <c r="AD12" s="52" t="s">
        <v>90</v>
      </c>
      <c r="AE12" s="52" t="s">
        <v>90</v>
      </c>
      <c r="AF12" s="196" t="s">
        <v>90</v>
      </c>
      <c r="AG12" s="196">
        <v>34168052</v>
      </c>
      <c r="AH12" s="53">
        <f>IF(ISBLANK(AG12),"-",AG12-AG11)</f>
        <v>616</v>
      </c>
      <c r="AI12" s="54">
        <f t="shared" ref="AI12:AI34" si="8">AH12/T12</f>
        <v>165.63592363538586</v>
      </c>
      <c r="AJ12" s="166">
        <v>0</v>
      </c>
      <c r="AK12" s="166">
        <v>0</v>
      </c>
      <c r="AL12" s="166">
        <v>1</v>
      </c>
      <c r="AM12" s="166">
        <v>0</v>
      </c>
      <c r="AN12" s="166">
        <v>1</v>
      </c>
      <c r="AO12" s="166">
        <v>0.33</v>
      </c>
      <c r="AP12" s="197">
        <v>7570909</v>
      </c>
      <c r="AQ12" s="197">
        <f t="shared" si="0"/>
        <v>1459</v>
      </c>
      <c r="AR12" s="57"/>
      <c r="AS12" s="56" t="s">
        <v>113</v>
      </c>
      <c r="AV12" s="42" t="s">
        <v>92</v>
      </c>
      <c r="AW12" s="42" t="s">
        <v>93</v>
      </c>
      <c r="AY12" s="87" t="s">
        <v>137</v>
      </c>
    </row>
    <row r="13" spans="2:51" x14ac:dyDescent="0.25">
      <c r="B13" s="43">
        <v>2.0833333333333299</v>
      </c>
      <c r="C13" s="43">
        <v>0.125</v>
      </c>
      <c r="D13" s="191">
        <v>14</v>
      </c>
      <c r="E13" s="44">
        <f t="shared" si="1"/>
        <v>9.8591549295774659</v>
      </c>
      <c r="F13" s="168">
        <v>66</v>
      </c>
      <c r="G13" s="44">
        <f t="shared" si="2"/>
        <v>46.478873239436624</v>
      </c>
      <c r="H13" s="45" t="s">
        <v>88</v>
      </c>
      <c r="I13" s="45">
        <f t="shared" si="3"/>
        <v>41.549295774647888</v>
      </c>
      <c r="J13" s="46">
        <f>(F13-5)/1.42</f>
        <v>42.95774647887324</v>
      </c>
      <c r="K13" s="45">
        <f>J13+(6/1.42)</f>
        <v>47.183098591549296</v>
      </c>
      <c r="L13" s="47">
        <v>14</v>
      </c>
      <c r="M13" s="48" t="s">
        <v>89</v>
      </c>
      <c r="N13" s="48">
        <v>11.2</v>
      </c>
      <c r="O13" s="192">
        <v>122</v>
      </c>
      <c r="P13" s="192">
        <v>86</v>
      </c>
      <c r="Q13" s="192">
        <v>22765116</v>
      </c>
      <c r="R13" s="50">
        <f t="shared" si="4"/>
        <v>3502</v>
      </c>
      <c r="S13" s="51">
        <f t="shared" si="5"/>
        <v>84.048000000000002</v>
      </c>
      <c r="T13" s="51">
        <f t="shared" si="6"/>
        <v>3.5019999999999998</v>
      </c>
      <c r="U13" s="193">
        <v>8</v>
      </c>
      <c r="V13" s="193">
        <f t="shared" si="7"/>
        <v>8</v>
      </c>
      <c r="W13" s="194" t="s">
        <v>129</v>
      </c>
      <c r="X13" s="197">
        <v>0</v>
      </c>
      <c r="Y13" s="197">
        <v>0</v>
      </c>
      <c r="Z13" s="197">
        <v>1001</v>
      </c>
      <c r="AA13" s="197">
        <v>0</v>
      </c>
      <c r="AB13" s="197">
        <v>1028</v>
      </c>
      <c r="AC13" s="52" t="s">
        <v>90</v>
      </c>
      <c r="AD13" s="52" t="s">
        <v>90</v>
      </c>
      <c r="AE13" s="52" t="s">
        <v>90</v>
      </c>
      <c r="AF13" s="196" t="s">
        <v>90</v>
      </c>
      <c r="AG13" s="196">
        <v>34168608</v>
      </c>
      <c r="AH13" s="53">
        <f>IF(ISBLANK(AG13),"-",AG13-AG12)</f>
        <v>556</v>
      </c>
      <c r="AI13" s="54">
        <f t="shared" si="8"/>
        <v>158.76641918903485</v>
      </c>
      <c r="AJ13" s="166">
        <v>0</v>
      </c>
      <c r="AK13" s="166">
        <v>0</v>
      </c>
      <c r="AL13" s="166">
        <v>1</v>
      </c>
      <c r="AM13" s="166">
        <v>0</v>
      </c>
      <c r="AN13" s="166">
        <v>1</v>
      </c>
      <c r="AO13" s="166">
        <v>0.33</v>
      </c>
      <c r="AP13" s="197">
        <v>7572378</v>
      </c>
      <c r="AQ13" s="197">
        <f t="shared" si="0"/>
        <v>1469</v>
      </c>
      <c r="AR13" s="55"/>
      <c r="AS13" s="56" t="s">
        <v>113</v>
      </c>
      <c r="AV13" s="42" t="s">
        <v>94</v>
      </c>
      <c r="AW13" s="42" t="s">
        <v>95</v>
      </c>
      <c r="AY13" s="87" t="s">
        <v>147</v>
      </c>
    </row>
    <row r="14" spans="2:51" x14ac:dyDescent="0.25">
      <c r="B14" s="43">
        <v>2.125</v>
      </c>
      <c r="C14" s="43">
        <v>0.16666666666666699</v>
      </c>
      <c r="D14" s="191">
        <v>16</v>
      </c>
      <c r="E14" s="44">
        <f t="shared" si="1"/>
        <v>11.267605633802818</v>
      </c>
      <c r="F14" s="168">
        <v>66</v>
      </c>
      <c r="G14" s="44">
        <f t="shared" si="2"/>
        <v>46.478873239436624</v>
      </c>
      <c r="H14" s="45" t="s">
        <v>88</v>
      </c>
      <c r="I14" s="45">
        <f t="shared" si="3"/>
        <v>41.549295774647888</v>
      </c>
      <c r="J14" s="46">
        <f>(F14-5)/1.42</f>
        <v>42.95774647887324</v>
      </c>
      <c r="K14" s="45">
        <f>J14+(6/1.42)</f>
        <v>47.183098591549296</v>
      </c>
      <c r="L14" s="47">
        <v>14</v>
      </c>
      <c r="M14" s="48" t="s">
        <v>89</v>
      </c>
      <c r="N14" s="48">
        <v>12.8</v>
      </c>
      <c r="O14" s="192">
        <v>87</v>
      </c>
      <c r="P14" s="192">
        <v>83</v>
      </c>
      <c r="Q14" s="192">
        <v>22768803</v>
      </c>
      <c r="R14" s="50">
        <f t="shared" si="4"/>
        <v>3687</v>
      </c>
      <c r="S14" s="51">
        <f t="shared" si="5"/>
        <v>88.488</v>
      </c>
      <c r="T14" s="51">
        <f t="shared" si="6"/>
        <v>3.6869999999999998</v>
      </c>
      <c r="U14" s="193">
        <v>9.5</v>
      </c>
      <c r="V14" s="193">
        <f t="shared" si="7"/>
        <v>9.5</v>
      </c>
      <c r="W14" s="194" t="s">
        <v>129</v>
      </c>
      <c r="X14" s="197">
        <v>0</v>
      </c>
      <c r="Y14" s="197">
        <v>0</v>
      </c>
      <c r="Z14" s="197">
        <v>147</v>
      </c>
      <c r="AA14" s="197">
        <v>0</v>
      </c>
      <c r="AB14" s="197">
        <v>1008</v>
      </c>
      <c r="AC14" s="52" t="s">
        <v>90</v>
      </c>
      <c r="AD14" s="52" t="s">
        <v>90</v>
      </c>
      <c r="AE14" s="52" t="s">
        <v>90</v>
      </c>
      <c r="AF14" s="196" t="s">
        <v>90</v>
      </c>
      <c r="AG14" s="196">
        <v>34169164</v>
      </c>
      <c r="AH14" s="53">
        <f t="shared" ref="AH14:AH34" si="9">IF(ISBLANK(AG14),"-",AG14-AG13)</f>
        <v>556</v>
      </c>
      <c r="AI14" s="54">
        <f t="shared" si="8"/>
        <v>150.80010848928669</v>
      </c>
      <c r="AJ14" s="166">
        <v>0</v>
      </c>
      <c r="AK14" s="166">
        <v>0</v>
      </c>
      <c r="AL14" s="166">
        <v>1</v>
      </c>
      <c r="AM14" s="166">
        <v>0</v>
      </c>
      <c r="AN14" s="166">
        <v>1</v>
      </c>
      <c r="AO14" s="166">
        <v>0.33</v>
      </c>
      <c r="AP14" s="197">
        <v>7573671</v>
      </c>
      <c r="AQ14" s="197">
        <f t="shared" si="0"/>
        <v>1293</v>
      </c>
      <c r="AR14" s="55"/>
      <c r="AS14" s="56" t="s">
        <v>113</v>
      </c>
      <c r="AT14" s="58"/>
      <c r="AV14" s="42" t="s">
        <v>96</v>
      </c>
      <c r="AW14" s="42" t="s">
        <v>97</v>
      </c>
      <c r="AY14" s="87" t="s">
        <v>138</v>
      </c>
    </row>
    <row r="15" spans="2:51" x14ac:dyDescent="0.25">
      <c r="B15" s="43">
        <v>2.1666666666666701</v>
      </c>
      <c r="C15" s="43">
        <v>0.20833333333333301</v>
      </c>
      <c r="D15" s="191">
        <v>25</v>
      </c>
      <c r="E15" s="44">
        <f t="shared" si="1"/>
        <v>17.605633802816904</v>
      </c>
      <c r="F15" s="168">
        <v>66</v>
      </c>
      <c r="G15" s="44">
        <f t="shared" si="2"/>
        <v>46.478873239436624</v>
      </c>
      <c r="H15" s="45" t="s">
        <v>88</v>
      </c>
      <c r="I15" s="45">
        <f t="shared" si="3"/>
        <v>41.549295774647888</v>
      </c>
      <c r="J15" s="46">
        <f>(F15-5)/1.42</f>
        <v>42.95774647887324</v>
      </c>
      <c r="K15" s="45">
        <f>J15+(6/1.42)</f>
        <v>47.183098591549296</v>
      </c>
      <c r="L15" s="47">
        <v>18</v>
      </c>
      <c r="M15" s="48" t="s">
        <v>89</v>
      </c>
      <c r="N15" s="48">
        <v>13.1</v>
      </c>
      <c r="O15" s="192">
        <v>98</v>
      </c>
      <c r="P15" s="192">
        <v>94</v>
      </c>
      <c r="Q15" s="192">
        <v>22773011</v>
      </c>
      <c r="R15" s="50">
        <f t="shared" si="4"/>
        <v>4208</v>
      </c>
      <c r="S15" s="51">
        <f t="shared" si="5"/>
        <v>100.992</v>
      </c>
      <c r="T15" s="51">
        <f t="shared" si="6"/>
        <v>4.2080000000000002</v>
      </c>
      <c r="U15" s="193">
        <v>9.5</v>
      </c>
      <c r="V15" s="193">
        <f t="shared" si="7"/>
        <v>9.5</v>
      </c>
      <c r="W15" s="194" t="s">
        <v>129</v>
      </c>
      <c r="X15" s="197">
        <v>0</v>
      </c>
      <c r="Y15" s="197">
        <v>0</v>
      </c>
      <c r="Z15" s="197">
        <v>952</v>
      </c>
      <c r="AA15" s="197">
        <v>0</v>
      </c>
      <c r="AB15" s="197">
        <v>980</v>
      </c>
      <c r="AC15" s="52" t="s">
        <v>90</v>
      </c>
      <c r="AD15" s="52" t="s">
        <v>90</v>
      </c>
      <c r="AE15" s="52" t="s">
        <v>90</v>
      </c>
      <c r="AF15" s="196" t="s">
        <v>90</v>
      </c>
      <c r="AG15" s="196">
        <v>34169716</v>
      </c>
      <c r="AH15" s="53">
        <f t="shared" si="9"/>
        <v>552</v>
      </c>
      <c r="AI15" s="54">
        <f t="shared" si="8"/>
        <v>131.1787072243346</v>
      </c>
      <c r="AJ15" s="166">
        <v>0</v>
      </c>
      <c r="AK15" s="166">
        <v>0</v>
      </c>
      <c r="AL15" s="166">
        <v>1</v>
      </c>
      <c r="AM15" s="166">
        <v>0</v>
      </c>
      <c r="AN15" s="166">
        <v>1</v>
      </c>
      <c r="AO15" s="166">
        <v>0</v>
      </c>
      <c r="AP15" s="197">
        <v>7573671</v>
      </c>
      <c r="AQ15" s="197">
        <f t="shared" si="0"/>
        <v>0</v>
      </c>
      <c r="AR15" s="55"/>
      <c r="AS15" s="56" t="s">
        <v>113</v>
      </c>
      <c r="AV15" s="42" t="s">
        <v>98</v>
      </c>
      <c r="AW15" s="42" t="s">
        <v>99</v>
      </c>
      <c r="AY15" s="87" t="s">
        <v>248</v>
      </c>
    </row>
    <row r="16" spans="2:51" x14ac:dyDescent="0.25">
      <c r="B16" s="43">
        <v>2.2083333333333299</v>
      </c>
      <c r="C16" s="43">
        <v>0.25</v>
      </c>
      <c r="D16" s="191">
        <v>20</v>
      </c>
      <c r="E16" s="44">
        <f t="shared" si="1"/>
        <v>14.084507042253522</v>
      </c>
      <c r="F16" s="103">
        <v>68</v>
      </c>
      <c r="G16" s="44">
        <f t="shared" si="2"/>
        <v>47.887323943661976</v>
      </c>
      <c r="H16" s="45" t="s">
        <v>88</v>
      </c>
      <c r="I16" s="45">
        <f t="shared" si="3"/>
        <v>46.478873239436624</v>
      </c>
      <c r="J16" s="46">
        <f t="shared" ref="J16:J25" si="10">F16/1.42</f>
        <v>47.887323943661976</v>
      </c>
      <c r="K16" s="45">
        <f>J16+1.42</f>
        <v>49.307323943661977</v>
      </c>
      <c r="L16" s="47">
        <v>19</v>
      </c>
      <c r="M16" s="48" t="s">
        <v>100</v>
      </c>
      <c r="N16" s="48">
        <v>13.1</v>
      </c>
      <c r="O16" s="192">
        <v>110</v>
      </c>
      <c r="P16" s="192">
        <v>108</v>
      </c>
      <c r="Q16" s="192">
        <v>22776630</v>
      </c>
      <c r="R16" s="50">
        <f t="shared" si="4"/>
        <v>3619</v>
      </c>
      <c r="S16" s="51">
        <f t="shared" si="5"/>
        <v>86.855999999999995</v>
      </c>
      <c r="T16" s="51">
        <f t="shared" si="6"/>
        <v>3.6190000000000002</v>
      </c>
      <c r="U16" s="193">
        <v>9.5</v>
      </c>
      <c r="V16" s="193">
        <f t="shared" si="7"/>
        <v>9.5</v>
      </c>
      <c r="W16" s="194" t="s">
        <v>129</v>
      </c>
      <c r="X16" s="197">
        <v>0</v>
      </c>
      <c r="Y16" s="197">
        <v>0</v>
      </c>
      <c r="Z16" s="197">
        <v>1050</v>
      </c>
      <c r="AA16" s="197">
        <v>0</v>
      </c>
      <c r="AB16" s="197">
        <v>1050</v>
      </c>
      <c r="AC16" s="52" t="s">
        <v>90</v>
      </c>
      <c r="AD16" s="52" t="s">
        <v>90</v>
      </c>
      <c r="AE16" s="52" t="s">
        <v>90</v>
      </c>
      <c r="AF16" s="196" t="s">
        <v>90</v>
      </c>
      <c r="AG16" s="196">
        <v>34170220</v>
      </c>
      <c r="AH16" s="53">
        <f t="shared" si="9"/>
        <v>504</v>
      </c>
      <c r="AI16" s="54">
        <f t="shared" si="8"/>
        <v>139.26499032882012</v>
      </c>
      <c r="AJ16" s="166">
        <v>0</v>
      </c>
      <c r="AK16" s="166">
        <v>0</v>
      </c>
      <c r="AL16" s="166">
        <v>1</v>
      </c>
      <c r="AM16" s="166">
        <v>0</v>
      </c>
      <c r="AN16" s="166">
        <v>1</v>
      </c>
      <c r="AO16" s="166">
        <v>0</v>
      </c>
      <c r="AP16" s="197">
        <v>7573671</v>
      </c>
      <c r="AQ16" s="197">
        <f t="shared" si="0"/>
        <v>0</v>
      </c>
      <c r="AR16" s="57"/>
      <c r="AS16" s="56" t="s">
        <v>101</v>
      </c>
      <c r="AV16" s="42" t="s">
        <v>102</v>
      </c>
      <c r="AW16" s="42" t="s">
        <v>103</v>
      </c>
      <c r="AY16" s="87"/>
    </row>
    <row r="17" spans="1:51" x14ac:dyDescent="0.25">
      <c r="B17" s="43">
        <v>2.25</v>
      </c>
      <c r="C17" s="43">
        <v>0.29166666666666702</v>
      </c>
      <c r="D17" s="191">
        <v>9</v>
      </c>
      <c r="E17" s="44">
        <f t="shared" si="1"/>
        <v>6.3380281690140849</v>
      </c>
      <c r="F17" s="103">
        <v>83</v>
      </c>
      <c r="G17" s="44">
        <f t="shared" si="2"/>
        <v>58.450704225352112</v>
      </c>
      <c r="H17" s="45" t="s">
        <v>88</v>
      </c>
      <c r="I17" s="45">
        <f t="shared" si="3"/>
        <v>57.04225352112676</v>
      </c>
      <c r="J17" s="46">
        <f t="shared" si="10"/>
        <v>58.450704225352112</v>
      </c>
      <c r="K17" s="45">
        <f t="shared" ref="K17:K22" si="11">J17+1.42</f>
        <v>59.870704225352114</v>
      </c>
      <c r="L17" s="47">
        <v>19</v>
      </c>
      <c r="M17" s="48" t="s">
        <v>100</v>
      </c>
      <c r="N17" s="48">
        <v>16.7</v>
      </c>
      <c r="O17" s="192">
        <v>139</v>
      </c>
      <c r="P17" s="192">
        <v>140</v>
      </c>
      <c r="Q17" s="192">
        <v>22782163</v>
      </c>
      <c r="R17" s="50">
        <f t="shared" si="4"/>
        <v>5533</v>
      </c>
      <c r="S17" s="51">
        <f t="shared" si="5"/>
        <v>132.792</v>
      </c>
      <c r="T17" s="51">
        <f t="shared" si="6"/>
        <v>5.5330000000000004</v>
      </c>
      <c r="U17" s="193">
        <v>9.5</v>
      </c>
      <c r="V17" s="193">
        <f t="shared" si="7"/>
        <v>9.5</v>
      </c>
      <c r="W17" s="194" t="s">
        <v>141</v>
      </c>
      <c r="X17" s="197">
        <v>0</v>
      </c>
      <c r="Y17" s="197">
        <v>0</v>
      </c>
      <c r="Z17" s="197">
        <v>1195</v>
      </c>
      <c r="AA17" s="197">
        <v>1185</v>
      </c>
      <c r="AB17" s="197">
        <v>1198</v>
      </c>
      <c r="AC17" s="52" t="s">
        <v>90</v>
      </c>
      <c r="AD17" s="52" t="s">
        <v>90</v>
      </c>
      <c r="AE17" s="52" t="s">
        <v>90</v>
      </c>
      <c r="AF17" s="196" t="s">
        <v>90</v>
      </c>
      <c r="AG17" s="196">
        <v>34171380</v>
      </c>
      <c r="AH17" s="53">
        <f t="shared" si="9"/>
        <v>1160</v>
      </c>
      <c r="AI17" s="54">
        <f t="shared" si="8"/>
        <v>209.65118380625339</v>
      </c>
      <c r="AJ17" s="166">
        <v>0</v>
      </c>
      <c r="AK17" s="166">
        <v>0</v>
      </c>
      <c r="AL17" s="166">
        <v>1</v>
      </c>
      <c r="AM17" s="166">
        <v>1</v>
      </c>
      <c r="AN17" s="166">
        <v>1</v>
      </c>
      <c r="AO17" s="166">
        <v>0</v>
      </c>
      <c r="AP17" s="197">
        <v>7573671</v>
      </c>
      <c r="AQ17" s="197">
        <f t="shared" si="0"/>
        <v>0</v>
      </c>
      <c r="AR17" s="55"/>
      <c r="AS17" s="56" t="s">
        <v>101</v>
      </c>
      <c r="AT17" s="58"/>
      <c r="AV17" s="42" t="s">
        <v>104</v>
      </c>
      <c r="AW17" s="42" t="s">
        <v>105</v>
      </c>
      <c r="AY17" s="170"/>
    </row>
    <row r="18" spans="1:51" x14ac:dyDescent="0.25">
      <c r="B18" s="43">
        <v>2.2916666666666701</v>
      </c>
      <c r="C18" s="43">
        <v>0.33333333333333298</v>
      </c>
      <c r="D18" s="191">
        <v>8</v>
      </c>
      <c r="E18" s="44">
        <f t="shared" si="1"/>
        <v>5.6338028169014089</v>
      </c>
      <c r="F18" s="103">
        <v>83</v>
      </c>
      <c r="G18" s="44">
        <f t="shared" si="2"/>
        <v>58.450704225352112</v>
      </c>
      <c r="H18" s="45" t="s">
        <v>88</v>
      </c>
      <c r="I18" s="45">
        <f t="shared" si="3"/>
        <v>57.04225352112676</v>
      </c>
      <c r="J18" s="46">
        <f t="shared" si="10"/>
        <v>58.450704225352112</v>
      </c>
      <c r="K18" s="45">
        <f t="shared" si="11"/>
        <v>59.870704225352114</v>
      </c>
      <c r="L18" s="47">
        <v>19</v>
      </c>
      <c r="M18" s="48" t="s">
        <v>100</v>
      </c>
      <c r="N18" s="48">
        <v>17.3</v>
      </c>
      <c r="O18" s="192">
        <v>139</v>
      </c>
      <c r="P18" s="192">
        <v>146</v>
      </c>
      <c r="Q18" s="192">
        <v>22788172</v>
      </c>
      <c r="R18" s="50">
        <f t="shared" si="4"/>
        <v>6009</v>
      </c>
      <c r="S18" s="51">
        <f t="shared" si="5"/>
        <v>144.21600000000001</v>
      </c>
      <c r="T18" s="51">
        <f t="shared" si="6"/>
        <v>6.0090000000000003</v>
      </c>
      <c r="U18" s="193">
        <v>9.3000000000000007</v>
      </c>
      <c r="V18" s="193">
        <f t="shared" si="7"/>
        <v>9.3000000000000007</v>
      </c>
      <c r="W18" s="194" t="s">
        <v>142</v>
      </c>
      <c r="X18" s="197">
        <v>0</v>
      </c>
      <c r="Y18" s="197">
        <v>1009</v>
      </c>
      <c r="Z18" s="197">
        <v>1195</v>
      </c>
      <c r="AA18" s="197">
        <v>1185</v>
      </c>
      <c r="AB18" s="197">
        <v>1198</v>
      </c>
      <c r="AC18" s="52" t="s">
        <v>90</v>
      </c>
      <c r="AD18" s="52" t="s">
        <v>90</v>
      </c>
      <c r="AE18" s="52" t="s">
        <v>90</v>
      </c>
      <c r="AF18" s="196" t="s">
        <v>90</v>
      </c>
      <c r="AG18" s="196">
        <v>34172720</v>
      </c>
      <c r="AH18" s="53">
        <f t="shared" si="9"/>
        <v>1340</v>
      </c>
      <c r="AI18" s="54">
        <f t="shared" si="8"/>
        <v>222.99883508071224</v>
      </c>
      <c r="AJ18" s="166">
        <v>0</v>
      </c>
      <c r="AK18" s="166">
        <v>1</v>
      </c>
      <c r="AL18" s="166">
        <v>1</v>
      </c>
      <c r="AM18" s="166">
        <v>1</v>
      </c>
      <c r="AN18" s="166">
        <v>1</v>
      </c>
      <c r="AO18" s="166">
        <v>0</v>
      </c>
      <c r="AP18" s="197">
        <v>7573671</v>
      </c>
      <c r="AQ18" s="197">
        <f t="shared" si="0"/>
        <v>0</v>
      </c>
      <c r="AR18" s="55"/>
      <c r="AS18" s="56" t="s">
        <v>101</v>
      </c>
      <c r="AV18" s="42" t="s">
        <v>106</v>
      </c>
      <c r="AW18" s="42" t="s">
        <v>107</v>
      </c>
      <c r="AY18" s="170"/>
    </row>
    <row r="19" spans="1:51" x14ac:dyDescent="0.25">
      <c r="B19" s="43">
        <v>2.3333333333333299</v>
      </c>
      <c r="C19" s="43">
        <v>0.375</v>
      </c>
      <c r="D19" s="191">
        <v>8</v>
      </c>
      <c r="E19" s="44">
        <f t="shared" si="1"/>
        <v>5.6338028169014089</v>
      </c>
      <c r="F19" s="103">
        <v>83</v>
      </c>
      <c r="G19" s="44">
        <f t="shared" si="2"/>
        <v>58.450704225352112</v>
      </c>
      <c r="H19" s="45" t="s">
        <v>88</v>
      </c>
      <c r="I19" s="45">
        <f t="shared" si="3"/>
        <v>57.04225352112676</v>
      </c>
      <c r="J19" s="46">
        <f t="shared" si="10"/>
        <v>58.450704225352112</v>
      </c>
      <c r="K19" s="45">
        <f t="shared" si="11"/>
        <v>59.870704225352114</v>
      </c>
      <c r="L19" s="47">
        <v>19</v>
      </c>
      <c r="M19" s="48" t="s">
        <v>100</v>
      </c>
      <c r="N19" s="48">
        <v>18.399999999999999</v>
      </c>
      <c r="O19" s="192">
        <v>134</v>
      </c>
      <c r="P19" s="192">
        <v>146</v>
      </c>
      <c r="Q19" s="192">
        <v>22794267</v>
      </c>
      <c r="R19" s="50">
        <f t="shared" si="4"/>
        <v>6095</v>
      </c>
      <c r="S19" s="51">
        <f t="shared" si="5"/>
        <v>146.28</v>
      </c>
      <c r="T19" s="51">
        <f t="shared" si="6"/>
        <v>6.0949999999999998</v>
      </c>
      <c r="U19" s="193">
        <v>8.6999999999999993</v>
      </c>
      <c r="V19" s="193">
        <f t="shared" si="7"/>
        <v>8.6999999999999993</v>
      </c>
      <c r="W19" s="194" t="s">
        <v>142</v>
      </c>
      <c r="X19" s="197">
        <v>0</v>
      </c>
      <c r="Y19" s="197">
        <v>1072</v>
      </c>
      <c r="Z19" s="197">
        <v>1195</v>
      </c>
      <c r="AA19" s="197">
        <v>1185</v>
      </c>
      <c r="AB19" s="197">
        <v>1198</v>
      </c>
      <c r="AC19" s="52" t="s">
        <v>90</v>
      </c>
      <c r="AD19" s="52" t="s">
        <v>90</v>
      </c>
      <c r="AE19" s="52" t="s">
        <v>90</v>
      </c>
      <c r="AF19" s="196" t="s">
        <v>90</v>
      </c>
      <c r="AG19" s="196">
        <v>34174092</v>
      </c>
      <c r="AH19" s="53">
        <f t="shared" si="9"/>
        <v>1372</v>
      </c>
      <c r="AI19" s="54">
        <f t="shared" si="8"/>
        <v>225.10254306808861</v>
      </c>
      <c r="AJ19" s="166">
        <v>0</v>
      </c>
      <c r="AK19" s="166">
        <v>1</v>
      </c>
      <c r="AL19" s="166">
        <v>1</v>
      </c>
      <c r="AM19" s="166">
        <v>1</v>
      </c>
      <c r="AN19" s="166">
        <v>1</v>
      </c>
      <c r="AO19" s="166">
        <v>0</v>
      </c>
      <c r="AP19" s="197">
        <v>7573671</v>
      </c>
      <c r="AQ19" s="197">
        <f t="shared" si="0"/>
        <v>0</v>
      </c>
      <c r="AR19" s="55"/>
      <c r="AS19" s="56" t="s">
        <v>101</v>
      </c>
      <c r="AV19" s="42" t="s">
        <v>108</v>
      </c>
      <c r="AW19" s="42" t="s">
        <v>109</v>
      </c>
      <c r="AY19" s="170"/>
    </row>
    <row r="20" spans="1:51" x14ac:dyDescent="0.25">
      <c r="B20" s="43">
        <v>2.375</v>
      </c>
      <c r="C20" s="43">
        <v>0.41666666666666669</v>
      </c>
      <c r="D20" s="191">
        <v>7</v>
      </c>
      <c r="E20" s="44">
        <f t="shared" si="1"/>
        <v>4.9295774647887329</v>
      </c>
      <c r="F20" s="103">
        <v>83</v>
      </c>
      <c r="G20" s="44">
        <f t="shared" si="2"/>
        <v>58.450704225352112</v>
      </c>
      <c r="H20" s="45" t="s">
        <v>88</v>
      </c>
      <c r="I20" s="45">
        <f t="shared" si="3"/>
        <v>57.04225352112676</v>
      </c>
      <c r="J20" s="46">
        <f t="shared" si="10"/>
        <v>58.450704225352112</v>
      </c>
      <c r="K20" s="45">
        <f t="shared" si="11"/>
        <v>59.870704225352114</v>
      </c>
      <c r="L20" s="47">
        <v>19</v>
      </c>
      <c r="M20" s="48" t="s">
        <v>100</v>
      </c>
      <c r="N20" s="48">
        <v>17.7</v>
      </c>
      <c r="O20" s="192">
        <v>131</v>
      </c>
      <c r="P20" s="192">
        <v>151</v>
      </c>
      <c r="Q20" s="192">
        <v>22800511</v>
      </c>
      <c r="R20" s="50">
        <f t="shared" si="4"/>
        <v>6244</v>
      </c>
      <c r="S20" s="51">
        <f t="shared" si="5"/>
        <v>149.85599999999999</v>
      </c>
      <c r="T20" s="51">
        <f t="shared" si="6"/>
        <v>6.2439999999999998</v>
      </c>
      <c r="U20" s="193">
        <v>8</v>
      </c>
      <c r="V20" s="193">
        <f t="shared" si="7"/>
        <v>8</v>
      </c>
      <c r="W20" s="194" t="s">
        <v>142</v>
      </c>
      <c r="X20" s="197">
        <v>0</v>
      </c>
      <c r="Y20" s="197">
        <v>1120</v>
      </c>
      <c r="Z20" s="197">
        <v>1195</v>
      </c>
      <c r="AA20" s="197">
        <v>1185</v>
      </c>
      <c r="AB20" s="197">
        <v>1198</v>
      </c>
      <c r="AC20" s="52" t="s">
        <v>90</v>
      </c>
      <c r="AD20" s="52" t="s">
        <v>90</v>
      </c>
      <c r="AE20" s="52" t="s">
        <v>90</v>
      </c>
      <c r="AF20" s="196" t="s">
        <v>90</v>
      </c>
      <c r="AG20" s="196">
        <v>34175492</v>
      </c>
      <c r="AH20" s="53">
        <f t="shared" si="9"/>
        <v>1400</v>
      </c>
      <c r="AI20" s="54">
        <f t="shared" si="8"/>
        <v>224.2152466367713</v>
      </c>
      <c r="AJ20" s="166">
        <v>0</v>
      </c>
      <c r="AK20" s="166">
        <v>1</v>
      </c>
      <c r="AL20" s="166">
        <v>1</v>
      </c>
      <c r="AM20" s="166">
        <v>1</v>
      </c>
      <c r="AN20" s="166">
        <v>1</v>
      </c>
      <c r="AO20" s="166">
        <v>0</v>
      </c>
      <c r="AP20" s="197">
        <v>7573671</v>
      </c>
      <c r="AQ20" s="197">
        <f t="shared" si="0"/>
        <v>0</v>
      </c>
      <c r="AR20" s="57"/>
      <c r="AS20" s="56" t="s">
        <v>101</v>
      </c>
      <c r="AY20" s="170"/>
    </row>
    <row r="21" spans="1:51" x14ac:dyDescent="0.25">
      <c r="B21" s="43">
        <v>2.4166666666666701</v>
      </c>
      <c r="C21" s="43">
        <v>0.45833333333333298</v>
      </c>
      <c r="D21" s="191">
        <v>8</v>
      </c>
      <c r="E21" s="44">
        <f t="shared" si="1"/>
        <v>5.6338028169014089</v>
      </c>
      <c r="F21" s="103">
        <v>83</v>
      </c>
      <c r="G21" s="44">
        <f t="shared" si="2"/>
        <v>58.450704225352112</v>
      </c>
      <c r="H21" s="45" t="s">
        <v>88</v>
      </c>
      <c r="I21" s="45">
        <f t="shared" si="3"/>
        <v>57.04225352112676</v>
      </c>
      <c r="J21" s="46">
        <f t="shared" si="10"/>
        <v>58.450704225352112</v>
      </c>
      <c r="K21" s="45">
        <f t="shared" si="11"/>
        <v>59.870704225352114</v>
      </c>
      <c r="L21" s="47">
        <v>19</v>
      </c>
      <c r="M21" s="48" t="s">
        <v>100</v>
      </c>
      <c r="N21" s="48">
        <v>17.7</v>
      </c>
      <c r="O21" s="192">
        <v>134</v>
      </c>
      <c r="P21" s="192">
        <v>151</v>
      </c>
      <c r="Q21" s="192">
        <v>22806736</v>
      </c>
      <c r="R21" s="50">
        <f>Q21-Q20</f>
        <v>6225</v>
      </c>
      <c r="S21" s="51">
        <f t="shared" si="5"/>
        <v>149.4</v>
      </c>
      <c r="T21" s="51">
        <f t="shared" si="6"/>
        <v>6.2249999999999996</v>
      </c>
      <c r="U21" s="193">
        <v>7.2</v>
      </c>
      <c r="V21" s="193">
        <f t="shared" si="7"/>
        <v>7.2</v>
      </c>
      <c r="W21" s="194" t="s">
        <v>142</v>
      </c>
      <c r="X21" s="197">
        <v>0</v>
      </c>
      <c r="Y21" s="197">
        <v>1108</v>
      </c>
      <c r="Z21" s="197">
        <v>1195</v>
      </c>
      <c r="AA21" s="197">
        <v>1185</v>
      </c>
      <c r="AB21" s="197">
        <v>1198</v>
      </c>
      <c r="AC21" s="52" t="s">
        <v>90</v>
      </c>
      <c r="AD21" s="52" t="s">
        <v>90</v>
      </c>
      <c r="AE21" s="52" t="s">
        <v>90</v>
      </c>
      <c r="AF21" s="196" t="s">
        <v>90</v>
      </c>
      <c r="AG21" s="196">
        <v>34176900</v>
      </c>
      <c r="AH21" s="53">
        <f t="shared" si="9"/>
        <v>1408</v>
      </c>
      <c r="AI21" s="54">
        <f t="shared" si="8"/>
        <v>226.18473895582329</v>
      </c>
      <c r="AJ21" s="166">
        <v>0</v>
      </c>
      <c r="AK21" s="166">
        <v>1</v>
      </c>
      <c r="AL21" s="166">
        <v>1</v>
      </c>
      <c r="AM21" s="166">
        <v>1</v>
      </c>
      <c r="AN21" s="166">
        <v>1</v>
      </c>
      <c r="AO21" s="166">
        <v>0</v>
      </c>
      <c r="AP21" s="197">
        <v>7573671</v>
      </c>
      <c r="AQ21" s="197">
        <f t="shared" si="0"/>
        <v>0</v>
      </c>
      <c r="AR21" s="55"/>
      <c r="AS21" s="56" t="s">
        <v>101</v>
      </c>
      <c r="AY21" s="170"/>
    </row>
    <row r="22" spans="1:51" x14ac:dyDescent="0.25">
      <c r="B22" s="43">
        <v>2.4583333333333299</v>
      </c>
      <c r="C22" s="43">
        <v>0.5</v>
      </c>
      <c r="D22" s="191">
        <v>7</v>
      </c>
      <c r="E22" s="44">
        <f t="shared" si="1"/>
        <v>4.9295774647887329</v>
      </c>
      <c r="F22" s="103">
        <v>83</v>
      </c>
      <c r="G22" s="44">
        <f t="shared" si="2"/>
        <v>58.450704225352112</v>
      </c>
      <c r="H22" s="45" t="s">
        <v>88</v>
      </c>
      <c r="I22" s="45">
        <f t="shared" si="3"/>
        <v>57.04225352112676</v>
      </c>
      <c r="J22" s="46">
        <f t="shared" si="10"/>
        <v>58.450704225352112</v>
      </c>
      <c r="K22" s="45">
        <f t="shared" si="11"/>
        <v>59.870704225352114</v>
      </c>
      <c r="L22" s="47">
        <v>19</v>
      </c>
      <c r="M22" s="48" t="s">
        <v>100</v>
      </c>
      <c r="N22" s="48">
        <v>17.3</v>
      </c>
      <c r="O22" s="192">
        <v>130</v>
      </c>
      <c r="P22" s="192">
        <v>148</v>
      </c>
      <c r="Q22" s="192">
        <v>22812869</v>
      </c>
      <c r="R22" s="50">
        <f t="shared" si="4"/>
        <v>6133</v>
      </c>
      <c r="S22" s="51">
        <f t="shared" si="5"/>
        <v>147.19200000000001</v>
      </c>
      <c r="T22" s="51">
        <f t="shared" si="6"/>
        <v>6.133</v>
      </c>
      <c r="U22" s="193">
        <v>6.4</v>
      </c>
      <c r="V22" s="193">
        <f t="shared" si="7"/>
        <v>6.4</v>
      </c>
      <c r="W22" s="194" t="s">
        <v>142</v>
      </c>
      <c r="X22" s="197">
        <v>0</v>
      </c>
      <c r="Y22" s="197">
        <v>1144</v>
      </c>
      <c r="Z22" s="197">
        <v>1195</v>
      </c>
      <c r="AA22" s="197">
        <v>1185</v>
      </c>
      <c r="AB22" s="197">
        <v>1198</v>
      </c>
      <c r="AC22" s="52" t="s">
        <v>90</v>
      </c>
      <c r="AD22" s="52" t="s">
        <v>90</v>
      </c>
      <c r="AE22" s="52" t="s">
        <v>90</v>
      </c>
      <c r="AF22" s="196" t="s">
        <v>90</v>
      </c>
      <c r="AG22" s="196">
        <v>34178292</v>
      </c>
      <c r="AH22" s="53">
        <f t="shared" si="9"/>
        <v>1392</v>
      </c>
      <c r="AI22" s="54">
        <f t="shared" si="8"/>
        <v>226.96885700309798</v>
      </c>
      <c r="AJ22" s="166">
        <v>0</v>
      </c>
      <c r="AK22" s="166">
        <v>1</v>
      </c>
      <c r="AL22" s="166">
        <v>1</v>
      </c>
      <c r="AM22" s="166">
        <v>1</v>
      </c>
      <c r="AN22" s="166">
        <v>1</v>
      </c>
      <c r="AO22" s="166">
        <v>0</v>
      </c>
      <c r="AP22" s="197">
        <v>7573671</v>
      </c>
      <c r="AQ22" s="197">
        <f t="shared" si="0"/>
        <v>0</v>
      </c>
      <c r="AR22" s="55"/>
      <c r="AS22" s="56" t="s">
        <v>101</v>
      </c>
      <c r="AV22" s="59" t="s">
        <v>110</v>
      </c>
      <c r="AY22" s="170"/>
    </row>
    <row r="23" spans="1:51" x14ac:dyDescent="0.25">
      <c r="A23" s="163" t="s">
        <v>183</v>
      </c>
      <c r="B23" s="43">
        <v>2.5</v>
      </c>
      <c r="C23" s="43">
        <v>0.54166666666666696</v>
      </c>
      <c r="D23" s="191">
        <v>5</v>
      </c>
      <c r="E23" s="44">
        <f t="shared" si="1"/>
        <v>3.5211267605633805</v>
      </c>
      <c r="F23" s="168">
        <v>81</v>
      </c>
      <c r="G23" s="44">
        <f t="shared" si="2"/>
        <v>57.04225352112676</v>
      </c>
      <c r="H23" s="45" t="s">
        <v>88</v>
      </c>
      <c r="I23" s="45">
        <f t="shared" si="3"/>
        <v>55.633802816901408</v>
      </c>
      <c r="J23" s="46">
        <f t="shared" si="10"/>
        <v>57.04225352112676</v>
      </c>
      <c r="K23" s="45">
        <f>J23+(6/1.42)</f>
        <v>61.267605633802816</v>
      </c>
      <c r="L23" s="47">
        <v>19</v>
      </c>
      <c r="M23" s="48" t="s">
        <v>100</v>
      </c>
      <c r="N23" s="48">
        <v>17.5</v>
      </c>
      <c r="O23" s="192">
        <v>130</v>
      </c>
      <c r="P23" s="192">
        <v>140</v>
      </c>
      <c r="Q23" s="192">
        <v>22818878</v>
      </c>
      <c r="R23" s="50">
        <f t="shared" si="4"/>
        <v>6009</v>
      </c>
      <c r="S23" s="51">
        <f t="shared" si="5"/>
        <v>144.21600000000001</v>
      </c>
      <c r="T23" s="51">
        <f t="shared" si="6"/>
        <v>6.0090000000000003</v>
      </c>
      <c r="U23" s="193">
        <v>5.6</v>
      </c>
      <c r="V23" s="193">
        <f t="shared" si="7"/>
        <v>5.6</v>
      </c>
      <c r="W23" s="194" t="s">
        <v>142</v>
      </c>
      <c r="X23" s="197">
        <v>0</v>
      </c>
      <c r="Y23" s="197">
        <v>1078</v>
      </c>
      <c r="Z23" s="197">
        <v>1195</v>
      </c>
      <c r="AA23" s="197">
        <v>1185</v>
      </c>
      <c r="AB23" s="197">
        <v>1198</v>
      </c>
      <c r="AC23" s="52" t="s">
        <v>90</v>
      </c>
      <c r="AD23" s="52" t="s">
        <v>90</v>
      </c>
      <c r="AE23" s="52" t="s">
        <v>90</v>
      </c>
      <c r="AF23" s="196" t="s">
        <v>90</v>
      </c>
      <c r="AG23" s="196">
        <v>34179674</v>
      </c>
      <c r="AH23" s="53">
        <f t="shared" si="9"/>
        <v>1382</v>
      </c>
      <c r="AI23" s="54">
        <f t="shared" si="8"/>
        <v>229.98835080712263</v>
      </c>
      <c r="AJ23" s="166">
        <v>0</v>
      </c>
      <c r="AK23" s="166">
        <v>1</v>
      </c>
      <c r="AL23" s="166">
        <v>1</v>
      </c>
      <c r="AM23" s="166">
        <v>1</v>
      </c>
      <c r="AN23" s="166">
        <v>1</v>
      </c>
      <c r="AO23" s="166">
        <v>0</v>
      </c>
      <c r="AP23" s="197">
        <v>7573671</v>
      </c>
      <c r="AQ23" s="197">
        <f t="shared" si="0"/>
        <v>0</v>
      </c>
      <c r="AR23" s="55"/>
      <c r="AS23" s="56" t="s">
        <v>113</v>
      </c>
      <c r="AT23" s="58"/>
      <c r="AV23" s="60" t="s">
        <v>111</v>
      </c>
      <c r="AW23" s="61" t="s">
        <v>112</v>
      </c>
      <c r="AY23" s="170"/>
    </row>
    <row r="24" spans="1:51" x14ac:dyDescent="0.25">
      <c r="B24" s="43">
        <v>2.5416666666666701</v>
      </c>
      <c r="C24" s="43">
        <v>0.58333333333333404</v>
      </c>
      <c r="D24" s="191">
        <v>5</v>
      </c>
      <c r="E24" s="44">
        <f t="shared" si="1"/>
        <v>3.5211267605633805</v>
      </c>
      <c r="F24" s="168">
        <v>81</v>
      </c>
      <c r="G24" s="44">
        <f t="shared" si="2"/>
        <v>57.04225352112676</v>
      </c>
      <c r="H24" s="45" t="s">
        <v>88</v>
      </c>
      <c r="I24" s="45">
        <f t="shared" si="3"/>
        <v>55.633802816901408</v>
      </c>
      <c r="J24" s="46">
        <f t="shared" si="10"/>
        <v>57.04225352112676</v>
      </c>
      <c r="K24" s="45">
        <f t="shared" ref="K24:K34" si="12">J24+(6/1.42)</f>
        <v>61.267605633802816</v>
      </c>
      <c r="L24" s="47">
        <v>18</v>
      </c>
      <c r="M24" s="48" t="s">
        <v>100</v>
      </c>
      <c r="N24" s="48">
        <v>17.3</v>
      </c>
      <c r="O24" s="192">
        <v>130</v>
      </c>
      <c r="P24" s="192">
        <v>146</v>
      </c>
      <c r="Q24" s="192">
        <v>22824888</v>
      </c>
      <c r="R24" s="50">
        <f t="shared" si="4"/>
        <v>6010</v>
      </c>
      <c r="S24" s="51">
        <f t="shared" si="5"/>
        <v>144.24</v>
      </c>
      <c r="T24" s="51">
        <f t="shared" si="6"/>
        <v>6.01</v>
      </c>
      <c r="U24" s="193">
        <v>5</v>
      </c>
      <c r="V24" s="193">
        <f t="shared" si="7"/>
        <v>5</v>
      </c>
      <c r="W24" s="194" t="s">
        <v>142</v>
      </c>
      <c r="X24" s="197">
        <v>0</v>
      </c>
      <c r="Y24" s="197">
        <v>1048</v>
      </c>
      <c r="Z24" s="197">
        <v>1195</v>
      </c>
      <c r="AA24" s="197">
        <v>1185</v>
      </c>
      <c r="AB24" s="197">
        <v>1198</v>
      </c>
      <c r="AC24" s="52" t="s">
        <v>90</v>
      </c>
      <c r="AD24" s="52" t="s">
        <v>90</v>
      </c>
      <c r="AE24" s="52" t="s">
        <v>90</v>
      </c>
      <c r="AF24" s="196" t="s">
        <v>90</v>
      </c>
      <c r="AG24" s="196">
        <v>34181056</v>
      </c>
      <c r="AH24" s="53">
        <f t="shared" si="9"/>
        <v>1382</v>
      </c>
      <c r="AI24" s="54">
        <f t="shared" si="8"/>
        <v>229.95008319467556</v>
      </c>
      <c r="AJ24" s="166">
        <v>0</v>
      </c>
      <c r="AK24" s="166">
        <v>1</v>
      </c>
      <c r="AL24" s="166">
        <v>1</v>
      </c>
      <c r="AM24" s="166">
        <v>1</v>
      </c>
      <c r="AN24" s="166">
        <v>1</v>
      </c>
      <c r="AO24" s="166">
        <v>0</v>
      </c>
      <c r="AP24" s="197">
        <v>7573671</v>
      </c>
      <c r="AQ24" s="197">
        <f t="shared" si="0"/>
        <v>0</v>
      </c>
      <c r="AR24" s="57"/>
      <c r="AS24" s="56" t="s">
        <v>113</v>
      </c>
      <c r="AV24" s="62" t="s">
        <v>29</v>
      </c>
      <c r="AW24" s="62">
        <v>14.7</v>
      </c>
      <c r="AY24" s="170"/>
    </row>
    <row r="25" spans="1:51" x14ac:dyDescent="0.25">
      <c r="B25" s="43">
        <v>2.5833333333333299</v>
      </c>
      <c r="C25" s="43">
        <v>0.625</v>
      </c>
      <c r="D25" s="191">
        <v>5</v>
      </c>
      <c r="E25" s="44">
        <f t="shared" si="1"/>
        <v>3.5211267605633805</v>
      </c>
      <c r="F25" s="168">
        <v>81</v>
      </c>
      <c r="G25" s="44">
        <f t="shared" si="2"/>
        <v>57.04225352112676</v>
      </c>
      <c r="H25" s="45" t="s">
        <v>88</v>
      </c>
      <c r="I25" s="45">
        <f t="shared" si="3"/>
        <v>55.633802816901408</v>
      </c>
      <c r="J25" s="46">
        <f t="shared" si="10"/>
        <v>57.04225352112676</v>
      </c>
      <c r="K25" s="45">
        <f t="shared" si="12"/>
        <v>61.267605633802816</v>
      </c>
      <c r="L25" s="47">
        <v>18</v>
      </c>
      <c r="M25" s="48" t="s">
        <v>100</v>
      </c>
      <c r="N25" s="48">
        <v>16.899999999999999</v>
      </c>
      <c r="O25" s="192">
        <v>131</v>
      </c>
      <c r="P25" s="192">
        <v>140</v>
      </c>
      <c r="Q25" s="192">
        <v>22830816</v>
      </c>
      <c r="R25" s="50">
        <f t="shared" si="4"/>
        <v>5928</v>
      </c>
      <c r="S25" s="51">
        <f t="shared" si="5"/>
        <v>142.27199999999999</v>
      </c>
      <c r="T25" s="51">
        <f t="shared" si="6"/>
        <v>5.9279999999999999</v>
      </c>
      <c r="U25" s="193">
        <v>4.4000000000000004</v>
      </c>
      <c r="V25" s="193">
        <f t="shared" si="7"/>
        <v>4.4000000000000004</v>
      </c>
      <c r="W25" s="194" t="s">
        <v>142</v>
      </c>
      <c r="X25" s="197">
        <v>0</v>
      </c>
      <c r="Y25" s="197">
        <v>1054</v>
      </c>
      <c r="Z25" s="197">
        <v>1195</v>
      </c>
      <c r="AA25" s="197">
        <v>1185</v>
      </c>
      <c r="AB25" s="197">
        <v>1198</v>
      </c>
      <c r="AC25" s="52" t="s">
        <v>90</v>
      </c>
      <c r="AD25" s="52" t="s">
        <v>90</v>
      </c>
      <c r="AE25" s="52" t="s">
        <v>90</v>
      </c>
      <c r="AF25" s="196" t="s">
        <v>90</v>
      </c>
      <c r="AG25" s="196">
        <v>34182420</v>
      </c>
      <c r="AH25" s="53">
        <f t="shared" si="9"/>
        <v>1364</v>
      </c>
      <c r="AI25" s="54">
        <f t="shared" si="8"/>
        <v>230.09446693657219</v>
      </c>
      <c r="AJ25" s="166">
        <v>0</v>
      </c>
      <c r="AK25" s="166">
        <v>1</v>
      </c>
      <c r="AL25" s="166">
        <v>1</v>
      </c>
      <c r="AM25" s="166">
        <v>1</v>
      </c>
      <c r="AN25" s="166">
        <v>1</v>
      </c>
      <c r="AO25" s="166">
        <v>0</v>
      </c>
      <c r="AP25" s="197">
        <v>7573671</v>
      </c>
      <c r="AQ25" s="197">
        <f t="shared" si="0"/>
        <v>0</v>
      </c>
      <c r="AR25" s="55"/>
      <c r="AS25" s="56" t="s">
        <v>113</v>
      </c>
      <c r="AV25" s="62" t="s">
        <v>74</v>
      </c>
      <c r="AW25" s="62">
        <v>10.36</v>
      </c>
      <c r="AY25" s="170"/>
    </row>
    <row r="26" spans="1:51" x14ac:dyDescent="0.25">
      <c r="B26" s="43">
        <v>2.625</v>
      </c>
      <c r="C26" s="43">
        <v>0.66666666666666696</v>
      </c>
      <c r="D26" s="191">
        <v>5</v>
      </c>
      <c r="E26" s="44">
        <f t="shared" si="1"/>
        <v>3.5211267605633805</v>
      </c>
      <c r="F26" s="168">
        <v>81</v>
      </c>
      <c r="G26" s="44">
        <f t="shared" si="2"/>
        <v>57.04225352112676</v>
      </c>
      <c r="H26" s="45" t="s">
        <v>88</v>
      </c>
      <c r="I26" s="45">
        <f t="shared" si="3"/>
        <v>53.521126760563384</v>
      </c>
      <c r="J26" s="46">
        <f>(F26-3)/1.42</f>
        <v>54.929577464788736</v>
      </c>
      <c r="K26" s="45">
        <f t="shared" si="12"/>
        <v>59.154929577464792</v>
      </c>
      <c r="L26" s="47">
        <v>18</v>
      </c>
      <c r="M26" s="48" t="s">
        <v>100</v>
      </c>
      <c r="N26" s="48">
        <v>16.7</v>
      </c>
      <c r="O26" s="192">
        <v>135</v>
      </c>
      <c r="P26" s="192">
        <v>138</v>
      </c>
      <c r="Q26" s="192">
        <v>22836631</v>
      </c>
      <c r="R26" s="50">
        <f t="shared" si="4"/>
        <v>5815</v>
      </c>
      <c r="S26" s="51">
        <f t="shared" si="5"/>
        <v>139.56</v>
      </c>
      <c r="T26" s="51">
        <f t="shared" si="6"/>
        <v>5.8150000000000004</v>
      </c>
      <c r="U26" s="193">
        <v>3.8</v>
      </c>
      <c r="V26" s="193">
        <f t="shared" si="7"/>
        <v>3.8</v>
      </c>
      <c r="W26" s="194" t="s">
        <v>142</v>
      </c>
      <c r="X26" s="197">
        <v>0</v>
      </c>
      <c r="Y26" s="197">
        <v>1059</v>
      </c>
      <c r="Z26" s="197">
        <v>1195</v>
      </c>
      <c r="AA26" s="197">
        <v>1185</v>
      </c>
      <c r="AB26" s="197">
        <v>1198</v>
      </c>
      <c r="AC26" s="52" t="s">
        <v>90</v>
      </c>
      <c r="AD26" s="52" t="s">
        <v>90</v>
      </c>
      <c r="AE26" s="52" t="s">
        <v>90</v>
      </c>
      <c r="AF26" s="196" t="s">
        <v>90</v>
      </c>
      <c r="AG26" s="196">
        <v>34183760</v>
      </c>
      <c r="AH26" s="53">
        <f t="shared" si="9"/>
        <v>1340</v>
      </c>
      <c r="AI26" s="54">
        <f t="shared" si="8"/>
        <v>230.43852106620807</v>
      </c>
      <c r="AJ26" s="166">
        <v>0</v>
      </c>
      <c r="AK26" s="166">
        <v>1</v>
      </c>
      <c r="AL26" s="166">
        <v>1</v>
      </c>
      <c r="AM26" s="166">
        <v>1</v>
      </c>
      <c r="AN26" s="166">
        <v>1</v>
      </c>
      <c r="AO26" s="166">
        <v>0</v>
      </c>
      <c r="AP26" s="197">
        <v>7573671</v>
      </c>
      <c r="AQ26" s="197">
        <f t="shared" si="0"/>
        <v>0</v>
      </c>
      <c r="AR26" s="55"/>
      <c r="AS26" s="56" t="s">
        <v>113</v>
      </c>
      <c r="AV26" s="62" t="s">
        <v>114</v>
      </c>
      <c r="AW26" s="62">
        <v>1.01325</v>
      </c>
      <c r="AY26" s="170"/>
    </row>
    <row r="27" spans="1:51" x14ac:dyDescent="0.25">
      <c r="B27" s="43">
        <v>2.6666666666666701</v>
      </c>
      <c r="C27" s="43">
        <v>0.70833333333333404</v>
      </c>
      <c r="D27" s="191">
        <v>3</v>
      </c>
      <c r="E27" s="44">
        <f t="shared" si="1"/>
        <v>2.1126760563380285</v>
      </c>
      <c r="F27" s="168">
        <v>81</v>
      </c>
      <c r="G27" s="44">
        <f t="shared" si="2"/>
        <v>57.04225352112676</v>
      </c>
      <c r="H27" s="45" t="s">
        <v>88</v>
      </c>
      <c r="I27" s="45">
        <f t="shared" si="3"/>
        <v>53.521126760563384</v>
      </c>
      <c r="J27" s="46">
        <f t="shared" ref="J27:J32" si="13">(F27-3)/1.42</f>
        <v>54.929577464788736</v>
      </c>
      <c r="K27" s="45">
        <f t="shared" si="12"/>
        <v>59.154929577464792</v>
      </c>
      <c r="L27" s="47">
        <v>18</v>
      </c>
      <c r="M27" s="48" t="s">
        <v>100</v>
      </c>
      <c r="N27" s="48">
        <v>16.7</v>
      </c>
      <c r="O27" s="192">
        <v>129</v>
      </c>
      <c r="P27" s="192">
        <v>137</v>
      </c>
      <c r="Q27" s="192">
        <v>22842491</v>
      </c>
      <c r="R27" s="50">
        <f t="shared" si="4"/>
        <v>5860</v>
      </c>
      <c r="S27" s="51">
        <f t="shared" si="5"/>
        <v>140.63999999999999</v>
      </c>
      <c r="T27" s="51">
        <f t="shared" si="6"/>
        <v>5.86</v>
      </c>
      <c r="U27" s="193">
        <v>3.1</v>
      </c>
      <c r="V27" s="193">
        <f t="shared" si="7"/>
        <v>3.1</v>
      </c>
      <c r="W27" s="194" t="s">
        <v>142</v>
      </c>
      <c r="X27" s="197">
        <v>0</v>
      </c>
      <c r="Y27" s="197">
        <v>1098</v>
      </c>
      <c r="Z27" s="197">
        <v>1195</v>
      </c>
      <c r="AA27" s="197">
        <v>1185</v>
      </c>
      <c r="AB27" s="197">
        <v>1198</v>
      </c>
      <c r="AC27" s="52" t="s">
        <v>90</v>
      </c>
      <c r="AD27" s="52" t="s">
        <v>90</v>
      </c>
      <c r="AE27" s="52" t="s">
        <v>90</v>
      </c>
      <c r="AF27" s="196" t="s">
        <v>90</v>
      </c>
      <c r="AG27" s="196">
        <v>34185136</v>
      </c>
      <c r="AH27" s="53">
        <f t="shared" si="9"/>
        <v>1376</v>
      </c>
      <c r="AI27" s="54">
        <f t="shared" si="8"/>
        <v>234.81228668941978</v>
      </c>
      <c r="AJ27" s="166">
        <v>0</v>
      </c>
      <c r="AK27" s="166">
        <v>1</v>
      </c>
      <c r="AL27" s="166">
        <v>1</v>
      </c>
      <c r="AM27" s="166">
        <v>1</v>
      </c>
      <c r="AN27" s="166">
        <v>1</v>
      </c>
      <c r="AO27" s="166">
        <v>0</v>
      </c>
      <c r="AP27" s="197">
        <v>7573671</v>
      </c>
      <c r="AQ27" s="197">
        <f t="shared" si="0"/>
        <v>0</v>
      </c>
      <c r="AR27" s="55"/>
      <c r="AS27" s="56" t="s">
        <v>113</v>
      </c>
      <c r="AV27" s="62" t="s">
        <v>115</v>
      </c>
      <c r="AW27" s="62">
        <v>1</v>
      </c>
      <c r="AY27" s="170"/>
    </row>
    <row r="28" spans="1:51" x14ac:dyDescent="0.25">
      <c r="B28" s="43">
        <v>2.7083333333333299</v>
      </c>
      <c r="C28" s="43">
        <v>0.750000000000002</v>
      </c>
      <c r="D28" s="191">
        <v>4</v>
      </c>
      <c r="E28" s="44">
        <f t="shared" si="1"/>
        <v>2.8169014084507045</v>
      </c>
      <c r="F28" s="168">
        <v>78</v>
      </c>
      <c r="G28" s="44">
        <f t="shared" si="2"/>
        <v>54.929577464788736</v>
      </c>
      <c r="H28" s="45" t="s">
        <v>88</v>
      </c>
      <c r="I28" s="45">
        <f t="shared" si="3"/>
        <v>51.408450704225352</v>
      </c>
      <c r="J28" s="46">
        <f t="shared" si="13"/>
        <v>52.816901408450704</v>
      </c>
      <c r="K28" s="45">
        <f t="shared" si="12"/>
        <v>57.04225352112676</v>
      </c>
      <c r="L28" s="47">
        <v>18</v>
      </c>
      <c r="M28" s="48" t="s">
        <v>100</v>
      </c>
      <c r="N28" s="48">
        <v>16.7</v>
      </c>
      <c r="O28" s="192">
        <v>133</v>
      </c>
      <c r="P28" s="192">
        <v>134</v>
      </c>
      <c r="Q28" s="192">
        <v>22848190</v>
      </c>
      <c r="R28" s="50">
        <f t="shared" si="4"/>
        <v>5699</v>
      </c>
      <c r="S28" s="51">
        <f t="shared" si="5"/>
        <v>136.77600000000001</v>
      </c>
      <c r="T28" s="51">
        <f t="shared" si="6"/>
        <v>5.6989999999999998</v>
      </c>
      <c r="U28" s="193">
        <v>2.7</v>
      </c>
      <c r="V28" s="193">
        <f t="shared" si="7"/>
        <v>2.7</v>
      </c>
      <c r="W28" s="194" t="s">
        <v>142</v>
      </c>
      <c r="X28" s="197">
        <v>0</v>
      </c>
      <c r="Y28" s="197">
        <v>1051</v>
      </c>
      <c r="Z28" s="197">
        <v>1195</v>
      </c>
      <c r="AA28" s="197">
        <v>1185</v>
      </c>
      <c r="AB28" s="197">
        <v>1198</v>
      </c>
      <c r="AC28" s="52" t="s">
        <v>90</v>
      </c>
      <c r="AD28" s="52" t="s">
        <v>90</v>
      </c>
      <c r="AE28" s="52" t="s">
        <v>90</v>
      </c>
      <c r="AF28" s="196" t="s">
        <v>90</v>
      </c>
      <c r="AG28" s="196">
        <v>34186468</v>
      </c>
      <c r="AH28" s="53">
        <f t="shared" si="9"/>
        <v>1332</v>
      </c>
      <c r="AI28" s="54">
        <f t="shared" si="8"/>
        <v>233.72521494999123</v>
      </c>
      <c r="AJ28" s="166">
        <v>0</v>
      </c>
      <c r="AK28" s="166">
        <v>1</v>
      </c>
      <c r="AL28" s="166">
        <v>1</v>
      </c>
      <c r="AM28" s="166">
        <v>1</v>
      </c>
      <c r="AN28" s="166">
        <v>1</v>
      </c>
      <c r="AO28" s="166">
        <v>0</v>
      </c>
      <c r="AP28" s="197">
        <v>7573671</v>
      </c>
      <c r="AQ28" s="197">
        <f t="shared" si="0"/>
        <v>0</v>
      </c>
      <c r="AR28" s="57"/>
      <c r="AS28" s="56" t="s">
        <v>113</v>
      </c>
      <c r="AV28" s="62" t="s">
        <v>116</v>
      </c>
      <c r="AW28" s="62">
        <v>101.325</v>
      </c>
      <c r="AY28" s="170"/>
    </row>
    <row r="29" spans="1:51" x14ac:dyDescent="0.25">
      <c r="B29" s="43">
        <v>2.75</v>
      </c>
      <c r="C29" s="43">
        <v>0.79166666666666896</v>
      </c>
      <c r="D29" s="191">
        <v>3</v>
      </c>
      <c r="E29" s="44">
        <f t="shared" si="1"/>
        <v>2.1126760563380285</v>
      </c>
      <c r="F29" s="168">
        <v>78</v>
      </c>
      <c r="G29" s="44">
        <f t="shared" si="2"/>
        <v>54.929577464788736</v>
      </c>
      <c r="H29" s="45" t="s">
        <v>88</v>
      </c>
      <c r="I29" s="45">
        <f t="shared" si="3"/>
        <v>51.408450704225352</v>
      </c>
      <c r="J29" s="46">
        <f t="shared" si="13"/>
        <v>52.816901408450704</v>
      </c>
      <c r="K29" s="45">
        <f t="shared" si="12"/>
        <v>57.04225352112676</v>
      </c>
      <c r="L29" s="47">
        <v>18</v>
      </c>
      <c r="M29" s="48" t="s">
        <v>100</v>
      </c>
      <c r="N29" s="48">
        <v>16.600000000000001</v>
      </c>
      <c r="O29" s="192">
        <v>132</v>
      </c>
      <c r="P29" s="192">
        <v>133</v>
      </c>
      <c r="Q29" s="192">
        <v>22853768</v>
      </c>
      <c r="R29" s="50">
        <f t="shared" si="4"/>
        <v>5578</v>
      </c>
      <c r="S29" s="51">
        <f t="shared" si="5"/>
        <v>133.87200000000001</v>
      </c>
      <c r="T29" s="51">
        <f t="shared" si="6"/>
        <v>5.5780000000000003</v>
      </c>
      <c r="U29" s="193">
        <v>2.2999999999999998</v>
      </c>
      <c r="V29" s="193">
        <f t="shared" si="7"/>
        <v>2.2999999999999998</v>
      </c>
      <c r="W29" s="194" t="s">
        <v>142</v>
      </c>
      <c r="X29" s="197">
        <v>0</v>
      </c>
      <c r="Y29" s="197">
        <v>1024</v>
      </c>
      <c r="Z29" s="197">
        <v>1175</v>
      </c>
      <c r="AA29" s="197">
        <v>1185</v>
      </c>
      <c r="AB29" s="197">
        <v>1180</v>
      </c>
      <c r="AC29" s="52" t="s">
        <v>90</v>
      </c>
      <c r="AD29" s="52" t="s">
        <v>90</v>
      </c>
      <c r="AE29" s="52" t="s">
        <v>90</v>
      </c>
      <c r="AF29" s="196" t="s">
        <v>90</v>
      </c>
      <c r="AG29" s="196">
        <v>34187740</v>
      </c>
      <c r="AH29" s="53">
        <f t="shared" si="9"/>
        <v>1272</v>
      </c>
      <c r="AI29" s="54">
        <f t="shared" si="8"/>
        <v>228.0387235568304</v>
      </c>
      <c r="AJ29" s="166">
        <v>0</v>
      </c>
      <c r="AK29" s="166">
        <v>1</v>
      </c>
      <c r="AL29" s="166">
        <v>1</v>
      </c>
      <c r="AM29" s="166">
        <v>1</v>
      </c>
      <c r="AN29" s="166">
        <v>1</v>
      </c>
      <c r="AO29" s="166">
        <v>0</v>
      </c>
      <c r="AP29" s="197">
        <v>7573671</v>
      </c>
      <c r="AQ29" s="197">
        <f t="shared" si="0"/>
        <v>0</v>
      </c>
      <c r="AR29" s="55"/>
      <c r="AS29" s="56" t="s">
        <v>113</v>
      </c>
      <c r="AY29" s="170"/>
    </row>
    <row r="30" spans="1:51" x14ac:dyDescent="0.25">
      <c r="B30" s="43">
        <v>2.7916666666666701</v>
      </c>
      <c r="C30" s="43">
        <v>0.83333333333333703</v>
      </c>
      <c r="D30" s="191">
        <v>6</v>
      </c>
      <c r="E30" s="44">
        <f t="shared" si="1"/>
        <v>4.2253521126760569</v>
      </c>
      <c r="F30" s="168">
        <v>76</v>
      </c>
      <c r="G30" s="44">
        <f t="shared" si="2"/>
        <v>53.521126760563384</v>
      </c>
      <c r="H30" s="45" t="s">
        <v>88</v>
      </c>
      <c r="I30" s="45">
        <f t="shared" si="3"/>
        <v>50</v>
      </c>
      <c r="J30" s="46">
        <f t="shared" si="13"/>
        <v>51.408450704225352</v>
      </c>
      <c r="K30" s="45">
        <f t="shared" si="12"/>
        <v>55.633802816901408</v>
      </c>
      <c r="L30" s="47">
        <v>18</v>
      </c>
      <c r="M30" s="48" t="s">
        <v>100</v>
      </c>
      <c r="N30" s="48">
        <v>16.600000000000001</v>
      </c>
      <c r="O30" s="192">
        <v>128</v>
      </c>
      <c r="P30" s="192">
        <v>126</v>
      </c>
      <c r="Q30" s="192">
        <v>22859265</v>
      </c>
      <c r="R30" s="50">
        <f t="shared" si="4"/>
        <v>5497</v>
      </c>
      <c r="S30" s="51">
        <f t="shared" si="5"/>
        <v>131.928</v>
      </c>
      <c r="T30" s="51">
        <f t="shared" si="6"/>
        <v>5.4969999999999999</v>
      </c>
      <c r="U30" s="193">
        <v>2.2000000000000002</v>
      </c>
      <c r="V30" s="193">
        <f t="shared" si="7"/>
        <v>2.2000000000000002</v>
      </c>
      <c r="W30" s="194" t="s">
        <v>142</v>
      </c>
      <c r="X30" s="197">
        <v>0</v>
      </c>
      <c r="Y30" s="197">
        <v>1000</v>
      </c>
      <c r="Z30" s="197">
        <v>1135</v>
      </c>
      <c r="AA30" s="197">
        <v>1185</v>
      </c>
      <c r="AB30" s="197">
        <v>1151</v>
      </c>
      <c r="AC30" s="52" t="s">
        <v>90</v>
      </c>
      <c r="AD30" s="52" t="s">
        <v>90</v>
      </c>
      <c r="AE30" s="52" t="s">
        <v>90</v>
      </c>
      <c r="AF30" s="196" t="s">
        <v>90</v>
      </c>
      <c r="AG30" s="196">
        <v>34188976</v>
      </c>
      <c r="AH30" s="53">
        <f t="shared" si="9"/>
        <v>1236</v>
      </c>
      <c r="AI30" s="54">
        <f t="shared" si="8"/>
        <v>224.84991813716573</v>
      </c>
      <c r="AJ30" s="166">
        <v>0</v>
      </c>
      <c r="AK30" s="166">
        <v>1</v>
      </c>
      <c r="AL30" s="166">
        <v>1</v>
      </c>
      <c r="AM30" s="166">
        <v>1</v>
      </c>
      <c r="AN30" s="166">
        <v>1</v>
      </c>
      <c r="AO30" s="166">
        <v>0</v>
      </c>
      <c r="AP30" s="197">
        <v>7573671</v>
      </c>
      <c r="AQ30" s="197">
        <f t="shared" si="0"/>
        <v>0</v>
      </c>
      <c r="AR30" s="55"/>
      <c r="AS30" s="56" t="s">
        <v>113</v>
      </c>
      <c r="AV30" s="225" t="s">
        <v>117</v>
      </c>
      <c r="AW30" s="225"/>
      <c r="AY30" s="170"/>
    </row>
    <row r="31" spans="1:51" x14ac:dyDescent="0.25">
      <c r="B31" s="43">
        <v>2.8333333333333299</v>
      </c>
      <c r="C31" s="43">
        <v>0.875000000000004</v>
      </c>
      <c r="D31" s="191">
        <v>10</v>
      </c>
      <c r="E31" s="44">
        <f t="shared" si="1"/>
        <v>7.042253521126761</v>
      </c>
      <c r="F31" s="168">
        <v>76</v>
      </c>
      <c r="G31" s="44">
        <f t="shared" si="2"/>
        <v>53.521126760563384</v>
      </c>
      <c r="H31" s="45" t="s">
        <v>88</v>
      </c>
      <c r="I31" s="45">
        <f t="shared" si="3"/>
        <v>50</v>
      </c>
      <c r="J31" s="46">
        <f t="shared" si="13"/>
        <v>51.408450704225352</v>
      </c>
      <c r="K31" s="45">
        <f t="shared" si="12"/>
        <v>55.633802816901408</v>
      </c>
      <c r="L31" s="47">
        <v>18</v>
      </c>
      <c r="M31" s="48" t="s">
        <v>100</v>
      </c>
      <c r="N31" s="48">
        <v>16.100000000000001</v>
      </c>
      <c r="O31" s="192">
        <v>115</v>
      </c>
      <c r="P31" s="192">
        <v>124</v>
      </c>
      <c r="Q31" s="192">
        <v>22864469</v>
      </c>
      <c r="R31" s="50">
        <f t="shared" si="4"/>
        <v>5204</v>
      </c>
      <c r="S31" s="51">
        <f t="shared" si="5"/>
        <v>124.896</v>
      </c>
      <c r="T31" s="51">
        <f t="shared" si="6"/>
        <v>5.2039999999999997</v>
      </c>
      <c r="U31" s="193">
        <v>1.6</v>
      </c>
      <c r="V31" s="193">
        <f t="shared" si="7"/>
        <v>1.6</v>
      </c>
      <c r="W31" s="194" t="s">
        <v>143</v>
      </c>
      <c r="X31" s="197">
        <v>0</v>
      </c>
      <c r="Y31" s="197">
        <v>1078</v>
      </c>
      <c r="Z31" s="197">
        <v>1195</v>
      </c>
      <c r="AA31" s="197">
        <v>0</v>
      </c>
      <c r="AB31" s="197">
        <v>1198</v>
      </c>
      <c r="AC31" s="52" t="s">
        <v>90</v>
      </c>
      <c r="AD31" s="52" t="s">
        <v>90</v>
      </c>
      <c r="AE31" s="52" t="s">
        <v>90</v>
      </c>
      <c r="AF31" s="196" t="s">
        <v>90</v>
      </c>
      <c r="AG31" s="196">
        <v>34190024</v>
      </c>
      <c r="AH31" s="53">
        <f t="shared" si="9"/>
        <v>1048</v>
      </c>
      <c r="AI31" s="54">
        <f t="shared" si="8"/>
        <v>201.38355111452731</v>
      </c>
      <c r="AJ31" s="166">
        <v>0</v>
      </c>
      <c r="AK31" s="166">
        <v>1</v>
      </c>
      <c r="AL31" s="166">
        <v>1</v>
      </c>
      <c r="AM31" s="166">
        <v>0</v>
      </c>
      <c r="AN31" s="166">
        <v>1</v>
      </c>
      <c r="AO31" s="166">
        <v>0</v>
      </c>
      <c r="AP31" s="197">
        <v>7573671</v>
      </c>
      <c r="AQ31" s="197">
        <f t="shared" si="0"/>
        <v>0</v>
      </c>
      <c r="AR31" s="55"/>
      <c r="AS31" s="56" t="s">
        <v>113</v>
      </c>
      <c r="AV31" s="63" t="s">
        <v>29</v>
      </c>
      <c r="AW31" s="63" t="s">
        <v>74</v>
      </c>
      <c r="AY31" s="170"/>
    </row>
    <row r="32" spans="1:51" x14ac:dyDescent="0.25">
      <c r="B32" s="43">
        <v>2.875</v>
      </c>
      <c r="C32" s="43">
        <v>0.91666666666667096</v>
      </c>
      <c r="D32" s="191">
        <v>12</v>
      </c>
      <c r="E32" s="44">
        <f t="shared" si="1"/>
        <v>8.4507042253521139</v>
      </c>
      <c r="F32" s="168">
        <v>76</v>
      </c>
      <c r="G32" s="44">
        <f t="shared" si="2"/>
        <v>53.521126760563384</v>
      </c>
      <c r="H32" s="45" t="s">
        <v>88</v>
      </c>
      <c r="I32" s="45">
        <f t="shared" si="3"/>
        <v>50</v>
      </c>
      <c r="J32" s="46">
        <f t="shared" si="13"/>
        <v>51.408450704225352</v>
      </c>
      <c r="K32" s="45">
        <f t="shared" si="12"/>
        <v>55.633802816901408</v>
      </c>
      <c r="L32" s="47">
        <v>14</v>
      </c>
      <c r="M32" s="48" t="s">
        <v>118</v>
      </c>
      <c r="N32" s="48">
        <v>12.6</v>
      </c>
      <c r="O32" s="192">
        <v>118</v>
      </c>
      <c r="P32" s="192">
        <v>116</v>
      </c>
      <c r="Q32" s="192">
        <v>22869404</v>
      </c>
      <c r="R32" s="50">
        <f>Q32-Q31</f>
        <v>4935</v>
      </c>
      <c r="S32" s="51">
        <f t="shared" si="5"/>
        <v>118.44</v>
      </c>
      <c r="T32" s="51">
        <f t="shared" si="6"/>
        <v>4.9349999999999996</v>
      </c>
      <c r="U32" s="193">
        <v>1.4</v>
      </c>
      <c r="V32" s="193">
        <f t="shared" si="7"/>
        <v>1.4</v>
      </c>
      <c r="W32" s="194" t="s">
        <v>143</v>
      </c>
      <c r="X32" s="197">
        <v>0</v>
      </c>
      <c r="Y32" s="197">
        <v>1003</v>
      </c>
      <c r="Z32" s="197">
        <v>1197</v>
      </c>
      <c r="AA32" s="197">
        <v>0</v>
      </c>
      <c r="AB32" s="197">
        <v>1171</v>
      </c>
      <c r="AC32" s="52" t="s">
        <v>90</v>
      </c>
      <c r="AD32" s="52" t="s">
        <v>90</v>
      </c>
      <c r="AE32" s="52" t="s">
        <v>90</v>
      </c>
      <c r="AF32" s="196" t="s">
        <v>90</v>
      </c>
      <c r="AG32" s="196">
        <v>34191020</v>
      </c>
      <c r="AH32" s="53">
        <f t="shared" si="9"/>
        <v>996</v>
      </c>
      <c r="AI32" s="54">
        <f t="shared" si="8"/>
        <v>201.82370820668694</v>
      </c>
      <c r="AJ32" s="166">
        <v>0</v>
      </c>
      <c r="AK32" s="166">
        <v>1</v>
      </c>
      <c r="AL32" s="166">
        <v>1</v>
      </c>
      <c r="AM32" s="166">
        <v>0</v>
      </c>
      <c r="AN32" s="166">
        <v>1</v>
      </c>
      <c r="AO32" s="166">
        <v>0</v>
      </c>
      <c r="AP32" s="197">
        <v>7573671</v>
      </c>
      <c r="AQ32" s="197">
        <f t="shared" si="0"/>
        <v>0</v>
      </c>
      <c r="AR32" s="57"/>
      <c r="AS32" s="56" t="s">
        <v>113</v>
      </c>
      <c r="AV32" s="64">
        <v>1</v>
      </c>
      <c r="AW32" s="64">
        <f>IFERROR(AV32*VLOOKUP(AV31,AV24:AW28,2,FALSE)/VLOOKUP(AW31,AV24:AW28,2,FALSE),"Enter Unit and Value")</f>
        <v>1.4189189189189189</v>
      </c>
      <c r="AY32" s="170"/>
    </row>
    <row r="33" spans="2:51" x14ac:dyDescent="0.25">
      <c r="B33" s="43">
        <v>2.9166666666666701</v>
      </c>
      <c r="C33" s="43">
        <v>0.95833333333333803</v>
      </c>
      <c r="D33" s="191">
        <v>7</v>
      </c>
      <c r="E33" s="44">
        <f t="shared" si="1"/>
        <v>4.9295774647887329</v>
      </c>
      <c r="F33" s="168">
        <v>66</v>
      </c>
      <c r="G33" s="44">
        <f t="shared" si="2"/>
        <v>46.478873239436624</v>
      </c>
      <c r="H33" s="45" t="s">
        <v>88</v>
      </c>
      <c r="I33" s="45">
        <f>J33-(2/1.42)</f>
        <v>41.549295774647888</v>
      </c>
      <c r="J33" s="46">
        <f t="shared" ref="J33:J34" si="14">(F33-5)/1.42</f>
        <v>42.95774647887324</v>
      </c>
      <c r="K33" s="45">
        <f t="shared" si="12"/>
        <v>47.183098591549296</v>
      </c>
      <c r="L33" s="47">
        <v>14</v>
      </c>
      <c r="M33" s="48" t="s">
        <v>118</v>
      </c>
      <c r="N33" s="48">
        <v>11.9</v>
      </c>
      <c r="O33" s="192">
        <v>125</v>
      </c>
      <c r="P33" s="192">
        <v>115</v>
      </c>
      <c r="Q33" s="192">
        <v>22873548</v>
      </c>
      <c r="R33" s="50">
        <f t="shared" si="4"/>
        <v>4144</v>
      </c>
      <c r="S33" s="51">
        <f t="shared" si="5"/>
        <v>99.456000000000003</v>
      </c>
      <c r="T33" s="51">
        <f t="shared" si="6"/>
        <v>4.1440000000000001</v>
      </c>
      <c r="U33" s="193">
        <v>2.5</v>
      </c>
      <c r="V33" s="193">
        <f t="shared" si="7"/>
        <v>2.5</v>
      </c>
      <c r="W33" s="194" t="s">
        <v>129</v>
      </c>
      <c r="X33" s="197">
        <v>0</v>
      </c>
      <c r="Y33" s="197">
        <v>0</v>
      </c>
      <c r="Z33" s="197">
        <v>1093</v>
      </c>
      <c r="AA33" s="197">
        <v>0</v>
      </c>
      <c r="AB33" s="197">
        <v>1110</v>
      </c>
      <c r="AC33" s="52" t="s">
        <v>90</v>
      </c>
      <c r="AD33" s="52" t="s">
        <v>90</v>
      </c>
      <c r="AE33" s="52" t="s">
        <v>90</v>
      </c>
      <c r="AF33" s="196" t="s">
        <v>90</v>
      </c>
      <c r="AG33" s="196">
        <v>34191771</v>
      </c>
      <c r="AH33" s="53">
        <f t="shared" si="9"/>
        <v>751</v>
      </c>
      <c r="AI33" s="54">
        <f t="shared" si="8"/>
        <v>181.22586872586871</v>
      </c>
      <c r="AJ33" s="166">
        <v>0</v>
      </c>
      <c r="AK33" s="166">
        <v>0</v>
      </c>
      <c r="AL33" s="166">
        <v>1</v>
      </c>
      <c r="AM33" s="166">
        <v>0</v>
      </c>
      <c r="AN33" s="166">
        <v>1</v>
      </c>
      <c r="AO33" s="166">
        <v>0.38</v>
      </c>
      <c r="AP33" s="197">
        <v>7574571</v>
      </c>
      <c r="AQ33" s="197">
        <f t="shared" si="0"/>
        <v>900</v>
      </c>
      <c r="AR33" s="55"/>
      <c r="AS33" s="56" t="s">
        <v>113</v>
      </c>
      <c r="AY33" s="170"/>
    </row>
    <row r="34" spans="2:51" x14ac:dyDescent="0.25">
      <c r="B34" s="43">
        <v>2.9583333333333299</v>
      </c>
      <c r="C34" s="43">
        <v>1</v>
      </c>
      <c r="D34" s="191">
        <v>9</v>
      </c>
      <c r="E34" s="44">
        <f t="shared" si="1"/>
        <v>6.3380281690140849</v>
      </c>
      <c r="F34" s="168">
        <v>66</v>
      </c>
      <c r="G34" s="44">
        <f t="shared" si="2"/>
        <v>46.478873239436624</v>
      </c>
      <c r="H34" s="45" t="s">
        <v>88</v>
      </c>
      <c r="I34" s="45">
        <f t="shared" si="3"/>
        <v>41.549295774647888</v>
      </c>
      <c r="J34" s="46">
        <f t="shared" si="14"/>
        <v>42.95774647887324</v>
      </c>
      <c r="K34" s="45">
        <f t="shared" si="12"/>
        <v>47.183098591549296</v>
      </c>
      <c r="L34" s="47">
        <v>14</v>
      </c>
      <c r="M34" s="48" t="s">
        <v>118</v>
      </c>
      <c r="N34" s="65">
        <v>11.5</v>
      </c>
      <c r="O34" s="192">
        <v>127</v>
      </c>
      <c r="P34" s="192">
        <v>113</v>
      </c>
      <c r="Q34" s="192">
        <v>22877692</v>
      </c>
      <c r="R34" s="50">
        <f t="shared" si="4"/>
        <v>4144</v>
      </c>
      <c r="S34" s="51">
        <f t="shared" si="5"/>
        <v>99.456000000000003</v>
      </c>
      <c r="T34" s="51">
        <f t="shared" si="6"/>
        <v>4.1440000000000001</v>
      </c>
      <c r="U34" s="193">
        <v>3.4</v>
      </c>
      <c r="V34" s="193">
        <f t="shared" si="7"/>
        <v>3.4</v>
      </c>
      <c r="W34" s="194" t="s">
        <v>129</v>
      </c>
      <c r="X34" s="197">
        <v>0</v>
      </c>
      <c r="Y34" s="197">
        <v>0</v>
      </c>
      <c r="Z34" s="197">
        <v>1073</v>
      </c>
      <c r="AA34" s="197">
        <v>0</v>
      </c>
      <c r="AB34" s="197">
        <v>1110</v>
      </c>
      <c r="AC34" s="52" t="s">
        <v>90</v>
      </c>
      <c r="AD34" s="52" t="s">
        <v>90</v>
      </c>
      <c r="AE34" s="52" t="s">
        <v>90</v>
      </c>
      <c r="AF34" s="196" t="s">
        <v>90</v>
      </c>
      <c r="AG34" s="196">
        <v>34192516</v>
      </c>
      <c r="AH34" s="53">
        <f t="shared" si="9"/>
        <v>745</v>
      </c>
      <c r="AI34" s="54">
        <f t="shared" si="8"/>
        <v>179.77799227799227</v>
      </c>
      <c r="AJ34" s="166">
        <v>0</v>
      </c>
      <c r="AK34" s="166">
        <v>0</v>
      </c>
      <c r="AL34" s="166">
        <v>1</v>
      </c>
      <c r="AM34" s="166">
        <v>0</v>
      </c>
      <c r="AN34" s="166">
        <v>1</v>
      </c>
      <c r="AO34" s="166">
        <v>0.38</v>
      </c>
      <c r="AP34" s="197">
        <v>7575661</v>
      </c>
      <c r="AQ34" s="197">
        <f t="shared" si="0"/>
        <v>1090</v>
      </c>
      <c r="AR34" s="55"/>
      <c r="AS34" s="56" t="s">
        <v>113</v>
      </c>
      <c r="AV34" s="60" t="s">
        <v>119</v>
      </c>
      <c r="AW34" s="66" t="s">
        <v>30</v>
      </c>
      <c r="AY34" s="170"/>
    </row>
    <row r="35" spans="2:51" x14ac:dyDescent="0.25">
      <c r="B35" s="152"/>
      <c r="C35" s="153"/>
      <c r="D35" s="152"/>
      <c r="E35" s="155"/>
      <c r="F35" s="155"/>
      <c r="G35" s="156"/>
      <c r="H35" s="154"/>
      <c r="I35" s="155"/>
      <c r="J35" s="155"/>
      <c r="K35" s="156"/>
      <c r="L35" s="226" t="s">
        <v>120</v>
      </c>
      <c r="M35" s="227"/>
      <c r="N35" s="228"/>
      <c r="O35" s="67"/>
      <c r="P35" s="67">
        <f>AVERAGE(P11:P34)</f>
        <v>124.5</v>
      </c>
      <c r="Q35" s="68">
        <f>Q34-Q10</f>
        <v>123607</v>
      </c>
      <c r="R35" s="69">
        <f>SUM(R11:R34)</f>
        <v>123607</v>
      </c>
      <c r="S35" s="70">
        <f>AVERAGE(S11:S34)</f>
        <v>123.60700000000001</v>
      </c>
      <c r="T35" s="70">
        <f>SUM(T11:T34)</f>
        <v>123.60700000000001</v>
      </c>
      <c r="U35" s="154"/>
      <c r="V35" s="154"/>
      <c r="W35" s="61"/>
      <c r="X35" s="146"/>
      <c r="Y35" s="147"/>
      <c r="Z35" s="147"/>
      <c r="AA35" s="147"/>
      <c r="AB35" s="148"/>
      <c r="AC35" s="146"/>
      <c r="AD35" s="147"/>
      <c r="AE35" s="148"/>
      <c r="AF35" s="149"/>
      <c r="AG35" s="71">
        <f>AG34-AG10</f>
        <v>25736</v>
      </c>
      <c r="AH35" s="72">
        <f>SUM(AH11:AH34)</f>
        <v>25736</v>
      </c>
      <c r="AI35" s="73">
        <f>$AH$35/$T35</f>
        <v>208.20827299424786</v>
      </c>
      <c r="AJ35" s="149"/>
      <c r="AK35" s="150"/>
      <c r="AL35" s="150"/>
      <c r="AM35" s="150"/>
      <c r="AN35" s="151"/>
      <c r="AO35" s="74"/>
      <c r="AP35" s="75">
        <f>AP34-AP10</f>
        <v>7543</v>
      </c>
      <c r="AQ35" s="76">
        <f>SUM(AQ11:AQ34)</f>
        <v>7543</v>
      </c>
      <c r="AR35" s="77" t="e">
        <f>AVERAGE(AR11:AR34)</f>
        <v>#DIV/0!</v>
      </c>
      <c r="AS35" s="74"/>
      <c r="AV35" s="78" t="s">
        <v>30</v>
      </c>
      <c r="AW35" s="78">
        <v>1</v>
      </c>
      <c r="AY35" s="170"/>
    </row>
    <row r="36" spans="2:51" x14ac:dyDescent="0.25">
      <c r="B36" s="79"/>
      <c r="C36" s="79"/>
      <c r="D36" s="79"/>
      <c r="E36" s="80"/>
      <c r="F36" s="80"/>
      <c r="G36" s="80"/>
      <c r="H36" s="80"/>
      <c r="I36" s="81"/>
      <c r="J36" s="81"/>
      <c r="K36" s="81"/>
      <c r="L36" s="167"/>
      <c r="M36" s="167"/>
      <c r="N36" s="167"/>
      <c r="O36" s="167"/>
      <c r="P36" s="167"/>
      <c r="Q36" s="167"/>
      <c r="R36" s="167"/>
      <c r="S36" s="167"/>
      <c r="T36" s="167"/>
      <c r="U36" s="82"/>
      <c r="V36" s="82"/>
      <c r="W36" s="167"/>
      <c r="X36" s="167"/>
      <c r="Y36" s="167"/>
      <c r="Z36" s="171"/>
      <c r="AA36" s="167"/>
      <c r="AB36" s="167"/>
      <c r="AC36" s="167"/>
      <c r="AD36" s="167"/>
      <c r="AE36" s="167"/>
      <c r="AH36" s="83"/>
      <c r="AM36" s="167"/>
      <c r="AN36" s="167"/>
      <c r="AO36" s="167"/>
      <c r="AP36" s="167"/>
      <c r="AQ36" s="167"/>
      <c r="AR36" s="167"/>
      <c r="AV36" s="78" t="s">
        <v>121</v>
      </c>
      <c r="AW36" s="78">
        <v>41.67</v>
      </c>
      <c r="AY36" s="170"/>
    </row>
    <row r="37" spans="2:51" x14ac:dyDescent="0.25">
      <c r="B37" s="93" t="s">
        <v>122</v>
      </c>
      <c r="C37" s="93"/>
      <c r="D37" s="93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71"/>
      <c r="X37" s="171"/>
      <c r="Y37" s="171"/>
      <c r="Z37" s="171"/>
      <c r="AA37" s="171"/>
      <c r="AB37" s="171"/>
      <c r="AC37" s="171"/>
      <c r="AD37" s="171"/>
      <c r="AE37" s="171"/>
      <c r="AM37" s="23"/>
      <c r="AN37" s="167"/>
      <c r="AO37" s="167"/>
      <c r="AP37" s="167"/>
      <c r="AQ37" s="167"/>
      <c r="AR37" s="171"/>
      <c r="AV37" s="78" t="s">
        <v>123</v>
      </c>
      <c r="AW37" s="78">
        <v>11.574999999999999</v>
      </c>
      <c r="AY37" s="170"/>
    </row>
    <row r="38" spans="2:51" x14ac:dyDescent="0.25">
      <c r="B38" s="94" t="s">
        <v>139</v>
      </c>
      <c r="C38" s="93"/>
      <c r="D38" s="9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171"/>
      <c r="X38" s="171"/>
      <c r="Y38" s="171"/>
      <c r="Z38" s="171"/>
      <c r="AA38" s="171"/>
      <c r="AB38" s="171"/>
      <c r="AC38" s="171"/>
      <c r="AD38" s="171"/>
      <c r="AE38" s="171"/>
      <c r="AM38" s="23"/>
      <c r="AN38" s="167"/>
      <c r="AO38" s="167"/>
      <c r="AP38" s="167"/>
      <c r="AQ38" s="167"/>
      <c r="AR38" s="171"/>
      <c r="AV38" s="78"/>
      <c r="AW38" s="78"/>
      <c r="AY38" s="170"/>
    </row>
    <row r="39" spans="2:51" x14ac:dyDescent="0.25">
      <c r="B39" s="90" t="s">
        <v>128</v>
      </c>
      <c r="C39" s="176"/>
      <c r="D39" s="176"/>
      <c r="E39" s="176"/>
      <c r="F39" s="176"/>
      <c r="G39" s="176"/>
      <c r="H39" s="176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92"/>
      <c r="T39" s="92"/>
      <c r="U39" s="92"/>
      <c r="V39" s="92"/>
      <c r="W39" s="171"/>
      <c r="X39" s="171"/>
      <c r="Y39" s="171"/>
      <c r="Z39" s="171"/>
      <c r="AA39" s="171"/>
      <c r="AB39" s="171"/>
      <c r="AC39" s="171"/>
      <c r="AD39" s="171"/>
      <c r="AE39" s="171"/>
      <c r="AM39" s="23"/>
      <c r="AN39" s="167"/>
      <c r="AO39" s="167"/>
      <c r="AP39" s="167"/>
      <c r="AQ39" s="167"/>
      <c r="AR39" s="171"/>
      <c r="AV39" s="78"/>
      <c r="AW39" s="78"/>
      <c r="AY39" s="170"/>
    </row>
    <row r="40" spans="2:51" x14ac:dyDescent="0.25">
      <c r="B40" s="182" t="s">
        <v>134</v>
      </c>
      <c r="C40" s="176"/>
      <c r="D40" s="176"/>
      <c r="E40" s="176"/>
      <c r="F40" s="176"/>
      <c r="G40" s="176"/>
      <c r="H40" s="176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92"/>
      <c r="T40" s="92"/>
      <c r="U40" s="92"/>
      <c r="V40" s="92"/>
      <c r="W40" s="171"/>
      <c r="X40" s="171"/>
      <c r="Y40" s="171"/>
      <c r="Z40" s="171"/>
      <c r="AA40" s="171"/>
      <c r="AB40" s="171"/>
      <c r="AC40" s="171"/>
      <c r="AD40" s="171"/>
      <c r="AE40" s="171"/>
      <c r="AM40" s="23"/>
      <c r="AN40" s="167"/>
      <c r="AO40" s="167"/>
      <c r="AP40" s="167"/>
      <c r="AQ40" s="167"/>
      <c r="AR40" s="171"/>
      <c r="AV40" s="78"/>
      <c r="AW40" s="78"/>
      <c r="AY40" s="170"/>
    </row>
    <row r="41" spans="2:51" x14ac:dyDescent="0.25">
      <c r="B41" s="88" t="s">
        <v>225</v>
      </c>
      <c r="C41" s="176"/>
      <c r="D41" s="176"/>
      <c r="E41" s="176"/>
      <c r="F41" s="176"/>
      <c r="G41" s="176"/>
      <c r="H41" s="176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92"/>
      <c r="T41" s="92"/>
      <c r="U41" s="92"/>
      <c r="V41" s="92"/>
      <c r="W41" s="171"/>
      <c r="X41" s="171"/>
      <c r="Y41" s="171"/>
      <c r="Z41" s="171"/>
      <c r="AA41" s="171"/>
      <c r="AB41" s="171"/>
      <c r="AC41" s="171"/>
      <c r="AD41" s="171"/>
      <c r="AE41" s="171"/>
      <c r="AM41" s="23"/>
      <c r="AN41" s="167"/>
      <c r="AO41" s="167"/>
      <c r="AP41" s="167"/>
      <c r="AQ41" s="167"/>
      <c r="AR41" s="171"/>
      <c r="AV41" s="78"/>
      <c r="AW41" s="78"/>
      <c r="AY41" s="170"/>
    </row>
    <row r="42" spans="2:51" x14ac:dyDescent="0.25">
      <c r="B42" s="89" t="s">
        <v>257</v>
      </c>
      <c r="C42" s="176"/>
      <c r="D42" s="176"/>
      <c r="E42" s="176"/>
      <c r="F42" s="176"/>
      <c r="G42" s="176"/>
      <c r="H42" s="176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9"/>
      <c r="T42" s="179"/>
      <c r="U42" s="179"/>
      <c r="V42" s="179"/>
      <c r="W42" s="171"/>
      <c r="X42" s="171"/>
      <c r="Y42" s="171"/>
      <c r="Z42" s="171"/>
      <c r="AA42" s="171"/>
      <c r="AB42" s="171"/>
      <c r="AC42" s="171"/>
      <c r="AD42" s="171"/>
      <c r="AE42" s="171"/>
      <c r="AM42" s="172"/>
      <c r="AN42" s="172"/>
      <c r="AO42" s="172"/>
      <c r="AP42" s="172"/>
      <c r="AQ42" s="172"/>
      <c r="AR42" s="172"/>
      <c r="AS42" s="173"/>
      <c r="AV42" s="170"/>
      <c r="AW42" s="163"/>
      <c r="AX42" s="163"/>
      <c r="AY42" s="163"/>
    </row>
    <row r="43" spans="2:51" x14ac:dyDescent="0.25">
      <c r="B43" s="182" t="s">
        <v>124</v>
      </c>
      <c r="C43" s="176"/>
      <c r="D43" s="176"/>
      <c r="E43" s="181"/>
      <c r="F43" s="181"/>
      <c r="G43" s="181"/>
      <c r="H43" s="176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9"/>
      <c r="T43" s="179"/>
      <c r="U43" s="179"/>
      <c r="V43" s="179"/>
      <c r="W43" s="171"/>
      <c r="X43" s="171"/>
      <c r="Y43" s="171"/>
      <c r="Z43" s="171"/>
      <c r="AA43" s="171"/>
      <c r="AB43" s="171"/>
      <c r="AC43" s="171"/>
      <c r="AD43" s="171"/>
      <c r="AE43" s="171"/>
      <c r="AM43" s="172"/>
      <c r="AN43" s="172"/>
      <c r="AO43" s="172"/>
      <c r="AP43" s="172"/>
      <c r="AQ43" s="172"/>
      <c r="AR43" s="172"/>
      <c r="AS43" s="173"/>
      <c r="AV43" s="170"/>
      <c r="AW43" s="163"/>
      <c r="AX43" s="163"/>
      <c r="AY43" s="163"/>
    </row>
    <row r="44" spans="2:51" x14ac:dyDescent="0.25">
      <c r="B44" s="182" t="s">
        <v>125</v>
      </c>
      <c r="C44" s="176"/>
      <c r="D44" s="176"/>
      <c r="E44" s="181"/>
      <c r="F44" s="181"/>
      <c r="G44" s="181"/>
      <c r="H44" s="17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80"/>
      <c r="T44" s="179"/>
      <c r="U44" s="179"/>
      <c r="V44" s="179"/>
      <c r="W44" s="171"/>
      <c r="X44" s="171"/>
      <c r="Y44" s="171"/>
      <c r="Z44" s="171"/>
      <c r="AA44" s="171"/>
      <c r="AB44" s="171"/>
      <c r="AC44" s="171"/>
      <c r="AD44" s="171"/>
      <c r="AE44" s="171"/>
      <c r="AM44" s="172"/>
      <c r="AN44" s="172"/>
      <c r="AO44" s="172"/>
      <c r="AP44" s="172"/>
      <c r="AQ44" s="172"/>
      <c r="AR44" s="172"/>
      <c r="AS44" s="173"/>
      <c r="AV44" s="170"/>
      <c r="AW44" s="163"/>
      <c r="AX44" s="163"/>
      <c r="AY44" s="163"/>
    </row>
    <row r="45" spans="2:51" x14ac:dyDescent="0.25">
      <c r="B45" s="178" t="s">
        <v>186</v>
      </c>
      <c r="C45" s="176"/>
      <c r="D45" s="176"/>
      <c r="E45" s="181"/>
      <c r="F45" s="181"/>
      <c r="G45" s="181"/>
      <c r="H45" s="176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80"/>
      <c r="T45" s="179"/>
      <c r="U45" s="179"/>
      <c r="V45" s="179"/>
      <c r="W45" s="171"/>
      <c r="X45" s="171"/>
      <c r="Y45" s="171"/>
      <c r="Z45" s="171"/>
      <c r="AA45" s="171"/>
      <c r="AB45" s="171"/>
      <c r="AC45" s="171"/>
      <c r="AD45" s="171"/>
      <c r="AE45" s="171"/>
      <c r="AM45" s="172"/>
      <c r="AN45" s="172"/>
      <c r="AO45" s="172"/>
      <c r="AP45" s="172"/>
      <c r="AQ45" s="172"/>
      <c r="AR45" s="172"/>
      <c r="AS45" s="173"/>
      <c r="AV45" s="170"/>
      <c r="AW45" s="163"/>
      <c r="AX45" s="163"/>
      <c r="AY45" s="163"/>
    </row>
    <row r="46" spans="2:51" x14ac:dyDescent="0.25">
      <c r="B46" s="178" t="s">
        <v>212</v>
      </c>
      <c r="C46" s="176"/>
      <c r="D46" s="176"/>
      <c r="E46" s="181"/>
      <c r="F46" s="181"/>
      <c r="G46" s="181"/>
      <c r="H46" s="176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80"/>
      <c r="T46" s="179"/>
      <c r="U46" s="179"/>
      <c r="V46" s="179"/>
      <c r="W46" s="171"/>
      <c r="X46" s="171"/>
      <c r="Y46" s="171"/>
      <c r="Z46" s="171"/>
      <c r="AA46" s="171"/>
      <c r="AB46" s="171"/>
      <c r="AC46" s="171"/>
      <c r="AD46" s="171"/>
      <c r="AE46" s="171"/>
      <c r="AM46" s="172"/>
      <c r="AN46" s="172"/>
      <c r="AO46" s="172"/>
      <c r="AP46" s="172"/>
      <c r="AQ46" s="172"/>
      <c r="AR46" s="172"/>
      <c r="AS46" s="173"/>
      <c r="AV46" s="170"/>
      <c r="AW46" s="163"/>
      <c r="AX46" s="163"/>
      <c r="AY46" s="163"/>
    </row>
    <row r="47" spans="2:51" x14ac:dyDescent="0.25">
      <c r="B47" s="174" t="s">
        <v>172</v>
      </c>
      <c r="C47" s="176"/>
      <c r="D47" s="176"/>
      <c r="E47" s="176"/>
      <c r="F47" s="176"/>
      <c r="G47" s="176"/>
      <c r="H47" s="176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9"/>
      <c r="U47" s="179"/>
      <c r="V47" s="179"/>
      <c r="W47" s="171"/>
      <c r="X47" s="171"/>
      <c r="Y47" s="171"/>
      <c r="Z47" s="171"/>
      <c r="AA47" s="171"/>
      <c r="AB47" s="171"/>
      <c r="AC47" s="171"/>
      <c r="AD47" s="171"/>
      <c r="AE47" s="171"/>
      <c r="AM47" s="172"/>
      <c r="AN47" s="172"/>
      <c r="AO47" s="172"/>
      <c r="AP47" s="172"/>
      <c r="AQ47" s="172"/>
      <c r="AR47" s="172"/>
      <c r="AS47" s="173"/>
      <c r="AV47" s="170"/>
      <c r="AW47" s="163"/>
      <c r="AX47" s="163"/>
      <c r="AY47" s="163"/>
    </row>
    <row r="48" spans="2:51" x14ac:dyDescent="0.25">
      <c r="B48" s="182" t="s">
        <v>258</v>
      </c>
      <c r="C48" s="176"/>
      <c r="D48" s="176"/>
      <c r="E48" s="176"/>
      <c r="F48" s="176"/>
      <c r="G48" s="176"/>
      <c r="H48" s="176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80"/>
      <c r="T48" s="179"/>
      <c r="U48" s="179"/>
      <c r="V48" s="179"/>
      <c r="W48" s="171"/>
      <c r="X48" s="171"/>
      <c r="Y48" s="171"/>
      <c r="Z48" s="171"/>
      <c r="AA48" s="171"/>
      <c r="AB48" s="171"/>
      <c r="AC48" s="171"/>
      <c r="AD48" s="171"/>
      <c r="AE48" s="171"/>
      <c r="AM48" s="172"/>
      <c r="AN48" s="172"/>
      <c r="AO48" s="172"/>
      <c r="AP48" s="172"/>
      <c r="AQ48" s="172"/>
      <c r="AR48" s="172"/>
      <c r="AS48" s="173"/>
      <c r="AV48" s="170"/>
      <c r="AW48" s="163"/>
      <c r="AX48" s="163"/>
      <c r="AY48" s="163"/>
    </row>
    <row r="49" spans="2:51" x14ac:dyDescent="0.25">
      <c r="B49" s="182" t="s">
        <v>131</v>
      </c>
      <c r="C49" s="176"/>
      <c r="D49" s="176"/>
      <c r="E49" s="176"/>
      <c r="F49" s="176"/>
      <c r="G49" s="176"/>
      <c r="H49" s="176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80"/>
      <c r="T49" s="179"/>
      <c r="U49" s="179"/>
      <c r="V49" s="179"/>
      <c r="W49" s="171"/>
      <c r="X49" s="171"/>
      <c r="Y49" s="171"/>
      <c r="Z49" s="171"/>
      <c r="AA49" s="171"/>
      <c r="AB49" s="171"/>
      <c r="AC49" s="171"/>
      <c r="AD49" s="171"/>
      <c r="AE49" s="171"/>
      <c r="AM49" s="172"/>
      <c r="AN49" s="172"/>
      <c r="AO49" s="172"/>
      <c r="AP49" s="172"/>
      <c r="AQ49" s="172"/>
      <c r="AR49" s="172"/>
      <c r="AS49" s="173"/>
      <c r="AV49" s="170"/>
      <c r="AW49" s="163"/>
      <c r="AX49" s="163"/>
      <c r="AY49" s="163"/>
    </row>
    <row r="50" spans="2:51" x14ac:dyDescent="0.25">
      <c r="B50" s="174" t="s">
        <v>259</v>
      </c>
      <c r="C50" s="176"/>
      <c r="D50" s="176"/>
      <c r="E50" s="176"/>
      <c r="F50" s="176"/>
      <c r="G50" s="176"/>
      <c r="H50" s="176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80"/>
      <c r="T50" s="179"/>
      <c r="U50" s="179"/>
      <c r="V50" s="179"/>
      <c r="W50" s="171"/>
      <c r="X50" s="171"/>
      <c r="Y50" s="171"/>
      <c r="Z50" s="171"/>
      <c r="AA50" s="171"/>
      <c r="AB50" s="171"/>
      <c r="AC50" s="171"/>
      <c r="AD50" s="171"/>
      <c r="AE50" s="171"/>
      <c r="AM50" s="172"/>
      <c r="AN50" s="172"/>
      <c r="AO50" s="172"/>
      <c r="AP50" s="172"/>
      <c r="AQ50" s="172"/>
      <c r="AR50" s="172"/>
      <c r="AS50" s="173"/>
      <c r="AV50" s="170"/>
      <c r="AW50" s="163"/>
      <c r="AX50" s="163"/>
      <c r="AY50" s="163"/>
    </row>
    <row r="51" spans="2:51" x14ac:dyDescent="0.25">
      <c r="B51" s="182" t="s">
        <v>132</v>
      </c>
      <c r="C51" s="104"/>
      <c r="D51" s="104"/>
      <c r="E51" s="104"/>
      <c r="F51" s="104"/>
      <c r="G51" s="104"/>
      <c r="H51" s="104"/>
      <c r="I51" s="184"/>
      <c r="J51" s="177"/>
      <c r="K51" s="177"/>
      <c r="L51" s="177"/>
      <c r="M51" s="177"/>
      <c r="N51" s="177"/>
      <c r="O51" s="177"/>
      <c r="P51" s="177"/>
      <c r="Q51" s="177"/>
      <c r="R51" s="177"/>
      <c r="S51" s="180"/>
      <c r="T51" s="179"/>
      <c r="U51" s="179"/>
      <c r="V51" s="179"/>
      <c r="W51" s="171"/>
      <c r="X51" s="171"/>
      <c r="Y51" s="171"/>
      <c r="Z51" s="171"/>
      <c r="AA51" s="171"/>
      <c r="AB51" s="171"/>
      <c r="AC51" s="171"/>
      <c r="AD51" s="171"/>
      <c r="AE51" s="171"/>
      <c r="AM51" s="172"/>
      <c r="AN51" s="172"/>
      <c r="AO51" s="172"/>
      <c r="AP51" s="172"/>
      <c r="AQ51" s="172"/>
      <c r="AR51" s="172"/>
      <c r="AS51" s="173"/>
      <c r="AV51" s="170"/>
      <c r="AW51" s="163"/>
      <c r="AX51" s="163"/>
      <c r="AY51" s="163"/>
    </row>
    <row r="52" spans="2:51" x14ac:dyDescent="0.25">
      <c r="B52" s="182" t="s">
        <v>133</v>
      </c>
      <c r="C52" s="104"/>
      <c r="D52" s="104"/>
      <c r="E52" s="104"/>
      <c r="F52" s="104"/>
      <c r="G52" s="104"/>
      <c r="H52" s="104"/>
      <c r="I52" s="184"/>
      <c r="J52" s="177"/>
      <c r="K52" s="177"/>
      <c r="L52" s="177"/>
      <c r="M52" s="177"/>
      <c r="N52" s="177"/>
      <c r="O52" s="177"/>
      <c r="P52" s="177"/>
      <c r="Q52" s="177"/>
      <c r="R52" s="177"/>
      <c r="S52" s="180"/>
      <c r="T52" s="179"/>
      <c r="U52" s="179"/>
      <c r="V52" s="179"/>
      <c r="W52" s="171"/>
      <c r="X52" s="171"/>
      <c r="Y52" s="171"/>
      <c r="Z52" s="171"/>
      <c r="AA52" s="171"/>
      <c r="AB52" s="171"/>
      <c r="AC52" s="171"/>
      <c r="AD52" s="171"/>
      <c r="AE52" s="171"/>
      <c r="AM52" s="172"/>
      <c r="AN52" s="172"/>
      <c r="AO52" s="172"/>
      <c r="AP52" s="172"/>
      <c r="AQ52" s="172"/>
      <c r="AR52" s="172"/>
      <c r="AS52" s="173"/>
      <c r="AV52" s="170"/>
      <c r="AW52" s="163"/>
      <c r="AX52" s="163"/>
      <c r="AY52" s="163"/>
    </row>
    <row r="53" spans="2:51" x14ac:dyDescent="0.25">
      <c r="B53" s="178" t="s">
        <v>260</v>
      </c>
      <c r="C53" s="176"/>
      <c r="D53" s="176"/>
      <c r="E53" s="176"/>
      <c r="F53" s="176"/>
      <c r="G53" s="176"/>
      <c r="H53" s="176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80"/>
      <c r="T53" s="179"/>
      <c r="U53" s="179"/>
      <c r="V53" s="179"/>
      <c r="W53" s="171"/>
      <c r="X53" s="171"/>
      <c r="Y53" s="171"/>
      <c r="Z53" s="171"/>
      <c r="AA53" s="171"/>
      <c r="AB53" s="171"/>
      <c r="AC53" s="171"/>
      <c r="AD53" s="171"/>
      <c r="AE53" s="171"/>
      <c r="AM53" s="172"/>
      <c r="AN53" s="172"/>
      <c r="AO53" s="172"/>
      <c r="AP53" s="172"/>
      <c r="AQ53" s="172"/>
      <c r="AR53" s="172"/>
      <c r="AS53" s="173"/>
      <c r="AV53" s="170"/>
      <c r="AW53" s="163"/>
      <c r="AX53" s="163"/>
      <c r="AY53" s="163"/>
    </row>
    <row r="54" spans="2:51" x14ac:dyDescent="0.25">
      <c r="B54" s="174" t="s">
        <v>206</v>
      </c>
      <c r="C54" s="176"/>
      <c r="D54" s="176"/>
      <c r="E54" s="176"/>
      <c r="F54" s="176"/>
      <c r="G54" s="176"/>
      <c r="H54" s="176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80"/>
      <c r="T54" s="179"/>
      <c r="U54" s="179"/>
      <c r="V54" s="179"/>
      <c r="W54" s="171"/>
      <c r="X54" s="171"/>
      <c r="Y54" s="171"/>
      <c r="Z54" s="171"/>
      <c r="AA54" s="171"/>
      <c r="AB54" s="171"/>
      <c r="AC54" s="171"/>
      <c r="AD54" s="171"/>
      <c r="AE54" s="171"/>
      <c r="AM54" s="172"/>
      <c r="AN54" s="172"/>
      <c r="AO54" s="172"/>
      <c r="AP54" s="172"/>
      <c r="AQ54" s="172"/>
      <c r="AR54" s="172"/>
      <c r="AS54" s="173"/>
      <c r="AV54" s="170"/>
      <c r="AW54" s="163"/>
      <c r="AX54" s="163"/>
      <c r="AY54" s="163"/>
    </row>
    <row r="55" spans="2:51" x14ac:dyDescent="0.25">
      <c r="B55" s="182" t="s">
        <v>144</v>
      </c>
      <c r="C55" s="176"/>
      <c r="D55" s="176"/>
      <c r="E55" s="176"/>
      <c r="F55" s="176"/>
      <c r="G55" s="176"/>
      <c r="H55" s="176"/>
      <c r="I55" s="176"/>
      <c r="J55" s="177"/>
      <c r="K55" s="177"/>
      <c r="L55" s="177"/>
      <c r="M55" s="177"/>
      <c r="N55" s="177"/>
      <c r="O55" s="177"/>
      <c r="P55" s="177"/>
      <c r="Q55" s="177"/>
      <c r="R55" s="177"/>
      <c r="S55" s="180"/>
      <c r="T55" s="179"/>
      <c r="U55" s="179"/>
      <c r="V55" s="179"/>
      <c r="W55" s="171"/>
      <c r="X55" s="171"/>
      <c r="Y55" s="171"/>
      <c r="Z55" s="171"/>
      <c r="AA55" s="171"/>
      <c r="AB55" s="171"/>
      <c r="AC55" s="171"/>
      <c r="AD55" s="171"/>
      <c r="AE55" s="171"/>
      <c r="AM55" s="172"/>
      <c r="AN55" s="172"/>
      <c r="AO55" s="172"/>
      <c r="AP55" s="172"/>
      <c r="AQ55" s="172"/>
      <c r="AR55" s="172"/>
      <c r="AS55" s="173"/>
      <c r="AV55" s="170"/>
      <c r="AW55" s="163"/>
      <c r="AX55" s="163"/>
      <c r="AY55" s="163"/>
    </row>
    <row r="56" spans="2:51" x14ac:dyDescent="0.25">
      <c r="B56" s="97" t="s">
        <v>126</v>
      </c>
      <c r="C56" s="176"/>
      <c r="D56" s="176"/>
      <c r="E56" s="176"/>
      <c r="F56" s="176"/>
      <c r="G56" s="176"/>
      <c r="H56" s="176"/>
      <c r="I56" s="176"/>
      <c r="J56" s="177"/>
      <c r="K56" s="177"/>
      <c r="L56" s="177"/>
      <c r="M56" s="177"/>
      <c r="N56" s="177"/>
      <c r="O56" s="177"/>
      <c r="P56" s="177"/>
      <c r="Q56" s="177"/>
      <c r="R56" s="177"/>
      <c r="S56" s="180"/>
      <c r="T56" s="179"/>
      <c r="U56" s="179"/>
      <c r="V56" s="179"/>
      <c r="W56" s="171"/>
      <c r="X56" s="171"/>
      <c r="Y56" s="171"/>
      <c r="Z56" s="171"/>
      <c r="AA56" s="171"/>
      <c r="AB56" s="171"/>
      <c r="AC56" s="171"/>
      <c r="AD56" s="171"/>
      <c r="AE56" s="171"/>
      <c r="AM56" s="172"/>
      <c r="AN56" s="172"/>
      <c r="AO56" s="172"/>
      <c r="AP56" s="172"/>
      <c r="AQ56" s="172"/>
      <c r="AR56" s="172"/>
      <c r="AS56" s="173"/>
      <c r="AV56" s="170"/>
      <c r="AW56" s="163"/>
      <c r="AX56" s="163"/>
      <c r="AY56" s="163"/>
    </row>
    <row r="57" spans="2:51" x14ac:dyDescent="0.25">
      <c r="B57" s="119" t="s">
        <v>247</v>
      </c>
      <c r="C57" s="176"/>
      <c r="D57" s="176"/>
      <c r="E57" s="176"/>
      <c r="F57" s="176"/>
      <c r="G57" s="176"/>
      <c r="H57" s="176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80"/>
      <c r="T57" s="179"/>
      <c r="U57" s="179"/>
      <c r="V57" s="179"/>
      <c r="W57" s="171"/>
      <c r="X57" s="171"/>
      <c r="Y57" s="171"/>
      <c r="Z57" s="171"/>
      <c r="AA57" s="171"/>
      <c r="AB57" s="171"/>
      <c r="AC57" s="171"/>
      <c r="AD57" s="171"/>
      <c r="AE57" s="171"/>
      <c r="AM57" s="172"/>
      <c r="AN57" s="172"/>
      <c r="AO57" s="172"/>
      <c r="AP57" s="172"/>
      <c r="AQ57" s="172"/>
      <c r="AR57" s="172"/>
      <c r="AS57" s="173"/>
      <c r="AV57" s="170"/>
      <c r="AW57" s="163"/>
      <c r="AX57" s="163"/>
      <c r="AY57" s="163"/>
    </row>
    <row r="58" spans="2:51" x14ac:dyDescent="0.25">
      <c r="B58" s="119" t="s">
        <v>127</v>
      </c>
      <c r="C58" s="176"/>
      <c r="D58" s="176"/>
      <c r="E58" s="176"/>
      <c r="F58" s="176"/>
      <c r="G58" s="104"/>
      <c r="H58" s="104"/>
      <c r="I58" s="184"/>
      <c r="J58" s="177"/>
      <c r="K58" s="177"/>
      <c r="L58" s="177"/>
      <c r="M58" s="177"/>
      <c r="N58" s="177"/>
      <c r="O58" s="177"/>
      <c r="P58" s="177"/>
      <c r="Q58" s="177"/>
      <c r="R58" s="177"/>
      <c r="S58" s="180"/>
      <c r="T58" s="180"/>
      <c r="U58" s="180"/>
      <c r="V58" s="180"/>
      <c r="W58" s="171"/>
      <c r="X58" s="171"/>
      <c r="Y58" s="171"/>
      <c r="Z58" s="171"/>
      <c r="AA58" s="171"/>
      <c r="AB58" s="171"/>
      <c r="AC58" s="171"/>
      <c r="AD58" s="171"/>
      <c r="AE58" s="171"/>
      <c r="AM58" s="172"/>
      <c r="AN58" s="172"/>
      <c r="AO58" s="172"/>
      <c r="AP58" s="172"/>
      <c r="AQ58" s="172"/>
      <c r="AR58" s="172"/>
      <c r="AS58" s="173"/>
      <c r="AV58" s="170"/>
      <c r="AW58" s="163"/>
      <c r="AX58" s="163"/>
      <c r="AY58" s="163"/>
    </row>
    <row r="59" spans="2:51" x14ac:dyDescent="0.25">
      <c r="B59" s="119"/>
      <c r="C59" s="182"/>
      <c r="D59" s="176"/>
      <c r="E59" s="104"/>
      <c r="F59" s="176"/>
      <c r="G59" s="176"/>
      <c r="H59" s="176"/>
      <c r="I59" s="176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80"/>
      <c r="U59" s="180"/>
      <c r="V59" s="180"/>
      <c r="W59" s="171"/>
      <c r="X59" s="171"/>
      <c r="Y59" s="171"/>
      <c r="Z59" s="171"/>
      <c r="AA59" s="171"/>
      <c r="AB59" s="171"/>
      <c r="AC59" s="171"/>
      <c r="AD59" s="171"/>
      <c r="AE59" s="171"/>
      <c r="AM59" s="172"/>
      <c r="AN59" s="172"/>
      <c r="AO59" s="172"/>
      <c r="AP59" s="172"/>
      <c r="AQ59" s="172"/>
      <c r="AR59" s="172"/>
      <c r="AS59" s="173"/>
      <c r="AV59" s="170"/>
      <c r="AW59" s="163"/>
      <c r="AX59" s="163"/>
      <c r="AY59" s="163"/>
    </row>
    <row r="60" spans="2:51" x14ac:dyDescent="0.25">
      <c r="B60" s="119"/>
      <c r="C60" s="182"/>
      <c r="D60" s="176"/>
      <c r="E60" s="104"/>
      <c r="F60" s="176"/>
      <c r="G60" s="176"/>
      <c r="H60" s="176"/>
      <c r="I60" s="176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80"/>
      <c r="U60" s="85"/>
      <c r="V60" s="85"/>
      <c r="W60" s="171"/>
      <c r="X60" s="171"/>
      <c r="Y60" s="171"/>
      <c r="Z60" s="171"/>
      <c r="AA60" s="171"/>
      <c r="AB60" s="171"/>
      <c r="AC60" s="171"/>
      <c r="AD60" s="171"/>
      <c r="AE60" s="171"/>
      <c r="AM60" s="172"/>
      <c r="AN60" s="172"/>
      <c r="AO60" s="172"/>
      <c r="AP60" s="172"/>
      <c r="AQ60" s="172"/>
      <c r="AR60" s="172"/>
      <c r="AS60" s="173"/>
      <c r="AV60" s="170"/>
      <c r="AW60" s="163"/>
      <c r="AX60" s="163"/>
      <c r="AY60" s="163"/>
    </row>
    <row r="61" spans="2:51" x14ac:dyDescent="0.25">
      <c r="B61" s="119"/>
      <c r="C61" s="182"/>
      <c r="D61" s="176"/>
      <c r="E61" s="104"/>
      <c r="F61" s="176"/>
      <c r="G61" s="176"/>
      <c r="H61" s="176"/>
      <c r="I61" s="176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80"/>
      <c r="U61" s="85"/>
      <c r="V61" s="85"/>
      <c r="W61" s="171"/>
      <c r="X61" s="171"/>
      <c r="Y61" s="171"/>
      <c r="Z61" s="171"/>
      <c r="AA61" s="171"/>
      <c r="AB61" s="171"/>
      <c r="AC61" s="171"/>
      <c r="AD61" s="171"/>
      <c r="AE61" s="171"/>
      <c r="AM61" s="172"/>
      <c r="AN61" s="172"/>
      <c r="AO61" s="172"/>
      <c r="AP61" s="172"/>
      <c r="AQ61" s="172"/>
      <c r="AR61" s="172"/>
      <c r="AS61" s="173"/>
      <c r="AV61" s="170"/>
      <c r="AW61" s="163"/>
      <c r="AX61" s="163"/>
      <c r="AY61" s="163"/>
    </row>
    <row r="62" spans="2:51" x14ac:dyDescent="0.25">
      <c r="B62" s="119"/>
      <c r="C62" s="178"/>
      <c r="D62" s="176"/>
      <c r="E62" s="104"/>
      <c r="F62" s="176"/>
      <c r="G62" s="176"/>
      <c r="H62" s="176"/>
      <c r="I62" s="176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80"/>
      <c r="U62" s="85"/>
      <c r="V62" s="85"/>
      <c r="W62" s="171"/>
      <c r="X62" s="171"/>
      <c r="Y62" s="171"/>
      <c r="Z62" s="171"/>
      <c r="AA62" s="171"/>
      <c r="AB62" s="171"/>
      <c r="AC62" s="171"/>
      <c r="AD62" s="171"/>
      <c r="AE62" s="171"/>
      <c r="AM62" s="172"/>
      <c r="AN62" s="172"/>
      <c r="AO62" s="172"/>
      <c r="AP62" s="172"/>
      <c r="AQ62" s="172"/>
      <c r="AR62" s="172"/>
      <c r="AS62" s="173"/>
      <c r="AV62" s="170"/>
      <c r="AW62" s="163"/>
      <c r="AX62" s="163"/>
      <c r="AY62" s="163"/>
    </row>
    <row r="63" spans="2:51" x14ac:dyDescent="0.25">
      <c r="B63" s="119"/>
      <c r="C63" s="178"/>
      <c r="D63" s="176"/>
      <c r="E63" s="176"/>
      <c r="F63" s="176"/>
      <c r="G63" s="176"/>
      <c r="H63" s="176"/>
      <c r="I63" s="176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80"/>
      <c r="U63" s="85"/>
      <c r="V63" s="85"/>
      <c r="W63" s="171"/>
      <c r="X63" s="171"/>
      <c r="Y63" s="171"/>
      <c r="Z63" s="171"/>
      <c r="AA63" s="171"/>
      <c r="AB63" s="171"/>
      <c r="AC63" s="171"/>
      <c r="AD63" s="171"/>
      <c r="AE63" s="171"/>
      <c r="AM63" s="172"/>
      <c r="AN63" s="172"/>
      <c r="AO63" s="172"/>
      <c r="AP63" s="172"/>
      <c r="AQ63" s="172"/>
      <c r="AR63" s="172"/>
      <c r="AS63" s="173"/>
      <c r="AV63" s="170"/>
      <c r="AW63" s="163"/>
      <c r="AX63" s="163"/>
      <c r="AY63" s="163"/>
    </row>
    <row r="64" spans="2:51" x14ac:dyDescent="0.25">
      <c r="B64" s="119"/>
      <c r="C64" s="178"/>
      <c r="D64" s="176"/>
      <c r="E64" s="104"/>
      <c r="F64" s="176"/>
      <c r="G64" s="176"/>
      <c r="H64" s="176"/>
      <c r="I64" s="176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80"/>
      <c r="U64" s="85"/>
      <c r="V64" s="85"/>
      <c r="W64" s="171"/>
      <c r="X64" s="171"/>
      <c r="Y64" s="171"/>
      <c r="Z64" s="171"/>
      <c r="AA64" s="171"/>
      <c r="AB64" s="171"/>
      <c r="AC64" s="171"/>
      <c r="AD64" s="171"/>
      <c r="AE64" s="171"/>
      <c r="AM64" s="172"/>
      <c r="AN64" s="172"/>
      <c r="AO64" s="172"/>
      <c r="AP64" s="172"/>
      <c r="AQ64" s="172"/>
      <c r="AR64" s="172"/>
      <c r="AS64" s="173"/>
      <c r="AV64" s="170"/>
      <c r="AW64" s="163"/>
      <c r="AX64" s="163"/>
      <c r="AY64" s="163"/>
    </row>
    <row r="65" spans="1:51" x14ac:dyDescent="0.25">
      <c r="B65" s="119"/>
      <c r="C65" s="178"/>
      <c r="D65" s="176"/>
      <c r="E65" s="176"/>
      <c r="F65" s="176"/>
      <c r="G65" s="176"/>
      <c r="H65" s="176"/>
      <c r="I65" s="176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80"/>
      <c r="U65" s="85"/>
      <c r="V65" s="85"/>
      <c r="W65" s="171"/>
      <c r="X65" s="171"/>
      <c r="Y65" s="171"/>
      <c r="Z65" s="171"/>
      <c r="AA65" s="171"/>
      <c r="AB65" s="171"/>
      <c r="AC65" s="171"/>
      <c r="AD65" s="171"/>
      <c r="AE65" s="171"/>
      <c r="AM65" s="172"/>
      <c r="AN65" s="172"/>
      <c r="AO65" s="172"/>
      <c r="AP65" s="172"/>
      <c r="AQ65" s="172"/>
      <c r="AR65" s="172"/>
      <c r="AS65" s="173"/>
      <c r="AV65" s="170"/>
      <c r="AW65" s="163"/>
      <c r="AX65" s="163"/>
      <c r="AY65" s="163"/>
    </row>
    <row r="66" spans="1:51" x14ac:dyDescent="0.25">
      <c r="B66" s="119"/>
      <c r="C66" s="174"/>
      <c r="D66" s="176"/>
      <c r="E66" s="176"/>
      <c r="F66" s="176"/>
      <c r="G66" s="176"/>
      <c r="H66" s="176"/>
      <c r="I66" s="176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80"/>
      <c r="U66" s="85"/>
      <c r="V66" s="85"/>
      <c r="W66" s="171"/>
      <c r="X66" s="171"/>
      <c r="Y66" s="171"/>
      <c r="Z66" s="98"/>
      <c r="AA66" s="171"/>
      <c r="AB66" s="171"/>
      <c r="AC66" s="171"/>
      <c r="AD66" s="171"/>
      <c r="AE66" s="171"/>
      <c r="AM66" s="172"/>
      <c r="AN66" s="172"/>
      <c r="AO66" s="172"/>
      <c r="AP66" s="172"/>
      <c r="AQ66" s="172"/>
      <c r="AR66" s="172"/>
      <c r="AS66" s="173"/>
      <c r="AV66" s="170"/>
      <c r="AW66" s="163"/>
      <c r="AX66" s="163"/>
      <c r="AY66" s="163"/>
    </row>
    <row r="67" spans="1:51" x14ac:dyDescent="0.25">
      <c r="B67" s="119"/>
      <c r="C67" s="174"/>
      <c r="D67" s="104"/>
      <c r="E67" s="176"/>
      <c r="F67" s="176"/>
      <c r="G67" s="176"/>
      <c r="H67" s="176"/>
      <c r="I67" s="104"/>
      <c r="J67" s="177"/>
      <c r="K67" s="177"/>
      <c r="L67" s="177"/>
      <c r="M67" s="177"/>
      <c r="N67" s="177"/>
      <c r="O67" s="177"/>
      <c r="P67" s="177"/>
      <c r="Q67" s="177"/>
      <c r="R67" s="177"/>
      <c r="S67" s="98"/>
      <c r="T67" s="98"/>
      <c r="U67" s="98"/>
      <c r="V67" s="98"/>
      <c r="W67" s="98"/>
      <c r="X67" s="98"/>
      <c r="Y67" s="98"/>
      <c r="Z67" s="86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170"/>
      <c r="AW67" s="163"/>
      <c r="AX67" s="163"/>
      <c r="AY67" s="163"/>
    </row>
    <row r="68" spans="1:51" x14ac:dyDescent="0.25">
      <c r="B68" s="1"/>
      <c r="C68" s="182"/>
      <c r="D68" s="104"/>
      <c r="E68" s="176"/>
      <c r="F68" s="176"/>
      <c r="G68" s="176"/>
      <c r="H68" s="176"/>
      <c r="I68" s="104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86"/>
      <c r="X68" s="86"/>
      <c r="Y68" s="86"/>
      <c r="Z68" s="171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170"/>
      <c r="AW68" s="163"/>
      <c r="AX68" s="163"/>
      <c r="AY68" s="163"/>
    </row>
    <row r="69" spans="1:51" x14ac:dyDescent="0.25">
      <c r="B69" s="1"/>
      <c r="C69" s="182"/>
      <c r="D69" s="176"/>
      <c r="E69" s="104"/>
      <c r="F69" s="176"/>
      <c r="G69" s="176"/>
      <c r="H69" s="176"/>
      <c r="I69" s="176"/>
      <c r="J69" s="98"/>
      <c r="K69" s="98"/>
      <c r="L69" s="98"/>
      <c r="M69" s="98"/>
      <c r="N69" s="98"/>
      <c r="O69" s="98"/>
      <c r="P69" s="98"/>
      <c r="Q69" s="98"/>
      <c r="R69" s="98"/>
      <c r="S69" s="177"/>
      <c r="T69" s="180"/>
      <c r="U69" s="85"/>
      <c r="V69" s="85"/>
      <c r="W69" s="171"/>
      <c r="X69" s="171"/>
      <c r="Y69" s="171"/>
      <c r="Z69" s="171"/>
      <c r="AA69" s="171"/>
      <c r="AB69" s="171"/>
      <c r="AC69" s="171"/>
      <c r="AD69" s="171"/>
      <c r="AE69" s="171"/>
      <c r="AM69" s="172"/>
      <c r="AN69" s="172"/>
      <c r="AO69" s="172"/>
      <c r="AP69" s="172"/>
      <c r="AQ69" s="172"/>
      <c r="AR69" s="172"/>
      <c r="AS69" s="173"/>
      <c r="AV69" s="170"/>
      <c r="AW69" s="163"/>
      <c r="AX69" s="163"/>
      <c r="AY69" s="163"/>
    </row>
    <row r="70" spans="1:51" x14ac:dyDescent="0.25">
      <c r="B70" s="84"/>
      <c r="C70" s="178"/>
      <c r="D70" s="176"/>
      <c r="E70" s="104"/>
      <c r="F70" s="104"/>
      <c r="G70" s="176"/>
      <c r="H70" s="176"/>
      <c r="I70" s="176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80"/>
      <c r="U70" s="85"/>
      <c r="V70" s="85"/>
      <c r="W70" s="171"/>
      <c r="X70" s="171"/>
      <c r="Y70" s="171"/>
      <c r="Z70" s="171"/>
      <c r="AA70" s="171"/>
      <c r="AB70" s="171"/>
      <c r="AC70" s="171"/>
      <c r="AD70" s="171"/>
      <c r="AE70" s="171"/>
      <c r="AM70" s="172"/>
      <c r="AN70" s="172"/>
      <c r="AO70" s="172"/>
      <c r="AP70" s="172"/>
      <c r="AQ70" s="172"/>
      <c r="AR70" s="172"/>
      <c r="AS70" s="173"/>
      <c r="AV70" s="170"/>
      <c r="AW70" s="163"/>
      <c r="AX70" s="163"/>
      <c r="AY70" s="163"/>
    </row>
    <row r="71" spans="1:51" x14ac:dyDescent="0.25">
      <c r="B71" s="84"/>
      <c r="C71" s="178"/>
      <c r="D71" s="176"/>
      <c r="E71" s="176"/>
      <c r="F71" s="104"/>
      <c r="G71" s="104"/>
      <c r="H71" s="104"/>
      <c r="I71" s="176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80"/>
      <c r="U71" s="85"/>
      <c r="V71" s="85"/>
      <c r="W71" s="171"/>
      <c r="X71" s="171"/>
      <c r="Y71" s="171"/>
      <c r="Z71" s="171"/>
      <c r="AA71" s="171"/>
      <c r="AB71" s="171"/>
      <c r="AC71" s="171"/>
      <c r="AD71" s="171"/>
      <c r="AE71" s="171"/>
      <c r="AM71" s="172"/>
      <c r="AN71" s="172"/>
      <c r="AO71" s="172"/>
      <c r="AP71" s="172"/>
      <c r="AQ71" s="172"/>
      <c r="AR71" s="172"/>
      <c r="AS71" s="173"/>
      <c r="AV71" s="170"/>
      <c r="AW71" s="163"/>
      <c r="AX71" s="163"/>
      <c r="AY71" s="163"/>
    </row>
    <row r="72" spans="1:51" x14ac:dyDescent="0.25">
      <c r="B72" s="84"/>
      <c r="C72" s="98"/>
      <c r="D72" s="176"/>
      <c r="E72" s="176"/>
      <c r="F72" s="176"/>
      <c r="G72" s="104"/>
      <c r="H72" s="104"/>
      <c r="I72" s="176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80"/>
      <c r="U72" s="85"/>
      <c r="V72" s="85"/>
      <c r="W72" s="171"/>
      <c r="X72" s="171"/>
      <c r="Y72" s="171"/>
      <c r="Z72" s="171"/>
      <c r="AA72" s="171"/>
      <c r="AB72" s="171"/>
      <c r="AC72" s="171"/>
      <c r="AD72" s="171"/>
      <c r="AE72" s="171"/>
      <c r="AM72" s="172"/>
      <c r="AN72" s="172"/>
      <c r="AO72" s="172"/>
      <c r="AP72" s="172"/>
      <c r="AQ72" s="172"/>
      <c r="AR72" s="172"/>
      <c r="AS72" s="173"/>
      <c r="AV72" s="170"/>
      <c r="AW72" s="163"/>
      <c r="AX72" s="163"/>
      <c r="AY72" s="163"/>
    </row>
    <row r="73" spans="1:51" x14ac:dyDescent="0.25">
      <c r="B73" s="84"/>
      <c r="C73" s="182"/>
      <c r="D73" s="98"/>
      <c r="E73" s="176"/>
      <c r="F73" s="176"/>
      <c r="G73" s="176"/>
      <c r="H73" s="176"/>
      <c r="I73" s="98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80"/>
      <c r="U73" s="85"/>
      <c r="V73" s="85"/>
      <c r="W73" s="171"/>
      <c r="X73" s="171"/>
      <c r="Y73" s="171"/>
      <c r="Z73" s="171"/>
      <c r="AA73" s="171"/>
      <c r="AB73" s="171"/>
      <c r="AC73" s="171"/>
      <c r="AD73" s="171"/>
      <c r="AE73" s="171"/>
      <c r="AM73" s="172"/>
      <c r="AN73" s="172"/>
      <c r="AO73" s="172"/>
      <c r="AP73" s="172"/>
      <c r="AQ73" s="172"/>
      <c r="AR73" s="172"/>
      <c r="AS73" s="173"/>
      <c r="AV73" s="170"/>
      <c r="AW73" s="163"/>
      <c r="AX73" s="163"/>
      <c r="AY73" s="163"/>
    </row>
    <row r="74" spans="1:51" x14ac:dyDescent="0.25">
      <c r="B74" s="98"/>
      <c r="C74" s="178"/>
      <c r="D74" s="98"/>
      <c r="E74" s="176"/>
      <c r="F74" s="176"/>
      <c r="G74" s="176"/>
      <c r="H74" s="176"/>
      <c r="I74" s="98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80"/>
      <c r="U74" s="85"/>
      <c r="V74" s="85"/>
      <c r="W74" s="171"/>
      <c r="X74" s="171"/>
      <c r="Y74" s="171"/>
      <c r="Z74" s="171"/>
      <c r="AA74" s="171"/>
      <c r="AB74" s="171"/>
      <c r="AC74" s="171"/>
      <c r="AD74" s="171"/>
      <c r="AE74" s="171"/>
      <c r="AM74" s="172"/>
      <c r="AN74" s="172"/>
      <c r="AO74" s="172"/>
      <c r="AP74" s="172"/>
      <c r="AQ74" s="172"/>
      <c r="AR74" s="172"/>
      <c r="AS74" s="173"/>
      <c r="AU74" s="163"/>
      <c r="AV74" s="170"/>
      <c r="AW74" s="163"/>
      <c r="AX74" s="163"/>
      <c r="AY74" s="163"/>
    </row>
    <row r="75" spans="1:51" x14ac:dyDescent="0.25">
      <c r="B75" s="98"/>
      <c r="C75" s="182"/>
      <c r="D75" s="176"/>
      <c r="E75" s="98"/>
      <c r="F75" s="176"/>
      <c r="G75" s="176"/>
      <c r="H75" s="176"/>
      <c r="I75" s="176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80"/>
      <c r="U75" s="85"/>
      <c r="V75" s="85"/>
      <c r="W75" s="171"/>
      <c r="X75" s="171"/>
      <c r="Y75" s="171"/>
      <c r="Z75" s="171"/>
      <c r="AA75" s="171"/>
      <c r="AB75" s="171"/>
      <c r="AC75" s="171"/>
      <c r="AD75" s="171"/>
      <c r="AE75" s="171"/>
      <c r="AM75" s="172"/>
      <c r="AN75" s="172"/>
      <c r="AO75" s="172"/>
      <c r="AP75" s="172"/>
      <c r="AQ75" s="172"/>
      <c r="AR75" s="172"/>
      <c r="AS75" s="173"/>
      <c r="AU75" s="163"/>
      <c r="AV75" s="170"/>
      <c r="AW75" s="163"/>
      <c r="AX75" s="163"/>
      <c r="AY75" s="163"/>
    </row>
    <row r="76" spans="1:51" x14ac:dyDescent="0.25">
      <c r="A76" s="171"/>
      <c r="B76" s="84"/>
      <c r="C76" s="96"/>
      <c r="D76" s="176"/>
      <c r="E76" s="98"/>
      <c r="F76" s="98"/>
      <c r="G76" s="176"/>
      <c r="H76" s="176"/>
      <c r="I76" s="172"/>
      <c r="J76" s="172"/>
      <c r="K76" s="172"/>
      <c r="L76" s="172"/>
      <c r="M76" s="172"/>
      <c r="N76" s="172"/>
      <c r="O76" s="173"/>
      <c r="P76" s="167"/>
      <c r="R76" s="170"/>
      <c r="AS76" s="163"/>
      <c r="AT76" s="163"/>
      <c r="AU76" s="163"/>
      <c r="AV76" s="163"/>
      <c r="AW76" s="163"/>
      <c r="AX76" s="163"/>
      <c r="AY76" s="163"/>
    </row>
    <row r="77" spans="1:51" x14ac:dyDescent="0.25">
      <c r="A77" s="171"/>
      <c r="G77" s="98"/>
      <c r="H77" s="98"/>
      <c r="I77" s="172"/>
      <c r="J77" s="172"/>
      <c r="K77" s="172"/>
      <c r="L77" s="172"/>
      <c r="M77" s="172"/>
      <c r="N77" s="172"/>
      <c r="O77" s="173"/>
      <c r="P77" s="167"/>
      <c r="R77" s="167"/>
      <c r="AS77" s="163"/>
      <c r="AT77" s="163"/>
      <c r="AU77" s="163"/>
      <c r="AV77" s="163"/>
      <c r="AW77" s="163"/>
      <c r="AX77" s="163"/>
      <c r="AY77" s="163"/>
    </row>
    <row r="78" spans="1:51" x14ac:dyDescent="0.25">
      <c r="A78" s="171"/>
      <c r="G78" s="98"/>
      <c r="H78" s="98"/>
      <c r="I78" s="172"/>
      <c r="J78" s="172"/>
      <c r="K78" s="172"/>
      <c r="L78" s="172"/>
      <c r="M78" s="172"/>
      <c r="N78" s="172"/>
      <c r="O78" s="173"/>
      <c r="P78" s="167"/>
      <c r="R78" s="167"/>
      <c r="AS78" s="163"/>
      <c r="AT78" s="163"/>
      <c r="AU78" s="163"/>
      <c r="AV78" s="163"/>
      <c r="AW78" s="163"/>
      <c r="AX78" s="163"/>
      <c r="AY78" s="163"/>
    </row>
    <row r="79" spans="1:51" x14ac:dyDescent="0.25">
      <c r="A79" s="171"/>
      <c r="I79" s="172"/>
      <c r="J79" s="172"/>
      <c r="K79" s="172"/>
      <c r="L79" s="172"/>
      <c r="M79" s="172"/>
      <c r="N79" s="172"/>
      <c r="O79" s="173"/>
      <c r="P79" s="167"/>
      <c r="R79" s="167"/>
      <c r="AS79" s="163"/>
      <c r="AT79" s="163"/>
      <c r="AU79" s="163"/>
      <c r="AV79" s="163"/>
      <c r="AW79" s="163"/>
      <c r="AX79" s="163"/>
      <c r="AY79" s="163"/>
    </row>
    <row r="80" spans="1:51" x14ac:dyDescent="0.25">
      <c r="A80" s="171"/>
      <c r="I80" s="172"/>
      <c r="J80" s="172"/>
      <c r="K80" s="172"/>
      <c r="L80" s="172"/>
      <c r="M80" s="172"/>
      <c r="N80" s="172"/>
      <c r="O80" s="173"/>
      <c r="P80" s="167"/>
      <c r="R80" s="167"/>
      <c r="AS80" s="163"/>
      <c r="AT80" s="163"/>
      <c r="AU80" s="163"/>
      <c r="AV80" s="163"/>
      <c r="AW80" s="163"/>
      <c r="AX80" s="163"/>
      <c r="AY80" s="163"/>
    </row>
    <row r="81" spans="1:51" x14ac:dyDescent="0.25">
      <c r="A81" s="171"/>
      <c r="I81" s="172"/>
      <c r="J81" s="172"/>
      <c r="K81" s="172"/>
      <c r="L81" s="172"/>
      <c r="M81" s="172"/>
      <c r="N81" s="172"/>
      <c r="O81" s="173"/>
      <c r="P81" s="167"/>
      <c r="R81" s="167"/>
      <c r="AS81" s="163"/>
      <c r="AT81" s="163"/>
      <c r="AU81" s="163"/>
      <c r="AV81" s="163"/>
      <c r="AW81" s="163"/>
      <c r="AX81" s="163"/>
      <c r="AY81" s="163"/>
    </row>
    <row r="82" spans="1:51" x14ac:dyDescent="0.25">
      <c r="A82" s="171"/>
      <c r="I82" s="172"/>
      <c r="J82" s="172"/>
      <c r="K82" s="172"/>
      <c r="L82" s="172"/>
      <c r="M82" s="172"/>
      <c r="N82" s="172"/>
      <c r="O82" s="173"/>
      <c r="P82" s="167"/>
      <c r="R82" s="86"/>
      <c r="AS82" s="163"/>
      <c r="AT82" s="163"/>
      <c r="AU82" s="163"/>
      <c r="AV82" s="163"/>
      <c r="AW82" s="163"/>
      <c r="AX82" s="163"/>
      <c r="AY82" s="163"/>
    </row>
    <row r="83" spans="1:51" x14ac:dyDescent="0.25">
      <c r="A83" s="171"/>
      <c r="I83" s="172"/>
      <c r="J83" s="172"/>
      <c r="K83" s="172"/>
      <c r="L83" s="172"/>
      <c r="M83" s="172"/>
      <c r="N83" s="172"/>
      <c r="O83" s="173"/>
      <c r="R83" s="167"/>
      <c r="AS83" s="163"/>
      <c r="AT83" s="163"/>
      <c r="AU83" s="163"/>
      <c r="AV83" s="163"/>
      <c r="AW83" s="163"/>
      <c r="AX83" s="163"/>
      <c r="AY83" s="163"/>
    </row>
    <row r="84" spans="1:51" x14ac:dyDescent="0.25">
      <c r="O84" s="173"/>
      <c r="R84" s="167"/>
      <c r="AS84" s="163"/>
      <c r="AT84" s="163"/>
      <c r="AU84" s="163"/>
      <c r="AV84" s="163"/>
      <c r="AW84" s="163"/>
      <c r="AX84" s="163"/>
      <c r="AY84" s="163"/>
    </row>
    <row r="85" spans="1:51" x14ac:dyDescent="0.25">
      <c r="O85" s="173"/>
      <c r="R85" s="167"/>
      <c r="AS85" s="163"/>
      <c r="AT85" s="163"/>
      <c r="AU85" s="163"/>
      <c r="AV85" s="163"/>
      <c r="AW85" s="163"/>
      <c r="AX85" s="163"/>
      <c r="AY85" s="163"/>
    </row>
    <row r="86" spans="1:51" x14ac:dyDescent="0.25">
      <c r="O86" s="173"/>
      <c r="R86" s="167"/>
      <c r="AS86" s="163"/>
      <c r="AT86" s="163"/>
      <c r="AU86" s="163"/>
      <c r="AV86" s="163"/>
      <c r="AW86" s="163"/>
      <c r="AX86" s="163"/>
      <c r="AY86" s="163"/>
    </row>
    <row r="87" spans="1:51" x14ac:dyDescent="0.25">
      <c r="O87" s="173"/>
      <c r="R87" s="167"/>
      <c r="AS87" s="163"/>
      <c r="AT87" s="163"/>
      <c r="AU87" s="163"/>
      <c r="AV87" s="163"/>
      <c r="AW87" s="163"/>
      <c r="AX87" s="163"/>
      <c r="AY87" s="163"/>
    </row>
    <row r="88" spans="1:51" x14ac:dyDescent="0.25">
      <c r="O88" s="173"/>
      <c r="AS88" s="163"/>
      <c r="AT88" s="163"/>
      <c r="AU88" s="163"/>
      <c r="AV88" s="163"/>
      <c r="AW88" s="163"/>
      <c r="AX88" s="163"/>
      <c r="AY88" s="163"/>
    </row>
    <row r="89" spans="1:51" x14ac:dyDescent="0.25">
      <c r="O89" s="173"/>
      <c r="AS89" s="163"/>
      <c r="AT89" s="163"/>
      <c r="AU89" s="163"/>
      <c r="AV89" s="163"/>
      <c r="AW89" s="163"/>
      <c r="AX89" s="163"/>
      <c r="AY89" s="163"/>
    </row>
    <row r="90" spans="1:51" x14ac:dyDescent="0.25">
      <c r="O90" s="173"/>
      <c r="AS90" s="163"/>
      <c r="AT90" s="163"/>
      <c r="AU90" s="163"/>
      <c r="AV90" s="163"/>
      <c r="AW90" s="163"/>
      <c r="AX90" s="163"/>
      <c r="AY90" s="163"/>
    </row>
    <row r="91" spans="1:51" x14ac:dyDescent="0.25">
      <c r="O91" s="173"/>
      <c r="AS91" s="163"/>
      <c r="AT91" s="163"/>
      <c r="AU91" s="163"/>
      <c r="AV91" s="163"/>
      <c r="AW91" s="163"/>
      <c r="AX91" s="163"/>
      <c r="AY91" s="163"/>
    </row>
    <row r="92" spans="1:51" x14ac:dyDescent="0.25">
      <c r="O92" s="173"/>
      <c r="AS92" s="163"/>
      <c r="AT92" s="163"/>
      <c r="AU92" s="163"/>
      <c r="AV92" s="163"/>
      <c r="AW92" s="163"/>
      <c r="AX92" s="163"/>
      <c r="AY92" s="163"/>
    </row>
    <row r="93" spans="1:51" x14ac:dyDescent="0.25">
      <c r="O93" s="173"/>
      <c r="AS93" s="163"/>
      <c r="AT93" s="163"/>
      <c r="AU93" s="163"/>
      <c r="AV93" s="163"/>
      <c r="AW93" s="163"/>
      <c r="AX93" s="163"/>
      <c r="AY93" s="163"/>
    </row>
    <row r="94" spans="1:51" x14ac:dyDescent="0.25">
      <c r="O94" s="173"/>
      <c r="Q94" s="167"/>
      <c r="AS94" s="163"/>
      <c r="AT94" s="163"/>
      <c r="AU94" s="163"/>
      <c r="AV94" s="163"/>
      <c r="AW94" s="163"/>
      <c r="AX94" s="163"/>
      <c r="AY94" s="163"/>
    </row>
    <row r="95" spans="1:51" x14ac:dyDescent="0.25">
      <c r="O95" s="15"/>
      <c r="P95" s="167"/>
      <c r="Q95" s="167"/>
      <c r="AS95" s="163"/>
      <c r="AT95" s="163"/>
      <c r="AU95" s="163"/>
      <c r="AV95" s="163"/>
      <c r="AW95" s="163"/>
      <c r="AX95" s="163"/>
      <c r="AY95" s="163"/>
    </row>
    <row r="96" spans="1:51" x14ac:dyDescent="0.25">
      <c r="O96" s="15"/>
      <c r="P96" s="167"/>
      <c r="Q96" s="167"/>
      <c r="AS96" s="163"/>
      <c r="AT96" s="163"/>
      <c r="AU96" s="163"/>
      <c r="AV96" s="163"/>
      <c r="AW96" s="163"/>
      <c r="AX96" s="163"/>
      <c r="AY96" s="163"/>
    </row>
    <row r="97" spans="15:51" x14ac:dyDescent="0.25">
      <c r="O97" s="15"/>
      <c r="P97" s="167"/>
      <c r="Q97" s="167"/>
      <c r="AS97" s="163"/>
      <c r="AT97" s="163"/>
      <c r="AU97" s="163"/>
      <c r="AV97" s="163"/>
      <c r="AW97" s="163"/>
      <c r="AX97" s="163"/>
      <c r="AY97" s="163"/>
    </row>
    <row r="98" spans="15:51" x14ac:dyDescent="0.25">
      <c r="O98" s="15"/>
      <c r="P98" s="167"/>
      <c r="Q98" s="167"/>
      <c r="AS98" s="163"/>
      <c r="AT98" s="163"/>
      <c r="AU98" s="163"/>
      <c r="AV98" s="163"/>
      <c r="AW98" s="163"/>
      <c r="AX98" s="163"/>
      <c r="AY98" s="163"/>
    </row>
    <row r="99" spans="15:51" x14ac:dyDescent="0.25">
      <c r="O99" s="15"/>
      <c r="P99" s="167"/>
      <c r="Q99" s="167"/>
      <c r="AS99" s="163"/>
      <c r="AT99" s="163"/>
      <c r="AU99" s="163"/>
      <c r="AV99" s="163"/>
      <c r="AW99" s="163"/>
      <c r="AX99" s="163"/>
      <c r="AY99" s="163"/>
    </row>
    <row r="100" spans="15:51" x14ac:dyDescent="0.25">
      <c r="O100" s="15"/>
      <c r="P100" s="167"/>
      <c r="Q100" s="167"/>
      <c r="AS100" s="163"/>
      <c r="AT100" s="163"/>
      <c r="AU100" s="163"/>
      <c r="AV100" s="163"/>
      <c r="AW100" s="163"/>
      <c r="AX100" s="163"/>
      <c r="AY100" s="163"/>
    </row>
    <row r="101" spans="15:51" x14ac:dyDescent="0.25">
      <c r="O101" s="15"/>
      <c r="P101" s="167"/>
      <c r="Q101" s="167"/>
      <c r="AS101" s="163"/>
      <c r="AT101" s="163"/>
      <c r="AU101" s="163"/>
      <c r="AV101" s="163"/>
      <c r="AW101" s="163"/>
      <c r="AX101" s="163"/>
      <c r="AY101" s="163"/>
    </row>
    <row r="102" spans="15:51" x14ac:dyDescent="0.25">
      <c r="O102" s="15"/>
      <c r="P102" s="167"/>
      <c r="Q102" s="167"/>
      <c r="AS102" s="163"/>
      <c r="AT102" s="163"/>
      <c r="AU102" s="163"/>
      <c r="AV102" s="163"/>
      <c r="AW102" s="163"/>
      <c r="AX102" s="163"/>
      <c r="AY102" s="163"/>
    </row>
    <row r="103" spans="15:51" x14ac:dyDescent="0.25">
      <c r="O103" s="15"/>
      <c r="P103" s="167"/>
      <c r="Q103" s="167"/>
      <c r="AS103" s="163"/>
      <c r="AT103" s="163"/>
      <c r="AU103" s="163"/>
      <c r="AV103" s="163"/>
      <c r="AW103" s="163"/>
      <c r="AX103" s="163"/>
      <c r="AY103" s="163"/>
    </row>
    <row r="104" spans="15:51" x14ac:dyDescent="0.25">
      <c r="O104" s="15"/>
      <c r="P104" s="167"/>
      <c r="Q104" s="167"/>
      <c r="R104" s="167"/>
      <c r="S104" s="167"/>
      <c r="AS104" s="163"/>
      <c r="AT104" s="163"/>
      <c r="AU104" s="163"/>
      <c r="AV104" s="163"/>
      <c r="AW104" s="163"/>
      <c r="AX104" s="163"/>
      <c r="AY104" s="163"/>
    </row>
    <row r="105" spans="15:51" x14ac:dyDescent="0.25">
      <c r="O105" s="15"/>
      <c r="P105" s="167"/>
      <c r="Q105" s="167"/>
      <c r="R105" s="167"/>
      <c r="S105" s="167"/>
      <c r="T105" s="167"/>
      <c r="AS105" s="163"/>
      <c r="AT105" s="163"/>
      <c r="AU105" s="163"/>
      <c r="AV105" s="163"/>
      <c r="AW105" s="163"/>
      <c r="AX105" s="163"/>
      <c r="AY105" s="163"/>
    </row>
    <row r="106" spans="15:51" x14ac:dyDescent="0.25">
      <c r="O106" s="15"/>
      <c r="P106" s="167"/>
      <c r="Q106" s="167"/>
      <c r="R106" s="167"/>
      <c r="S106" s="167"/>
      <c r="T106" s="167"/>
      <c r="AS106" s="163"/>
      <c r="AT106" s="163"/>
      <c r="AU106" s="163"/>
      <c r="AV106" s="163"/>
      <c r="AW106" s="163"/>
      <c r="AX106" s="163"/>
      <c r="AY106" s="163"/>
    </row>
    <row r="107" spans="15:51" x14ac:dyDescent="0.25">
      <c r="O107" s="15"/>
      <c r="P107" s="167"/>
      <c r="T107" s="167"/>
      <c r="AS107" s="163"/>
      <c r="AT107" s="163"/>
      <c r="AU107" s="163"/>
      <c r="AV107" s="163"/>
      <c r="AW107" s="163"/>
      <c r="AX107" s="163"/>
      <c r="AY107" s="163"/>
    </row>
    <row r="108" spans="15:51" x14ac:dyDescent="0.25">
      <c r="O108" s="167"/>
      <c r="Q108" s="167"/>
      <c r="R108" s="167"/>
      <c r="S108" s="167"/>
      <c r="AS108" s="163"/>
      <c r="AT108" s="163"/>
      <c r="AU108" s="163"/>
      <c r="AV108" s="163"/>
      <c r="AW108" s="163"/>
      <c r="AX108" s="163"/>
      <c r="AY108" s="163"/>
    </row>
    <row r="109" spans="15:51" x14ac:dyDescent="0.25">
      <c r="O109" s="15"/>
      <c r="P109" s="167"/>
      <c r="Q109" s="167"/>
      <c r="R109" s="167"/>
      <c r="S109" s="167"/>
      <c r="T109" s="167"/>
      <c r="AS109" s="163"/>
      <c r="AT109" s="163"/>
      <c r="AU109" s="163"/>
      <c r="AV109" s="163"/>
      <c r="AW109" s="163"/>
      <c r="AX109" s="163"/>
      <c r="AY109" s="163"/>
    </row>
    <row r="110" spans="15:51" x14ac:dyDescent="0.25">
      <c r="O110" s="15"/>
      <c r="P110" s="167"/>
      <c r="Q110" s="167"/>
      <c r="R110" s="167"/>
      <c r="S110" s="167"/>
      <c r="T110" s="167"/>
      <c r="U110" s="167"/>
      <c r="AS110" s="163"/>
      <c r="AT110" s="163"/>
      <c r="AU110" s="163"/>
      <c r="AV110" s="163"/>
      <c r="AW110" s="163"/>
      <c r="AX110" s="163"/>
      <c r="AY110" s="163"/>
    </row>
    <row r="111" spans="15:51" x14ac:dyDescent="0.25">
      <c r="O111" s="15"/>
      <c r="P111" s="167"/>
      <c r="T111" s="167"/>
      <c r="U111" s="167"/>
      <c r="AS111" s="163"/>
      <c r="AT111" s="163"/>
      <c r="AU111" s="163"/>
      <c r="AV111" s="163"/>
      <c r="AW111" s="163"/>
      <c r="AX111" s="163"/>
      <c r="AY111" s="163"/>
    </row>
    <row r="123" spans="45:51" x14ac:dyDescent="0.25">
      <c r="AS123" s="163"/>
      <c r="AT123" s="163"/>
      <c r="AU123" s="163"/>
      <c r="AV123" s="163"/>
      <c r="AW123" s="163"/>
      <c r="AX123" s="163"/>
      <c r="AY123" s="163"/>
    </row>
  </sheetData>
  <protectedRanges>
    <protectedRange sqref="N67:R67 B76 S69:T75 B68:B73 S65:T66 N70:R75 T43:T46 T57:T64" name="Range2_12_5_1_1"/>
    <protectedRange sqref="N10 L10 L6 D6 D8 AD8 AF8 O8:U8 AJ8:AR8 AF10 AR11:AR34 L24:N31 G23:G34 N12:N23 N32:N34 E23:E34 E11:G22 N11:AG11 O12:AG34" name="Range1_16_3_1_1"/>
    <protectedRange sqref="I72 J70:M75 J67:M67 I75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6:H76 F75 E74" name="Range2_2_2_9_2_1_1"/>
    <protectedRange sqref="D72 D75:D76" name="Range2_1_1_1_1_1_9_2_1_1"/>
    <protectedRange sqref="Q10" name="Range1_17_1_1_1"/>
    <protectedRange sqref="AG10" name="Range1_18_1_1_1"/>
    <protectedRange sqref="C73 C75" name="Range2_4_1_1_1"/>
    <protectedRange sqref="AS16:AS34" name="Range1_1_1_1"/>
    <protectedRange sqref="P3:U5" name="Range1_16_1_1_1_1"/>
    <protectedRange sqref="C76 C74 C71" name="Range2_1_3_1_1"/>
    <protectedRange sqref="H11:H34" name="Range1_1_1_1_1_1_1"/>
    <protectedRange sqref="B74:B75 J68:R69 D73:D74 I73:I74 Z66:Z67 S67:Y68 AA67:AU68 E75:E76 G77:H78 F76" name="Range2_2_1_10_1_1_1_2"/>
    <protectedRange sqref="C72" name="Range2_2_1_10_2_1_1_1"/>
    <protectedRange sqref="N65:R66 G73:H73 D69 F72 E71" name="Range2_12_1_6_1_1"/>
    <protectedRange sqref="D64:D65 I69:I71 I65:M66 G74:H75 G67:H69 E72:E73 F73:F74 F66:F68 E65:E67" name="Range2_2_12_1_7_1_1"/>
    <protectedRange sqref="D70:D71" name="Range2_1_1_1_1_11_1_2_1_1"/>
    <protectedRange sqref="E68 G70:H70 F69" name="Range2_2_2_9_1_1_1_1"/>
    <protectedRange sqref="D66" name="Range2_1_1_1_1_1_9_1_1_1_1"/>
    <protectedRange sqref="C70 C65" name="Range2_1_1_2_1_1"/>
    <protectedRange sqref="C69" name="Range2_1_2_2_1_1"/>
    <protectedRange sqref="C68" name="Range2_3_2_1_1"/>
    <protectedRange sqref="F64:F65 E64 G66:H66" name="Range2_2_12_1_1_1_1_1"/>
    <protectedRange sqref="C64" name="Range2_1_4_2_1_1_1"/>
    <protectedRange sqref="C66:C67" name="Range2_5_1_1_1"/>
    <protectedRange sqref="E69:E70 F70:F71 G71:H72 I67:I68" name="Range2_2_1_1_1_1"/>
    <protectedRange sqref="D67:D68" name="Range2_1_1_1_1_1_1_1_1"/>
    <protectedRange sqref="AS11:AS15" name="Range1_4_1_1_1_1"/>
    <protectedRange sqref="J11:J15 J26:J34" name="Range1_1_2_1_10_1_1_1_1"/>
    <protectedRange sqref="R82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4" name="Range2_2_12_1_3_1_1_1_1_1_4_1_1"/>
    <protectedRange sqref="E43:F44" name="Range2_2_12_1_7_1_1_3_1_1"/>
    <protectedRange sqref="I42:J42" name="Range2_2_12_1_4_2_1_1_1_2_1_1"/>
    <protectedRange sqref="S43:S46" name="Range2_12_5_1_1_2_3_1"/>
    <protectedRange sqref="Q43:R44" name="Range2_12_1_6_1_1_1_1_2_1"/>
    <protectedRange sqref="N43:P44" name="Range2_12_1_2_3_1_1_1_1_2_1"/>
    <protectedRange sqref="I43:M44" name="Range2_2_12_1_4_3_1_1_1_1_2_1"/>
    <protectedRange sqref="D43:D44" name="Range2_2_12_1_3_1_2_1_1_1_2_1_2_1"/>
    <protectedRange sqref="T51:T56" name="Range2_12_5_1_1_3"/>
    <protectedRange sqref="T49:T50" name="Range2_12_5_1_1_2_2"/>
    <protectedRange sqref="S49:S50" name="Range2_12_4_1_1_1_4_2_2_2"/>
    <protectedRange sqref="T48" name="Range2_12_5_1_1_2_1_1"/>
    <protectedRange sqref="T47" name="Range2_12_5_1_1_6_1_1_1_1_1_1_1"/>
    <protectedRange sqref="S47" name="Range2_12_5_1_1_5_3_1_1_1_1_1_1_1"/>
    <protectedRange sqref="S48" name="Range2_12_4_1_1_1_4_2_2_1_1"/>
    <protectedRange sqref="B65:B67" name="Range2_12_5_1_1_2"/>
    <protectedRange sqref="B64" name="Range2_12_5_1_1_2_1_4_1_1_1_2_1_1_1_1_1_1_1"/>
    <protectedRange sqref="F63 G65:H65" name="Range2_2_12_1_1_1_1_1_1"/>
    <protectedRange sqref="D63:E63" name="Range2_2_12_1_7_1_1_2_1"/>
    <protectedRange sqref="C63" name="Range2_1_1_2_1_1_1"/>
    <protectedRange sqref="B62:B63" name="Range2_12_5_1_1_2_1"/>
    <protectedRange sqref="B61" name="Range2_12_5_1_1_2_1_2_1"/>
    <protectedRange sqref="B60" name="Range2_12_5_1_1_2_1_2_2"/>
    <protectedRange sqref="B59" name="Range2_12_5_1_1_2_1_4_1_1_1_2_1_1_1_1_1_1_1_1_1_2"/>
    <protectedRange sqref="G45:H46" name="Range2_2_12_1_3_1_1_1_1_1_4_1_1_1"/>
    <protectedRange sqref="E45:F46" name="Range2_2_12_1_7_1_1_3_1_1_1"/>
    <protectedRange sqref="Q45:R46" name="Range2_12_1_6_1_1_1_1_2_1_1"/>
    <protectedRange sqref="N45:P46" name="Range2_12_1_2_3_1_1_1_1_2_1_1"/>
    <protectedRange sqref="I45:M46" name="Range2_2_12_1_4_3_1_1_1_1_2_1_1"/>
    <protectedRange sqref="D45:D46" name="Range2_2_12_1_3_1_2_1_1_1_2_1_2_1_1"/>
    <protectedRange sqref="Q49:R50" name="Range2_12_1_6_1_1_1_2_3_2_1_1_3_1"/>
    <protectedRange sqref="N49:P50" name="Range2_12_1_2_3_1_1_1_2_3_2_1_1_3_1"/>
    <protectedRange sqref="K49:M50" name="Range2_2_12_1_4_3_1_1_1_3_3_2_1_1_3_1"/>
    <protectedRange sqref="J49:J50" name="Range2_2_12_1_4_3_1_1_1_3_2_1_2_2_1"/>
    <protectedRange sqref="E48:H49" name="Range2_2_12_1_3_1_2_1_1_1_1_2_1_1_1_1_1_1_1"/>
    <protectedRange sqref="D48:D49" name="Range2_2_12_1_3_1_2_1_1_1_2_1_2_3_1_1_1_1_2"/>
    <protectedRange sqref="Q47:R47" name="Range2_12_1_6_1_1_1_2_3_2_1_1_2_1_1_1_1_1_1"/>
    <protectedRange sqref="N47:P47" name="Range2_12_1_2_3_1_1_1_2_3_2_1_1_2_1_1_1_1_1_1"/>
    <protectedRange sqref="J47:M47" name="Range2_2_12_1_4_3_1_1_1_3_3_2_1_1_2_1_1_1_1_1_1"/>
    <protectedRange sqref="I47" name="Range2_2_12_1_4_3_1_1_1_2_1_2_2_1_2_1_1_1_1_1_1"/>
    <protectedRange sqref="G50:H50 D50:E50" name="Range2_2_12_1_3_1_2_1_1_1_2_1_3_2_1_2_1_1_1_1_1_1"/>
    <protectedRange sqref="F50" name="Range2_2_12_1_3_1_2_1_1_1_1_1_2_2_1_2_1_1_1_1_1_1"/>
    <protectedRange sqref="Q48:R48" name="Range2_12_1_6_1_1_1_2_3_2_1_1_1_1_1"/>
    <protectedRange sqref="N48:P48" name="Range2_12_1_2_3_1_1_1_2_3_2_1_1_1_1_1"/>
    <protectedRange sqref="K48:M48" name="Range2_2_12_1_4_3_1_1_1_3_3_2_1_1_1_1_1"/>
    <protectedRange sqref="J48" name="Range2_2_12_1_4_3_1_1_1_3_2_1_2_1_1_1"/>
    <protectedRange sqref="D47:E47" name="Range2_2_12_1_3_1_2_1_1_1_2_1_2_3_2_1_1_1"/>
    <protectedRange sqref="I48" name="Range2_2_12_1_4_2_1_1_1_4_1_2_1_1_1_2_1_1_1"/>
    <protectedRange sqref="F47:H47" name="Range2_2_12_1_3_1_1_1_1_1_4_1_2_1_2_1_2_1_1_1"/>
    <protectedRange sqref="I49:I50" name="Range2_2_12_1_4_2_1_1_1_4_1_2_1_1_1_2_2_1_1"/>
    <protectedRange sqref="B44:B45" name="Range2_12_5_1_1_1_2_2_1_1_1_1_1_1_1_1_1_1"/>
    <protectedRange sqref="B46" name="Range2_12_5_1_1_1_3_1_1_1_1_1_1_1_1_1_1_1"/>
    <protectedRange sqref="S61:S64" name="Range2_12_5_1_1_5"/>
    <protectedRange sqref="N61:R64" name="Range2_12_1_6_1_1_1"/>
    <protectedRange sqref="J61:M64" name="Range2_2_12_1_7_1_1_2"/>
    <protectedRange sqref="S59:S60" name="Range2_12_2_1_1_1_2_1_1_1"/>
    <protectedRange sqref="Q60:R60" name="Range2_12_1_4_1_1_1_1_1_1_1_1_1_1_1_1_1_1_1"/>
    <protectedRange sqref="N60:P60" name="Range2_12_1_2_1_1_1_1_1_1_1_1_1_1_1_1_1_1_1_1"/>
    <protectedRange sqref="J60:M60" name="Range2_2_12_1_4_1_1_1_1_1_1_1_1_1_1_1_1_1_1_1_1"/>
    <protectedRange sqref="Q59:R59" name="Range2_12_1_6_1_1_1_2_3_1_1_3_1_1_1_1_1_1_1"/>
    <protectedRange sqref="N59:P59" name="Range2_12_1_2_3_1_1_1_2_3_1_1_3_1_1_1_1_1_1_1"/>
    <protectedRange sqref="J59:M59" name="Range2_2_12_1_4_3_1_1_1_3_3_1_1_3_1_1_1_1_1_1_1"/>
    <protectedRange sqref="S51:S58" name="Range2_12_4_1_1_1_4_2_2_2_1"/>
    <protectedRange sqref="Q51:R58" name="Range2_12_1_6_1_1_1_2_3_2_1_1_3_2"/>
    <protectedRange sqref="N51:P58" name="Range2_12_1_2_3_1_1_1_2_3_2_1_1_3_2"/>
    <protectedRange sqref="K51:M58" name="Range2_2_12_1_4_3_1_1_1_3_3_2_1_1_3_2"/>
    <protectedRange sqref="J51:J58" name="Range2_2_12_1_4_3_1_1_1_3_2_1_2_2_2"/>
    <protectedRange sqref="G51:H52" name="Range2_2_12_1_3_1_2_1_1_1_2_1_1_1_1_1_1_2_1_1_1"/>
    <protectedRange sqref="D51:E52" name="Range2_2_12_1_3_1_2_1_1_1_2_1_1_1_1_3_1_1_1_1_1"/>
    <protectedRange sqref="F51:F52" name="Range2_2_12_1_3_1_2_1_1_1_3_1_1_1_1_1_3_1_1_1_1_1"/>
    <protectedRange sqref="I51:I52" name="Range2_2_12_1_4_3_1_1_1_2_1_2_1_1_3_1_1_1_1_1_1_1"/>
    <protectedRange sqref="I55:I56" name="Range2_2_12_1_7_1_1_2_2_2"/>
    <protectedRange sqref="I53:I54" name="Range2_2_12_1_4_3_1_1_1_3_3_1_1_3_1_1_1_1_1_1_2_2"/>
    <protectedRange sqref="E53:H54" name="Range2_2_12_1_3_1_2_1_1_1_1_2_1_1_1_1_1_1_2_2"/>
    <protectedRange sqref="D53:D54" name="Range2_2_12_1_3_1_2_1_1_1_2_1_2_3_1_1_1_1_1_2"/>
    <protectedRange sqref="G55:H56" name="Range2_2_12_1_3_1_2_1_1_1_2_1_1_1_1_1_1_2_1_1_1_1_1_1"/>
    <protectedRange sqref="D55:E56" name="Range2_2_12_1_3_1_2_1_1_1_2_1_1_1_1_3_1_1_1_1_1_2_1_2"/>
    <protectedRange sqref="F55:F56" name="Range2_2_12_1_3_1_2_1_1_1_3_1_1_1_1_1_3_1_1_1_1_1_1_1_2"/>
    <protectedRange sqref="I59:I64" name="Range2_2_12_1_7_1_1_2_2_1_1"/>
    <protectedRange sqref="I57:I58" name="Range2_2_12_1_4_3_1_1_1_3_3_1_1_3_1_1_1_1_1_1_2_1_1"/>
    <protectedRange sqref="G57:H58 E57:F57" name="Range2_2_12_1_3_1_2_1_1_1_1_2_1_1_1_1_1_1_2_1_1"/>
    <protectedRange sqref="D57" name="Range2_2_12_1_3_1_2_1_1_1_2_1_2_3_1_1_1_1_1_1_1"/>
    <protectedRange sqref="G64:H64" name="Range2_2_12_1_3_1_2_1_1_1_2_1_1_1_1_1_1_2_1_1_1_1_1_1_1_1_1"/>
    <protectedRange sqref="F62 G61:H63" name="Range2_2_12_1_3_3_1_1_1_2_1_1_1_1_1_1_1_1_1_1_1_1_1_1_1_1"/>
    <protectedRange sqref="G59:H59" name="Range2_2_12_1_3_1_2_1_1_1_2_1_1_1_1_1_1_2_1_1_1_1_1_2_1"/>
    <protectedRange sqref="F59:F61" name="Range2_2_12_1_3_1_2_1_1_1_3_1_1_1_1_1_3_1_1_1_1_1_1_1_1_1"/>
    <protectedRange sqref="F58 G60:H60" name="Range2_2_12_1_3_1_2_1_1_1_1_2_1_1_1_1_1_1_1_1_1_1_1"/>
    <protectedRange sqref="D62" name="Range2_2_12_1_7_1_1_2_1_1_1_1_1"/>
    <protectedRange sqref="E62" name="Range2_2_12_1_1_1_1_1_1_1_1_1_1_1"/>
    <protectedRange sqref="C62" name="Range2_1_4_2_1_1_1_1_1_1_1_1"/>
    <protectedRange sqref="D59:E61" name="Range2_2_12_1_3_1_2_1_1_1_3_1_1_1_1_1_1_1_2_1_1_1_1_1_1_1"/>
    <protectedRange sqref="D58:E58" name="Range2_2_12_1_3_1_2_1_1_1_2_1_1_1_1_3_1_1_1_1_1_1_1_1_1_1"/>
    <protectedRange sqref="B57" name="Range2_12_5_1_1_2_1_4_1_1_1_2_1_1_1_1_1_1_1_1_1_2_1_1_1_1"/>
    <protectedRange sqref="B58" name="Range2_12_5_1_1_2_1_2_2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206" priority="5" operator="containsText" text="N/A">
      <formula>NOT(ISERROR(SEARCH("N/A",X11)))</formula>
    </cfRule>
    <cfRule type="cellIs" dxfId="205" priority="23" operator="equal">
      <formula>0</formula>
    </cfRule>
  </conditionalFormatting>
  <conditionalFormatting sqref="X11:AE34">
    <cfRule type="cellIs" dxfId="204" priority="22" operator="greaterThanOrEqual">
      <formula>1185</formula>
    </cfRule>
  </conditionalFormatting>
  <conditionalFormatting sqref="X11:AE34">
    <cfRule type="cellIs" dxfId="203" priority="21" operator="between">
      <formula>0.1</formula>
      <formula>1184</formula>
    </cfRule>
  </conditionalFormatting>
  <conditionalFormatting sqref="X8 AJ11:AO11 AJ15:AL15 AJ12:AN14 AK33:AK34 AJ16:AJ34 AO12:AO32 AL16:AL34 AM15:AN34">
    <cfRule type="cellIs" dxfId="202" priority="20" operator="equal">
      <formula>0</formula>
    </cfRule>
  </conditionalFormatting>
  <conditionalFormatting sqref="X8 AJ11:AO11 AJ15:AL15 AJ12:AN14 AK33:AK34 AJ16:AJ34 AO12:AO32 AL16:AL34 AM15:AN34">
    <cfRule type="cellIs" dxfId="201" priority="19" operator="greaterThan">
      <formula>1179</formula>
    </cfRule>
  </conditionalFormatting>
  <conditionalFormatting sqref="X8 AJ11:AO11 AJ15:AL15 AJ12:AN14 AK33:AK34 AJ16:AJ34 AO12:AO32 AL16:AL34 AM15:AN34">
    <cfRule type="cellIs" dxfId="200" priority="18" operator="greaterThan">
      <formula>99</formula>
    </cfRule>
  </conditionalFormatting>
  <conditionalFormatting sqref="X8 AJ11:AO11 AJ15:AL15 AJ12:AN14 AK33:AK34 AJ16:AJ34 AO12:AO32 AL16:AL34 AM15:AN34">
    <cfRule type="cellIs" dxfId="199" priority="17" operator="greaterThan">
      <formula>0.99</formula>
    </cfRule>
  </conditionalFormatting>
  <conditionalFormatting sqref="AB8">
    <cfRule type="cellIs" dxfId="198" priority="16" operator="equal">
      <formula>0</formula>
    </cfRule>
  </conditionalFormatting>
  <conditionalFormatting sqref="AB8">
    <cfRule type="cellIs" dxfId="197" priority="15" operator="greaterThan">
      <formula>1179</formula>
    </cfRule>
  </conditionalFormatting>
  <conditionalFormatting sqref="AB8">
    <cfRule type="cellIs" dxfId="196" priority="14" operator="greaterThan">
      <formula>99</formula>
    </cfRule>
  </conditionalFormatting>
  <conditionalFormatting sqref="AB8">
    <cfRule type="cellIs" dxfId="195" priority="13" operator="greaterThan">
      <formula>0.99</formula>
    </cfRule>
  </conditionalFormatting>
  <conditionalFormatting sqref="AQ11:AQ34 AO33:AO34 AK16:AK32">
    <cfRule type="cellIs" dxfId="194" priority="12" operator="equal">
      <formula>0</formula>
    </cfRule>
  </conditionalFormatting>
  <conditionalFormatting sqref="AQ11:AQ34 AO33:AO34 AK16:AK32">
    <cfRule type="cellIs" dxfId="193" priority="11" operator="greaterThan">
      <formula>1179</formula>
    </cfRule>
  </conditionalFormatting>
  <conditionalFormatting sqref="AQ11:AQ34 AO33:AO34 AK16:AK32">
    <cfRule type="cellIs" dxfId="192" priority="10" operator="greaterThan">
      <formula>99</formula>
    </cfRule>
  </conditionalFormatting>
  <conditionalFormatting sqref="AQ11:AQ34 AO33:AO34 AK16:AK32">
    <cfRule type="cellIs" dxfId="191" priority="9" operator="greaterThan">
      <formula>0.99</formula>
    </cfRule>
  </conditionalFormatting>
  <conditionalFormatting sqref="AI11:AI34">
    <cfRule type="cellIs" dxfId="190" priority="8" operator="greaterThan">
      <formula>$AI$8</formula>
    </cfRule>
  </conditionalFormatting>
  <conditionalFormatting sqref="AH11:AH34">
    <cfRule type="cellIs" dxfId="189" priority="6" operator="greaterThan">
      <formula>$AH$8</formula>
    </cfRule>
    <cfRule type="cellIs" dxfId="188" priority="7" operator="greaterThan">
      <formula>$AH$8</formula>
    </cfRule>
  </conditionalFormatting>
  <conditionalFormatting sqref="AP11:AP34">
    <cfRule type="cellIs" dxfId="187" priority="4" operator="equal">
      <formula>0</formula>
    </cfRule>
  </conditionalFormatting>
  <conditionalFormatting sqref="AP11:AP34">
    <cfRule type="cellIs" dxfId="186" priority="3" operator="greaterThan">
      <formula>1179</formula>
    </cfRule>
  </conditionalFormatting>
  <conditionalFormatting sqref="AP11:AP34">
    <cfRule type="cellIs" dxfId="185" priority="2" operator="greaterThan">
      <formula>99</formula>
    </cfRule>
  </conditionalFormatting>
  <conditionalFormatting sqref="AP11:AP34">
    <cfRule type="cellIs" dxfId="184" priority="1" operator="greaterThan">
      <formula>0.99</formula>
    </cfRule>
  </conditionalFormatting>
  <dataValidations count="4"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4"/>
  <sheetViews>
    <sheetView showGridLines="0" topLeftCell="AB13" zoomScaleNormal="100" workbookViewId="0">
      <selection activeCell="AH40" activeCellId="1" sqref="AG35 AH40"/>
    </sheetView>
  </sheetViews>
  <sheetFormatPr defaultRowHeight="15" x14ac:dyDescent="0.25"/>
  <cols>
    <col min="1" max="1" width="5.7109375" style="163" customWidth="1"/>
    <col min="2" max="2" width="10.28515625" style="163" customWidth="1"/>
    <col min="3" max="3" width="14" style="163" customWidth="1"/>
    <col min="4" max="7" width="9.140625" style="163"/>
    <col min="8" max="8" width="20.42578125" style="163" customWidth="1"/>
    <col min="9" max="10" width="9.140625" style="163"/>
    <col min="11" max="11" width="9" style="163" customWidth="1"/>
    <col min="12" max="14" width="9.140625" style="163" hidden="1" customWidth="1"/>
    <col min="15" max="16" width="9.28515625" style="163" bestFit="1" customWidth="1"/>
    <col min="17" max="17" width="9" style="163" customWidth="1"/>
    <col min="18" max="18" width="9.140625" style="163" customWidth="1"/>
    <col min="19" max="19" width="11.5703125" style="163" bestFit="1" customWidth="1"/>
    <col min="20" max="20" width="10.5703125" style="163" bestFit="1" customWidth="1"/>
    <col min="21" max="22" width="9.28515625" style="163" bestFit="1" customWidth="1"/>
    <col min="23" max="23" width="9.140625" style="163"/>
    <col min="24" max="28" width="9.28515625" style="163" bestFit="1" customWidth="1"/>
    <col min="29" max="32" width="9.140625" style="163"/>
    <col min="33" max="33" width="10.5703125" style="163" bestFit="1" customWidth="1"/>
    <col min="34" max="35" width="9.28515625" style="163" bestFit="1" customWidth="1"/>
    <col min="36" max="44" width="9.140625" style="163"/>
    <col min="45" max="45" width="83.85546875" style="15" customWidth="1"/>
    <col min="46" max="47" width="9.140625" style="167"/>
    <col min="48" max="48" width="29.7109375" style="167" customWidth="1"/>
    <col min="49" max="49" width="22" style="167" customWidth="1"/>
    <col min="50" max="50" width="9.140625" style="167"/>
    <col min="51" max="51" width="38.5703125" style="167" bestFit="1" customWidth="1"/>
    <col min="52" max="16384" width="9.140625" style="163"/>
  </cols>
  <sheetData>
    <row r="2" spans="2:51" ht="21" x14ac:dyDescent="0.25">
      <c r="B2" s="5"/>
      <c r="C2" s="167"/>
      <c r="D2" s="167"/>
      <c r="E2" s="6"/>
      <c r="F2" s="6"/>
      <c r="G2" s="167"/>
      <c r="H2" s="7"/>
      <c r="I2" s="7"/>
      <c r="J2" s="167"/>
      <c r="K2" s="7"/>
      <c r="L2" s="7"/>
      <c r="M2" s="167"/>
      <c r="N2" s="167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7"/>
      <c r="AN2" s="167"/>
      <c r="AO2" s="167"/>
      <c r="AP2" s="167"/>
      <c r="AQ2" s="167"/>
      <c r="AR2" s="167"/>
    </row>
    <row r="3" spans="2:51" ht="21" x14ac:dyDescent="0.25">
      <c r="B3" s="16" t="s">
        <v>1</v>
      </c>
      <c r="C3" s="16"/>
      <c r="D3" s="16"/>
      <c r="E3" s="167"/>
      <c r="F3" s="7"/>
      <c r="G3" s="7"/>
      <c r="H3" s="167"/>
      <c r="I3" s="167"/>
      <c r="J3" s="167"/>
      <c r="K3" s="17"/>
      <c r="L3" s="18"/>
      <c r="M3" s="167"/>
      <c r="N3" s="167"/>
      <c r="O3" s="19" t="s">
        <v>2</v>
      </c>
      <c r="P3" s="263" t="s">
        <v>130</v>
      </c>
      <c r="Q3" s="264"/>
      <c r="R3" s="264"/>
      <c r="S3" s="264"/>
      <c r="T3" s="264"/>
      <c r="U3" s="265"/>
      <c r="V3" s="20"/>
      <c r="W3" s="20"/>
      <c r="X3" s="20"/>
      <c r="Y3" s="20"/>
      <c r="Z3" s="20"/>
      <c r="AH3" s="167"/>
      <c r="AI3" s="167"/>
      <c r="AJ3" s="167"/>
      <c r="AK3" s="167"/>
      <c r="AL3" s="15"/>
      <c r="AM3" s="167"/>
      <c r="AN3" s="167"/>
      <c r="AO3" s="167"/>
      <c r="AP3" s="167"/>
      <c r="AQ3" s="167"/>
      <c r="AR3" s="167"/>
      <c r="AS3" s="167"/>
    </row>
    <row r="4" spans="2:51" x14ac:dyDescent="0.25">
      <c r="B4" s="21" t="s">
        <v>3</v>
      </c>
      <c r="C4" s="21"/>
      <c r="D4" s="21"/>
      <c r="E4" s="167"/>
      <c r="F4" s="22"/>
      <c r="G4" s="167"/>
      <c r="H4" s="167"/>
      <c r="I4" s="167"/>
      <c r="J4" s="167"/>
      <c r="K4" s="167"/>
      <c r="L4" s="167"/>
      <c r="M4" s="167"/>
      <c r="N4" s="167"/>
      <c r="O4" s="19" t="s">
        <v>4</v>
      </c>
      <c r="P4" s="263" t="s">
        <v>137</v>
      </c>
      <c r="Q4" s="264"/>
      <c r="R4" s="264"/>
      <c r="S4" s="264"/>
      <c r="T4" s="264"/>
      <c r="U4" s="265"/>
      <c r="V4" s="20"/>
      <c r="W4" s="20"/>
      <c r="X4" s="20"/>
      <c r="Y4" s="20"/>
      <c r="Z4" s="20"/>
      <c r="AH4" s="167"/>
      <c r="AI4" s="167"/>
      <c r="AJ4" s="167"/>
      <c r="AK4" s="167"/>
      <c r="AL4" s="15"/>
      <c r="AM4" s="167"/>
      <c r="AN4" s="167"/>
      <c r="AO4" s="167"/>
      <c r="AP4" s="167"/>
      <c r="AQ4" s="167"/>
      <c r="AR4" s="167"/>
      <c r="AS4" s="167"/>
    </row>
    <row r="5" spans="2:51" x14ac:dyDescent="0.25">
      <c r="B5" s="167"/>
      <c r="C5" s="167"/>
      <c r="D5" s="167"/>
      <c r="E5" s="23"/>
      <c r="F5" s="23"/>
      <c r="G5" s="167"/>
      <c r="H5" s="167"/>
      <c r="I5" s="167"/>
      <c r="J5" s="167"/>
      <c r="K5" s="167"/>
      <c r="L5" s="167"/>
      <c r="M5" s="167"/>
      <c r="N5" s="167"/>
      <c r="O5" s="19" t="s">
        <v>5</v>
      </c>
      <c r="P5" s="263" t="s">
        <v>243</v>
      </c>
      <c r="Q5" s="264"/>
      <c r="R5" s="264"/>
      <c r="S5" s="264"/>
      <c r="T5" s="264"/>
      <c r="U5" s="265"/>
      <c r="V5" s="20"/>
      <c r="W5" s="20"/>
      <c r="X5" s="20"/>
      <c r="Y5" s="20"/>
      <c r="Z5" s="20"/>
      <c r="AH5" s="167"/>
      <c r="AI5" s="167"/>
      <c r="AJ5" s="167"/>
      <c r="AK5" s="167"/>
      <c r="AL5" s="15"/>
      <c r="AM5" s="167"/>
      <c r="AN5" s="167"/>
      <c r="AO5" s="167"/>
      <c r="AP5" s="167"/>
      <c r="AQ5" s="167"/>
      <c r="AR5" s="167"/>
      <c r="AS5" s="167"/>
    </row>
    <row r="6" spans="2:51" x14ac:dyDescent="0.25">
      <c r="B6" s="263" t="s">
        <v>6</v>
      </c>
      <c r="C6" s="265"/>
      <c r="D6" s="266" t="s">
        <v>7</v>
      </c>
      <c r="E6" s="267"/>
      <c r="F6" s="267"/>
      <c r="G6" s="267"/>
      <c r="H6" s="268"/>
      <c r="I6" s="167"/>
      <c r="J6" s="167"/>
      <c r="K6" s="213"/>
      <c r="L6" s="269">
        <v>41686</v>
      </c>
      <c r="M6" s="270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36" x14ac:dyDescent="0.25">
      <c r="B7" s="252" t="s">
        <v>8</v>
      </c>
      <c r="C7" s="253"/>
      <c r="D7" s="252" t="s">
        <v>9</v>
      </c>
      <c r="E7" s="254"/>
      <c r="F7" s="254"/>
      <c r="G7" s="253"/>
      <c r="H7" s="217" t="s">
        <v>10</v>
      </c>
      <c r="I7" s="216" t="s">
        <v>11</v>
      </c>
      <c r="J7" s="216" t="s">
        <v>12</v>
      </c>
      <c r="K7" s="216" t="s">
        <v>13</v>
      </c>
      <c r="L7" s="15"/>
      <c r="M7" s="15"/>
      <c r="N7" s="15"/>
      <c r="O7" s="217" t="s">
        <v>14</v>
      </c>
      <c r="P7" s="252" t="s">
        <v>15</v>
      </c>
      <c r="Q7" s="254"/>
      <c r="R7" s="254"/>
      <c r="S7" s="254"/>
      <c r="T7" s="253"/>
      <c r="U7" s="251" t="s">
        <v>16</v>
      </c>
      <c r="V7" s="251"/>
      <c r="W7" s="216" t="s">
        <v>17</v>
      </c>
      <c r="X7" s="252" t="s">
        <v>18</v>
      </c>
      <c r="Y7" s="253"/>
      <c r="Z7" s="252" t="s">
        <v>19</v>
      </c>
      <c r="AA7" s="253"/>
      <c r="AB7" s="252" t="s">
        <v>20</v>
      </c>
      <c r="AC7" s="253"/>
      <c r="AD7" s="252" t="s">
        <v>21</v>
      </c>
      <c r="AE7" s="253"/>
      <c r="AF7" s="216" t="s">
        <v>22</v>
      </c>
      <c r="AG7" s="216" t="s">
        <v>23</v>
      </c>
      <c r="AH7" s="216" t="s">
        <v>24</v>
      </c>
      <c r="AI7" s="216" t="s">
        <v>25</v>
      </c>
      <c r="AJ7" s="252" t="s">
        <v>26</v>
      </c>
      <c r="AK7" s="254"/>
      <c r="AL7" s="254"/>
      <c r="AM7" s="254"/>
      <c r="AN7" s="253"/>
      <c r="AO7" s="252" t="s">
        <v>27</v>
      </c>
      <c r="AP7" s="254"/>
      <c r="AQ7" s="253"/>
      <c r="AR7" s="216" t="s">
        <v>28</v>
      </c>
      <c r="AS7" s="30"/>
      <c r="AT7" s="15"/>
      <c r="AU7" s="15"/>
      <c r="AV7" s="15"/>
      <c r="AW7" s="15"/>
      <c r="AX7" s="15"/>
      <c r="AY7" s="15"/>
    </row>
    <row r="8" spans="2:51" x14ac:dyDescent="0.25">
      <c r="B8" s="255">
        <v>42029</v>
      </c>
      <c r="C8" s="256"/>
      <c r="D8" s="257" t="s">
        <v>29</v>
      </c>
      <c r="E8" s="258"/>
      <c r="F8" s="258"/>
      <c r="G8" s="259"/>
      <c r="H8" s="31"/>
      <c r="I8" s="257" t="s">
        <v>29</v>
      </c>
      <c r="J8" s="258"/>
      <c r="K8" s="259"/>
      <c r="L8" s="32"/>
      <c r="M8" s="32"/>
      <c r="N8" s="32"/>
      <c r="O8" s="31" t="s">
        <v>30</v>
      </c>
      <c r="P8" s="31" t="s">
        <v>30</v>
      </c>
      <c r="Q8" s="31" t="s">
        <v>31</v>
      </c>
      <c r="R8" s="31" t="s">
        <v>31</v>
      </c>
      <c r="S8" s="31" t="s">
        <v>30</v>
      </c>
      <c r="T8" s="31" t="s">
        <v>32</v>
      </c>
      <c r="U8" s="260" t="s">
        <v>33</v>
      </c>
      <c r="V8" s="260"/>
      <c r="W8" s="33" t="s">
        <v>34</v>
      </c>
      <c r="X8" s="243">
        <v>0</v>
      </c>
      <c r="Y8" s="244"/>
      <c r="Z8" s="261" t="s">
        <v>35</v>
      </c>
      <c r="AA8" s="262"/>
      <c r="AB8" s="243">
        <v>1185</v>
      </c>
      <c r="AC8" s="244"/>
      <c r="AD8" s="245">
        <v>800</v>
      </c>
      <c r="AE8" s="246"/>
      <c r="AF8" s="31"/>
      <c r="AG8" s="33">
        <f>AG34-AG10</f>
        <v>25108</v>
      </c>
      <c r="AH8" s="34"/>
      <c r="AI8" s="34"/>
      <c r="AJ8" s="31" t="s">
        <v>36</v>
      </c>
      <c r="AK8" s="31" t="s">
        <v>36</v>
      </c>
      <c r="AL8" s="31" t="s">
        <v>36</v>
      </c>
      <c r="AM8" s="31" t="s">
        <v>36</v>
      </c>
      <c r="AN8" s="31" t="s">
        <v>36</v>
      </c>
      <c r="AO8" s="31" t="s">
        <v>36</v>
      </c>
      <c r="AP8" s="31" t="s">
        <v>31</v>
      </c>
      <c r="AQ8" s="31" t="s">
        <v>31</v>
      </c>
      <c r="AR8" s="31" t="s">
        <v>37</v>
      </c>
      <c r="AS8" s="30"/>
      <c r="AV8" s="35" t="s">
        <v>38</v>
      </c>
    </row>
    <row r="9" spans="2:51" ht="60" x14ac:dyDescent="0.25">
      <c r="B9" s="235" t="s">
        <v>39</v>
      </c>
      <c r="C9" s="235"/>
      <c r="D9" s="247" t="s">
        <v>40</v>
      </c>
      <c r="E9" s="248"/>
      <c r="F9" s="249" t="s">
        <v>41</v>
      </c>
      <c r="G9" s="248"/>
      <c r="H9" s="250" t="s">
        <v>42</v>
      </c>
      <c r="I9" s="235" t="s">
        <v>43</v>
      </c>
      <c r="J9" s="235"/>
      <c r="K9" s="235"/>
      <c r="L9" s="216" t="s">
        <v>44</v>
      </c>
      <c r="M9" s="251" t="s">
        <v>45</v>
      </c>
      <c r="N9" s="36" t="s">
        <v>46</v>
      </c>
      <c r="O9" s="241" t="s">
        <v>47</v>
      </c>
      <c r="P9" s="241" t="s">
        <v>48</v>
      </c>
      <c r="Q9" s="37" t="s">
        <v>49</v>
      </c>
      <c r="R9" s="229" t="s">
        <v>50</v>
      </c>
      <c r="S9" s="230"/>
      <c r="T9" s="231"/>
      <c r="U9" s="214" t="s">
        <v>51</v>
      </c>
      <c r="V9" s="214" t="s">
        <v>52</v>
      </c>
      <c r="W9" s="235" t="s">
        <v>53</v>
      </c>
      <c r="X9" s="236" t="s">
        <v>54</v>
      </c>
      <c r="Y9" s="237"/>
      <c r="Z9" s="237"/>
      <c r="AA9" s="237"/>
      <c r="AB9" s="237"/>
      <c r="AC9" s="237"/>
      <c r="AD9" s="237"/>
      <c r="AE9" s="238"/>
      <c r="AF9" s="212" t="s">
        <v>55</v>
      </c>
      <c r="AG9" s="212" t="s">
        <v>56</v>
      </c>
      <c r="AH9" s="224" t="s">
        <v>57</v>
      </c>
      <c r="AI9" s="239" t="s">
        <v>58</v>
      </c>
      <c r="AJ9" s="214" t="s">
        <v>59</v>
      </c>
      <c r="AK9" s="214" t="s">
        <v>60</v>
      </c>
      <c r="AL9" s="214" t="s">
        <v>61</v>
      </c>
      <c r="AM9" s="214" t="s">
        <v>62</v>
      </c>
      <c r="AN9" s="214" t="s">
        <v>63</v>
      </c>
      <c r="AO9" s="214" t="s">
        <v>64</v>
      </c>
      <c r="AP9" s="214" t="s">
        <v>65</v>
      </c>
      <c r="AQ9" s="241" t="s">
        <v>66</v>
      </c>
      <c r="AR9" s="214" t="s">
        <v>67</v>
      </c>
      <c r="AS9" s="224" t="s">
        <v>68</v>
      </c>
      <c r="AV9" s="38" t="s">
        <v>69</v>
      </c>
      <c r="AW9" s="38" t="s">
        <v>70</v>
      </c>
      <c r="AY9" s="39" t="s">
        <v>71</v>
      </c>
    </row>
    <row r="10" spans="2:51" x14ac:dyDescent="0.25">
      <c r="B10" s="214" t="s">
        <v>72</v>
      </c>
      <c r="C10" s="214" t="s">
        <v>73</v>
      </c>
      <c r="D10" s="214" t="s">
        <v>74</v>
      </c>
      <c r="E10" s="214" t="s">
        <v>75</v>
      </c>
      <c r="F10" s="214" t="s">
        <v>74</v>
      </c>
      <c r="G10" s="214" t="s">
        <v>75</v>
      </c>
      <c r="H10" s="250"/>
      <c r="I10" s="214" t="s">
        <v>75</v>
      </c>
      <c r="J10" s="214" t="s">
        <v>75</v>
      </c>
      <c r="K10" s="214" t="s">
        <v>75</v>
      </c>
      <c r="L10" s="31" t="s">
        <v>29</v>
      </c>
      <c r="M10" s="251"/>
      <c r="N10" s="31" t="s">
        <v>29</v>
      </c>
      <c r="O10" s="242"/>
      <c r="P10" s="242"/>
      <c r="Q10" s="4">
        <f>'JAN 24'!Q34</f>
        <v>22877692</v>
      </c>
      <c r="R10" s="232"/>
      <c r="S10" s="233"/>
      <c r="T10" s="234"/>
      <c r="U10" s="214" t="s">
        <v>75</v>
      </c>
      <c r="V10" s="214" t="s">
        <v>75</v>
      </c>
      <c r="W10" s="235"/>
      <c r="X10" s="40" t="s">
        <v>76</v>
      </c>
      <c r="Y10" s="40" t="s">
        <v>77</v>
      </c>
      <c r="Z10" s="40" t="s">
        <v>78</v>
      </c>
      <c r="AA10" s="40" t="s">
        <v>79</v>
      </c>
      <c r="AB10" s="40" t="s">
        <v>80</v>
      </c>
      <c r="AC10" s="40" t="s">
        <v>81</v>
      </c>
      <c r="AD10" s="40" t="s">
        <v>82</v>
      </c>
      <c r="AE10" s="40" t="s">
        <v>83</v>
      </c>
      <c r="AF10" s="41"/>
      <c r="AG10" s="192">
        <f>'JAN 24'!AG34</f>
        <v>34192516</v>
      </c>
      <c r="AH10" s="224"/>
      <c r="AI10" s="240"/>
      <c r="AJ10" s="214" t="s">
        <v>84</v>
      </c>
      <c r="AK10" s="214" t="s">
        <v>84</v>
      </c>
      <c r="AL10" s="214" t="s">
        <v>84</v>
      </c>
      <c r="AM10" s="214" t="s">
        <v>84</v>
      </c>
      <c r="AN10" s="214" t="s">
        <v>84</v>
      </c>
      <c r="AO10" s="214" t="s">
        <v>84</v>
      </c>
      <c r="AP10" s="3">
        <f>'JAN 24'!AP34</f>
        <v>7575661</v>
      </c>
      <c r="AQ10" s="242"/>
      <c r="AR10" s="215" t="s">
        <v>85</v>
      </c>
      <c r="AS10" s="224"/>
      <c r="AV10" s="42" t="s">
        <v>86</v>
      </c>
      <c r="AW10" s="42" t="s">
        <v>87</v>
      </c>
      <c r="AY10" s="87" t="s">
        <v>130</v>
      </c>
    </row>
    <row r="11" spans="2:51" x14ac:dyDescent="0.25">
      <c r="B11" s="43">
        <v>2</v>
      </c>
      <c r="C11" s="43">
        <v>4.1666666666666664E-2</v>
      </c>
      <c r="D11" s="191">
        <v>10</v>
      </c>
      <c r="E11" s="44">
        <f>D11/1.42</f>
        <v>7.042253521126761</v>
      </c>
      <c r="F11" s="168">
        <v>66</v>
      </c>
      <c r="G11" s="44">
        <f>F11/1.42</f>
        <v>46.478873239436624</v>
      </c>
      <c r="H11" s="45" t="s">
        <v>88</v>
      </c>
      <c r="I11" s="45">
        <f>J11-(2/1.42)</f>
        <v>41.549295774647888</v>
      </c>
      <c r="J11" s="46">
        <f>(F11-5)/1.42</f>
        <v>42.95774647887324</v>
      </c>
      <c r="K11" s="45">
        <f>J11+(6/1.42)</f>
        <v>47.183098591549296</v>
      </c>
      <c r="L11" s="47">
        <v>14</v>
      </c>
      <c r="M11" s="48" t="s">
        <v>89</v>
      </c>
      <c r="N11" s="48">
        <v>11.4</v>
      </c>
      <c r="O11" s="192">
        <v>126</v>
      </c>
      <c r="P11" s="192">
        <v>98</v>
      </c>
      <c r="Q11" s="192">
        <v>22881492</v>
      </c>
      <c r="R11" s="50">
        <f>Q11-Q10</f>
        <v>3800</v>
      </c>
      <c r="S11" s="51">
        <f>R11*24/1000</f>
        <v>91.2</v>
      </c>
      <c r="T11" s="51">
        <f>R11/1000</f>
        <v>3.8</v>
      </c>
      <c r="U11" s="193">
        <v>5.7</v>
      </c>
      <c r="V11" s="193">
        <f>U11</f>
        <v>5.7</v>
      </c>
      <c r="W11" s="194" t="s">
        <v>129</v>
      </c>
      <c r="X11" s="197">
        <v>0</v>
      </c>
      <c r="Y11" s="197">
        <v>0</v>
      </c>
      <c r="Z11" s="197">
        <v>1069</v>
      </c>
      <c r="AA11" s="197">
        <v>0</v>
      </c>
      <c r="AB11" s="197">
        <v>1088</v>
      </c>
      <c r="AC11" s="52" t="s">
        <v>90</v>
      </c>
      <c r="AD11" s="52" t="s">
        <v>90</v>
      </c>
      <c r="AE11" s="52" t="s">
        <v>90</v>
      </c>
      <c r="AF11" s="196" t="s">
        <v>90</v>
      </c>
      <c r="AG11" s="196">
        <v>34193151</v>
      </c>
      <c r="AH11" s="53">
        <f>IF(ISBLANK(AG11),"-",AG11-AG10)</f>
        <v>635</v>
      </c>
      <c r="AI11" s="54">
        <f>AH11/T11</f>
        <v>167.10526315789474</v>
      </c>
      <c r="AJ11" s="166">
        <v>0</v>
      </c>
      <c r="AK11" s="166">
        <v>0</v>
      </c>
      <c r="AL11" s="166">
        <v>1</v>
      </c>
      <c r="AM11" s="166">
        <v>0</v>
      </c>
      <c r="AN11" s="166">
        <v>1</v>
      </c>
      <c r="AO11" s="166">
        <v>0.45</v>
      </c>
      <c r="AP11" s="197">
        <v>7577021</v>
      </c>
      <c r="AQ11" s="197">
        <f t="shared" ref="AQ11:AQ34" si="0">AP11-AP10</f>
        <v>1360</v>
      </c>
      <c r="AR11" s="55"/>
      <c r="AS11" s="56" t="s">
        <v>113</v>
      </c>
      <c r="AV11" s="42" t="s">
        <v>88</v>
      </c>
      <c r="AW11" s="42" t="s">
        <v>91</v>
      </c>
      <c r="AY11" s="87" t="s">
        <v>136</v>
      </c>
    </row>
    <row r="12" spans="2:51" x14ac:dyDescent="0.25">
      <c r="B12" s="43">
        <v>2.0416666666666701</v>
      </c>
      <c r="C12" s="43">
        <v>8.3333333333333329E-2</v>
      </c>
      <c r="D12" s="191">
        <v>12</v>
      </c>
      <c r="E12" s="44">
        <f t="shared" ref="E12:E34" si="1">D12/1.42</f>
        <v>8.4507042253521139</v>
      </c>
      <c r="F12" s="168">
        <v>66</v>
      </c>
      <c r="G12" s="44">
        <f t="shared" ref="G12:G34" si="2">F12/1.42</f>
        <v>46.478873239436624</v>
      </c>
      <c r="H12" s="45" t="s">
        <v>88</v>
      </c>
      <c r="I12" s="45">
        <f t="shared" ref="I12:I34" si="3">J12-(2/1.42)</f>
        <v>41.549295774647888</v>
      </c>
      <c r="J12" s="46">
        <f>(F12-5)/1.42</f>
        <v>42.95774647887324</v>
      </c>
      <c r="K12" s="45">
        <f>J12+(6/1.42)</f>
        <v>47.183098591549296</v>
      </c>
      <c r="L12" s="47">
        <v>14</v>
      </c>
      <c r="M12" s="48" t="s">
        <v>89</v>
      </c>
      <c r="N12" s="48">
        <v>11.2</v>
      </c>
      <c r="O12" s="192">
        <v>124</v>
      </c>
      <c r="P12" s="192">
        <v>90</v>
      </c>
      <c r="Q12" s="192">
        <v>22885263</v>
      </c>
      <c r="R12" s="50">
        <f t="shared" ref="R12:R34" si="4">Q12-Q11</f>
        <v>3771</v>
      </c>
      <c r="S12" s="51">
        <f t="shared" ref="S12:S34" si="5">R12*24/1000</f>
        <v>90.504000000000005</v>
      </c>
      <c r="T12" s="51">
        <f t="shared" ref="T12:T34" si="6">R12/1000</f>
        <v>3.7709999999999999</v>
      </c>
      <c r="U12" s="193">
        <v>6.6</v>
      </c>
      <c r="V12" s="193">
        <f t="shared" ref="V12:V34" si="7">U12</f>
        <v>6.6</v>
      </c>
      <c r="W12" s="194" t="s">
        <v>129</v>
      </c>
      <c r="X12" s="197">
        <v>0</v>
      </c>
      <c r="Y12" s="197">
        <v>0</v>
      </c>
      <c r="Z12" s="197">
        <v>1035</v>
      </c>
      <c r="AA12" s="197">
        <v>0</v>
      </c>
      <c r="AB12" s="197">
        <v>1088</v>
      </c>
      <c r="AC12" s="52" t="s">
        <v>90</v>
      </c>
      <c r="AD12" s="52" t="s">
        <v>90</v>
      </c>
      <c r="AE12" s="52" t="s">
        <v>90</v>
      </c>
      <c r="AF12" s="196" t="s">
        <v>90</v>
      </c>
      <c r="AG12" s="196">
        <v>34193766</v>
      </c>
      <c r="AH12" s="53">
        <f>IF(ISBLANK(AG12),"-",AG12-AG11)</f>
        <v>615</v>
      </c>
      <c r="AI12" s="54">
        <f t="shared" ref="AI12:AI34" si="8">AH12/T12</f>
        <v>163.08671439936356</v>
      </c>
      <c r="AJ12" s="166">
        <v>0</v>
      </c>
      <c r="AK12" s="166">
        <v>0</v>
      </c>
      <c r="AL12" s="166">
        <v>1</v>
      </c>
      <c r="AM12" s="166">
        <v>0</v>
      </c>
      <c r="AN12" s="166">
        <v>1</v>
      </c>
      <c r="AO12" s="166">
        <v>0.45</v>
      </c>
      <c r="AP12" s="197">
        <v>7578373</v>
      </c>
      <c r="AQ12" s="197">
        <f t="shared" si="0"/>
        <v>1352</v>
      </c>
      <c r="AR12" s="57"/>
      <c r="AS12" s="56" t="s">
        <v>113</v>
      </c>
      <c r="AV12" s="42" t="s">
        <v>92</v>
      </c>
      <c r="AW12" s="42" t="s">
        <v>93</v>
      </c>
      <c r="AY12" s="87" t="s">
        <v>137</v>
      </c>
    </row>
    <row r="13" spans="2:51" x14ac:dyDescent="0.25">
      <c r="B13" s="43">
        <v>2.0833333333333299</v>
      </c>
      <c r="C13" s="43">
        <v>0.125</v>
      </c>
      <c r="D13" s="191">
        <v>13</v>
      </c>
      <c r="E13" s="44">
        <f t="shared" si="1"/>
        <v>9.1549295774647899</v>
      </c>
      <c r="F13" s="168">
        <v>66</v>
      </c>
      <c r="G13" s="44">
        <f t="shared" si="2"/>
        <v>46.478873239436624</v>
      </c>
      <c r="H13" s="45" t="s">
        <v>88</v>
      </c>
      <c r="I13" s="45">
        <f t="shared" si="3"/>
        <v>41.549295774647888</v>
      </c>
      <c r="J13" s="46">
        <f>(F13-5)/1.42</f>
        <v>42.95774647887324</v>
      </c>
      <c r="K13" s="45">
        <f>J13+(6/1.42)</f>
        <v>47.183098591549296</v>
      </c>
      <c r="L13" s="47">
        <v>14</v>
      </c>
      <c r="M13" s="48" t="s">
        <v>89</v>
      </c>
      <c r="N13" s="48">
        <v>11.2</v>
      </c>
      <c r="O13" s="192">
        <v>122</v>
      </c>
      <c r="P13" s="192">
        <v>83</v>
      </c>
      <c r="Q13" s="192">
        <v>22889049</v>
      </c>
      <c r="R13" s="50">
        <f t="shared" si="4"/>
        <v>3786</v>
      </c>
      <c r="S13" s="51">
        <f t="shared" si="5"/>
        <v>90.864000000000004</v>
      </c>
      <c r="T13" s="51">
        <f t="shared" si="6"/>
        <v>3.786</v>
      </c>
      <c r="U13" s="193">
        <v>7.9</v>
      </c>
      <c r="V13" s="193">
        <f t="shared" si="7"/>
        <v>7.9</v>
      </c>
      <c r="W13" s="194" t="s">
        <v>129</v>
      </c>
      <c r="X13" s="197">
        <v>0</v>
      </c>
      <c r="Y13" s="197">
        <v>0</v>
      </c>
      <c r="Z13" s="197">
        <v>966</v>
      </c>
      <c r="AA13" s="197">
        <v>0</v>
      </c>
      <c r="AB13" s="197">
        <v>1088</v>
      </c>
      <c r="AC13" s="52" t="s">
        <v>90</v>
      </c>
      <c r="AD13" s="52" t="s">
        <v>90</v>
      </c>
      <c r="AE13" s="52" t="s">
        <v>90</v>
      </c>
      <c r="AF13" s="196" t="s">
        <v>90</v>
      </c>
      <c r="AG13" s="196">
        <v>34194392</v>
      </c>
      <c r="AH13" s="53">
        <f>IF(ISBLANK(AG13),"-",AG13-AG12)</f>
        <v>626</v>
      </c>
      <c r="AI13" s="54">
        <f t="shared" si="8"/>
        <v>165.3460116217644</v>
      </c>
      <c r="AJ13" s="166">
        <v>0</v>
      </c>
      <c r="AK13" s="166">
        <v>0</v>
      </c>
      <c r="AL13" s="166">
        <v>1</v>
      </c>
      <c r="AM13" s="166">
        <v>0</v>
      </c>
      <c r="AN13" s="166">
        <v>1</v>
      </c>
      <c r="AO13" s="166">
        <v>0.45</v>
      </c>
      <c r="AP13" s="197">
        <v>7579734</v>
      </c>
      <c r="AQ13" s="197">
        <f t="shared" si="0"/>
        <v>1361</v>
      </c>
      <c r="AR13" s="55"/>
      <c r="AS13" s="56" t="s">
        <v>113</v>
      </c>
      <c r="AV13" s="42" t="s">
        <v>94</v>
      </c>
      <c r="AW13" s="42" t="s">
        <v>95</v>
      </c>
      <c r="AY13" s="87" t="s">
        <v>147</v>
      </c>
    </row>
    <row r="14" spans="2:51" x14ac:dyDescent="0.25">
      <c r="B14" s="43">
        <v>2.125</v>
      </c>
      <c r="C14" s="43">
        <v>0.16666666666666699</v>
      </c>
      <c r="D14" s="191">
        <v>17</v>
      </c>
      <c r="E14" s="44">
        <f t="shared" si="1"/>
        <v>11.971830985915494</v>
      </c>
      <c r="F14" s="168">
        <v>66</v>
      </c>
      <c r="G14" s="44">
        <f t="shared" si="2"/>
        <v>46.478873239436624</v>
      </c>
      <c r="H14" s="45" t="s">
        <v>88</v>
      </c>
      <c r="I14" s="45">
        <f t="shared" si="3"/>
        <v>41.549295774647888</v>
      </c>
      <c r="J14" s="46">
        <f>(F14-5)/1.42</f>
        <v>42.95774647887324</v>
      </c>
      <c r="K14" s="45">
        <f>J14+(6/1.42)</f>
        <v>47.183098591549296</v>
      </c>
      <c r="L14" s="47">
        <v>14</v>
      </c>
      <c r="M14" s="48" t="s">
        <v>89</v>
      </c>
      <c r="N14" s="48">
        <v>12.8</v>
      </c>
      <c r="O14" s="192">
        <v>117</v>
      </c>
      <c r="P14" s="192">
        <v>85</v>
      </c>
      <c r="Q14" s="192">
        <v>22892742</v>
      </c>
      <c r="R14" s="50">
        <f t="shared" si="4"/>
        <v>3693</v>
      </c>
      <c r="S14" s="51">
        <f t="shared" si="5"/>
        <v>88.632000000000005</v>
      </c>
      <c r="T14" s="51">
        <f t="shared" si="6"/>
        <v>3.6930000000000001</v>
      </c>
      <c r="U14" s="193">
        <v>8.9</v>
      </c>
      <c r="V14" s="193">
        <f t="shared" si="7"/>
        <v>8.9</v>
      </c>
      <c r="W14" s="194" t="s">
        <v>129</v>
      </c>
      <c r="X14" s="197">
        <v>0</v>
      </c>
      <c r="Y14" s="197">
        <v>0</v>
      </c>
      <c r="Z14" s="197">
        <v>910</v>
      </c>
      <c r="AA14" s="197">
        <v>0</v>
      </c>
      <c r="AB14" s="197">
        <v>1059</v>
      </c>
      <c r="AC14" s="52" t="s">
        <v>90</v>
      </c>
      <c r="AD14" s="52" t="s">
        <v>90</v>
      </c>
      <c r="AE14" s="52" t="s">
        <v>90</v>
      </c>
      <c r="AF14" s="196" t="s">
        <v>90</v>
      </c>
      <c r="AG14" s="196">
        <v>34194927</v>
      </c>
      <c r="AH14" s="53">
        <f t="shared" ref="AH14:AH34" si="9">IF(ISBLANK(AG14),"-",AG14-AG13)</f>
        <v>535</v>
      </c>
      <c r="AI14" s="54">
        <f t="shared" si="8"/>
        <v>144.86867045762253</v>
      </c>
      <c r="AJ14" s="166">
        <v>0</v>
      </c>
      <c r="AK14" s="166">
        <v>0</v>
      </c>
      <c r="AL14" s="166">
        <v>1</v>
      </c>
      <c r="AM14" s="166">
        <v>0</v>
      </c>
      <c r="AN14" s="166">
        <v>1</v>
      </c>
      <c r="AO14" s="166">
        <v>0.45</v>
      </c>
      <c r="AP14" s="197">
        <v>7581050</v>
      </c>
      <c r="AQ14" s="197">
        <f t="shared" si="0"/>
        <v>1316</v>
      </c>
      <c r="AR14" s="55"/>
      <c r="AS14" s="56" t="s">
        <v>113</v>
      </c>
      <c r="AT14" s="58"/>
      <c r="AV14" s="42" t="s">
        <v>96</v>
      </c>
      <c r="AW14" s="42" t="s">
        <v>97</v>
      </c>
      <c r="AY14" s="87" t="s">
        <v>138</v>
      </c>
    </row>
    <row r="15" spans="2:51" x14ac:dyDescent="0.25">
      <c r="B15" s="43">
        <v>2.1666666666666701</v>
      </c>
      <c r="C15" s="43">
        <v>0.20833333333333301</v>
      </c>
      <c r="D15" s="191">
        <v>32</v>
      </c>
      <c r="E15" s="44">
        <f t="shared" si="1"/>
        <v>22.535211267605636</v>
      </c>
      <c r="F15" s="168">
        <v>66</v>
      </c>
      <c r="G15" s="44">
        <f t="shared" si="2"/>
        <v>46.478873239436624</v>
      </c>
      <c r="H15" s="45" t="s">
        <v>88</v>
      </c>
      <c r="I15" s="45">
        <f t="shared" si="3"/>
        <v>41.549295774647888</v>
      </c>
      <c r="J15" s="46">
        <f>(F15-5)/1.42</f>
        <v>42.95774647887324</v>
      </c>
      <c r="K15" s="45">
        <f>J15+(6/1.42)</f>
        <v>47.183098591549296</v>
      </c>
      <c r="L15" s="47">
        <v>18</v>
      </c>
      <c r="M15" s="48" t="s">
        <v>89</v>
      </c>
      <c r="N15" s="48">
        <v>13.1</v>
      </c>
      <c r="O15" s="192">
        <v>110</v>
      </c>
      <c r="P15" s="192">
        <v>89</v>
      </c>
      <c r="Q15" s="192">
        <v>22896416</v>
      </c>
      <c r="R15" s="50">
        <f t="shared" si="4"/>
        <v>3674</v>
      </c>
      <c r="S15" s="51">
        <f t="shared" si="5"/>
        <v>88.176000000000002</v>
      </c>
      <c r="T15" s="51">
        <f t="shared" si="6"/>
        <v>3.6739999999999999</v>
      </c>
      <c r="U15" s="193">
        <v>9.5</v>
      </c>
      <c r="V15" s="193">
        <f t="shared" si="7"/>
        <v>9.5</v>
      </c>
      <c r="W15" s="194" t="s">
        <v>129</v>
      </c>
      <c r="X15" s="197">
        <v>0</v>
      </c>
      <c r="Y15" s="197">
        <v>0</v>
      </c>
      <c r="Z15" s="197">
        <v>836</v>
      </c>
      <c r="AA15" s="197">
        <v>0</v>
      </c>
      <c r="AB15" s="197">
        <v>1059</v>
      </c>
      <c r="AC15" s="52" t="s">
        <v>90</v>
      </c>
      <c r="AD15" s="52" t="s">
        <v>90</v>
      </c>
      <c r="AE15" s="52" t="s">
        <v>90</v>
      </c>
      <c r="AF15" s="196" t="s">
        <v>90</v>
      </c>
      <c r="AG15" s="196">
        <v>34195455</v>
      </c>
      <c r="AH15" s="53">
        <f t="shared" si="9"/>
        <v>528</v>
      </c>
      <c r="AI15" s="54">
        <f t="shared" si="8"/>
        <v>143.7125748502994</v>
      </c>
      <c r="AJ15" s="166">
        <v>0</v>
      </c>
      <c r="AK15" s="166">
        <v>0</v>
      </c>
      <c r="AL15" s="166">
        <v>1</v>
      </c>
      <c r="AM15" s="166">
        <v>0</v>
      </c>
      <c r="AN15" s="166">
        <v>1</v>
      </c>
      <c r="AO15" s="166">
        <v>0.45</v>
      </c>
      <c r="AP15" s="197">
        <v>7581402</v>
      </c>
      <c r="AQ15" s="197">
        <f t="shared" si="0"/>
        <v>352</v>
      </c>
      <c r="AR15" s="55"/>
      <c r="AS15" s="56" t="s">
        <v>113</v>
      </c>
      <c r="AV15" s="42" t="s">
        <v>98</v>
      </c>
      <c r="AW15" s="42" t="s">
        <v>99</v>
      </c>
      <c r="AY15" s="87" t="s">
        <v>248</v>
      </c>
    </row>
    <row r="16" spans="2:51" x14ac:dyDescent="0.25">
      <c r="B16" s="43">
        <v>2.2083333333333299</v>
      </c>
      <c r="C16" s="43">
        <v>0.25</v>
      </c>
      <c r="D16" s="191">
        <v>28</v>
      </c>
      <c r="E16" s="44">
        <f t="shared" si="1"/>
        <v>19.718309859154932</v>
      </c>
      <c r="F16" s="103">
        <v>68</v>
      </c>
      <c r="G16" s="44">
        <f t="shared" si="2"/>
        <v>47.887323943661976</v>
      </c>
      <c r="H16" s="45" t="s">
        <v>88</v>
      </c>
      <c r="I16" s="45">
        <f t="shared" si="3"/>
        <v>46.478873239436624</v>
      </c>
      <c r="J16" s="46">
        <f t="shared" ref="J16:J25" si="10">F16/1.42</f>
        <v>47.887323943661976</v>
      </c>
      <c r="K16" s="45">
        <f>J16+1.42</f>
        <v>49.307323943661977</v>
      </c>
      <c r="L16" s="47">
        <v>19</v>
      </c>
      <c r="M16" s="48" t="s">
        <v>100</v>
      </c>
      <c r="N16" s="48">
        <v>13.1</v>
      </c>
      <c r="O16" s="192">
        <v>101</v>
      </c>
      <c r="P16" s="192">
        <v>99</v>
      </c>
      <c r="Q16" s="192">
        <v>22900071</v>
      </c>
      <c r="R16" s="50">
        <f t="shared" si="4"/>
        <v>3655</v>
      </c>
      <c r="S16" s="51">
        <f t="shared" si="5"/>
        <v>87.72</v>
      </c>
      <c r="T16" s="51">
        <f t="shared" si="6"/>
        <v>3.6549999999999998</v>
      </c>
      <c r="U16" s="193">
        <v>9.5</v>
      </c>
      <c r="V16" s="193">
        <f t="shared" si="7"/>
        <v>9.5</v>
      </c>
      <c r="W16" s="194" t="s">
        <v>129</v>
      </c>
      <c r="X16" s="197">
        <v>0</v>
      </c>
      <c r="Y16" s="197">
        <v>0</v>
      </c>
      <c r="Z16" s="197">
        <v>927</v>
      </c>
      <c r="AA16" s="197">
        <v>0</v>
      </c>
      <c r="AB16" s="197">
        <v>1018</v>
      </c>
      <c r="AC16" s="52" t="s">
        <v>90</v>
      </c>
      <c r="AD16" s="52" t="s">
        <v>90</v>
      </c>
      <c r="AE16" s="52" t="s">
        <v>90</v>
      </c>
      <c r="AF16" s="196" t="s">
        <v>90</v>
      </c>
      <c r="AG16" s="196">
        <v>34195956</v>
      </c>
      <c r="AH16" s="53">
        <f t="shared" si="9"/>
        <v>501</v>
      </c>
      <c r="AI16" s="54">
        <f t="shared" si="8"/>
        <v>137.07250341997263</v>
      </c>
      <c r="AJ16" s="166">
        <v>0</v>
      </c>
      <c r="AK16" s="166">
        <v>0</v>
      </c>
      <c r="AL16" s="166">
        <v>1</v>
      </c>
      <c r="AM16" s="166">
        <v>0</v>
      </c>
      <c r="AN16" s="166">
        <v>1</v>
      </c>
      <c r="AO16" s="166">
        <v>0</v>
      </c>
      <c r="AP16" s="197">
        <v>7581402</v>
      </c>
      <c r="AQ16" s="197">
        <f t="shared" si="0"/>
        <v>0</v>
      </c>
      <c r="AR16" s="57"/>
      <c r="AS16" s="56" t="s">
        <v>101</v>
      </c>
      <c r="AV16" s="42" t="s">
        <v>102</v>
      </c>
      <c r="AW16" s="42" t="s">
        <v>103</v>
      </c>
      <c r="AY16" s="87"/>
    </row>
    <row r="17" spans="1:51" x14ac:dyDescent="0.25">
      <c r="B17" s="43">
        <v>2.25</v>
      </c>
      <c r="C17" s="43">
        <v>0.29166666666666702</v>
      </c>
      <c r="D17" s="191">
        <v>21</v>
      </c>
      <c r="E17" s="44">
        <f t="shared" si="1"/>
        <v>14.788732394366198</v>
      </c>
      <c r="F17" s="103">
        <v>83</v>
      </c>
      <c r="G17" s="44">
        <f t="shared" si="2"/>
        <v>58.450704225352112</v>
      </c>
      <c r="H17" s="45" t="s">
        <v>88</v>
      </c>
      <c r="I17" s="45">
        <f t="shared" si="3"/>
        <v>57.04225352112676</v>
      </c>
      <c r="J17" s="46">
        <f t="shared" si="10"/>
        <v>58.450704225352112</v>
      </c>
      <c r="K17" s="45">
        <f t="shared" ref="K17:K22" si="11">J17+1.42</f>
        <v>59.870704225352114</v>
      </c>
      <c r="L17" s="47">
        <v>19</v>
      </c>
      <c r="M17" s="48" t="s">
        <v>100</v>
      </c>
      <c r="N17" s="48">
        <v>16.7</v>
      </c>
      <c r="O17" s="192">
        <v>134</v>
      </c>
      <c r="P17" s="192">
        <v>129</v>
      </c>
      <c r="Q17" s="192">
        <v>22905285</v>
      </c>
      <c r="R17" s="50">
        <f t="shared" si="4"/>
        <v>5214</v>
      </c>
      <c r="S17" s="51">
        <f t="shared" si="5"/>
        <v>125.136</v>
      </c>
      <c r="T17" s="51">
        <f t="shared" si="6"/>
        <v>5.2140000000000004</v>
      </c>
      <c r="U17" s="193">
        <v>9.5</v>
      </c>
      <c r="V17" s="193">
        <f t="shared" si="7"/>
        <v>9.5</v>
      </c>
      <c r="W17" s="194" t="s">
        <v>141</v>
      </c>
      <c r="X17" s="197">
        <v>0</v>
      </c>
      <c r="Y17" s="197">
        <v>0</v>
      </c>
      <c r="Z17" s="197">
        <v>1095</v>
      </c>
      <c r="AA17" s="197">
        <v>1185</v>
      </c>
      <c r="AB17" s="197">
        <v>1057</v>
      </c>
      <c r="AC17" s="52" t="s">
        <v>90</v>
      </c>
      <c r="AD17" s="52" t="s">
        <v>90</v>
      </c>
      <c r="AE17" s="52" t="s">
        <v>90</v>
      </c>
      <c r="AF17" s="196" t="s">
        <v>90</v>
      </c>
      <c r="AG17" s="196">
        <v>34196900</v>
      </c>
      <c r="AH17" s="53">
        <f t="shared" si="9"/>
        <v>944</v>
      </c>
      <c r="AI17" s="54">
        <f t="shared" si="8"/>
        <v>181.05101649405447</v>
      </c>
      <c r="AJ17" s="166">
        <v>0</v>
      </c>
      <c r="AK17" s="166">
        <v>0</v>
      </c>
      <c r="AL17" s="166">
        <v>1</v>
      </c>
      <c r="AM17" s="166">
        <v>1</v>
      </c>
      <c r="AN17" s="166">
        <v>1</v>
      </c>
      <c r="AO17" s="166">
        <v>0</v>
      </c>
      <c r="AP17" s="197">
        <v>7581402</v>
      </c>
      <c r="AQ17" s="197">
        <f t="shared" si="0"/>
        <v>0</v>
      </c>
      <c r="AR17" s="55"/>
      <c r="AS17" s="56" t="s">
        <v>101</v>
      </c>
      <c r="AT17" s="58"/>
      <c r="AV17" s="42" t="s">
        <v>104</v>
      </c>
      <c r="AW17" s="42" t="s">
        <v>105</v>
      </c>
      <c r="AY17" s="170"/>
    </row>
    <row r="18" spans="1:51" x14ac:dyDescent="0.25">
      <c r="B18" s="43">
        <v>2.2916666666666701</v>
      </c>
      <c r="C18" s="43">
        <v>0.33333333333333298</v>
      </c>
      <c r="D18" s="191">
        <v>10</v>
      </c>
      <c r="E18" s="44">
        <f t="shared" si="1"/>
        <v>7.042253521126761</v>
      </c>
      <c r="F18" s="103">
        <v>83</v>
      </c>
      <c r="G18" s="44">
        <f t="shared" si="2"/>
        <v>58.450704225352112</v>
      </c>
      <c r="H18" s="45" t="s">
        <v>88</v>
      </c>
      <c r="I18" s="45">
        <f t="shared" si="3"/>
        <v>57.04225352112676</v>
      </c>
      <c r="J18" s="46">
        <f t="shared" si="10"/>
        <v>58.450704225352112</v>
      </c>
      <c r="K18" s="45">
        <f t="shared" si="11"/>
        <v>59.870704225352114</v>
      </c>
      <c r="L18" s="47">
        <v>19</v>
      </c>
      <c r="M18" s="48" t="s">
        <v>100</v>
      </c>
      <c r="N18" s="48">
        <v>17.3</v>
      </c>
      <c r="O18" s="192">
        <v>144</v>
      </c>
      <c r="P18" s="192">
        <v>140</v>
      </c>
      <c r="Q18" s="192">
        <v>22911178</v>
      </c>
      <c r="R18" s="50">
        <f t="shared" si="4"/>
        <v>5893</v>
      </c>
      <c r="S18" s="51">
        <f t="shared" si="5"/>
        <v>141.43199999999999</v>
      </c>
      <c r="T18" s="51">
        <f t="shared" si="6"/>
        <v>5.8929999999999998</v>
      </c>
      <c r="U18" s="193">
        <v>9.5</v>
      </c>
      <c r="V18" s="193">
        <f t="shared" si="7"/>
        <v>9.5</v>
      </c>
      <c r="W18" s="194" t="s">
        <v>141</v>
      </c>
      <c r="X18" s="197">
        <v>0</v>
      </c>
      <c r="Y18" s="197">
        <v>0</v>
      </c>
      <c r="Z18" s="197">
        <v>1194</v>
      </c>
      <c r="AA18" s="197">
        <v>1185</v>
      </c>
      <c r="AB18" s="197">
        <v>1198</v>
      </c>
      <c r="AC18" s="52" t="s">
        <v>90</v>
      </c>
      <c r="AD18" s="52" t="s">
        <v>90</v>
      </c>
      <c r="AE18" s="52" t="s">
        <v>90</v>
      </c>
      <c r="AF18" s="196" t="s">
        <v>90</v>
      </c>
      <c r="AG18" s="196">
        <v>34198112</v>
      </c>
      <c r="AH18" s="53">
        <f t="shared" si="9"/>
        <v>1212</v>
      </c>
      <c r="AI18" s="54">
        <f t="shared" si="8"/>
        <v>205.66774138808756</v>
      </c>
      <c r="AJ18" s="166">
        <v>0</v>
      </c>
      <c r="AK18" s="166">
        <v>0</v>
      </c>
      <c r="AL18" s="166">
        <v>1</v>
      </c>
      <c r="AM18" s="166">
        <v>1</v>
      </c>
      <c r="AN18" s="166">
        <v>1</v>
      </c>
      <c r="AO18" s="166">
        <v>0</v>
      </c>
      <c r="AP18" s="197">
        <v>7581402</v>
      </c>
      <c r="AQ18" s="197">
        <f t="shared" si="0"/>
        <v>0</v>
      </c>
      <c r="AR18" s="55"/>
      <c r="AS18" s="56" t="s">
        <v>101</v>
      </c>
      <c r="AV18" s="42" t="s">
        <v>106</v>
      </c>
      <c r="AW18" s="42" t="s">
        <v>107</v>
      </c>
      <c r="AY18" s="170"/>
    </row>
    <row r="19" spans="1:51" x14ac:dyDescent="0.25">
      <c r="B19" s="43">
        <v>2.3333333333333299</v>
      </c>
      <c r="C19" s="43">
        <v>0.375</v>
      </c>
      <c r="D19" s="191">
        <v>8</v>
      </c>
      <c r="E19" s="44">
        <f t="shared" si="1"/>
        <v>5.6338028169014089</v>
      </c>
      <c r="F19" s="103">
        <v>83</v>
      </c>
      <c r="G19" s="44">
        <f t="shared" si="2"/>
        <v>58.450704225352112</v>
      </c>
      <c r="H19" s="45" t="s">
        <v>88</v>
      </c>
      <c r="I19" s="45">
        <f t="shared" si="3"/>
        <v>57.04225352112676</v>
      </c>
      <c r="J19" s="46">
        <f t="shared" si="10"/>
        <v>58.450704225352112</v>
      </c>
      <c r="K19" s="45">
        <f t="shared" si="11"/>
        <v>59.870704225352114</v>
      </c>
      <c r="L19" s="47">
        <v>19</v>
      </c>
      <c r="M19" s="48" t="s">
        <v>100</v>
      </c>
      <c r="N19" s="48">
        <v>18.399999999999999</v>
      </c>
      <c r="O19" s="192">
        <v>135</v>
      </c>
      <c r="P19" s="192">
        <v>147</v>
      </c>
      <c r="Q19" s="192">
        <v>22917171</v>
      </c>
      <c r="R19" s="50">
        <f t="shared" si="4"/>
        <v>5993</v>
      </c>
      <c r="S19" s="51">
        <f t="shared" si="5"/>
        <v>143.83199999999999</v>
      </c>
      <c r="T19" s="51">
        <f t="shared" si="6"/>
        <v>5.9930000000000003</v>
      </c>
      <c r="U19" s="193">
        <v>9.1999999999999993</v>
      </c>
      <c r="V19" s="193">
        <f t="shared" si="7"/>
        <v>9.1999999999999993</v>
      </c>
      <c r="W19" s="194" t="s">
        <v>142</v>
      </c>
      <c r="X19" s="197">
        <v>0</v>
      </c>
      <c r="Y19" s="197">
        <v>1059</v>
      </c>
      <c r="Z19" s="197">
        <v>1195</v>
      </c>
      <c r="AA19" s="197">
        <v>1185</v>
      </c>
      <c r="AB19" s="197">
        <v>1198</v>
      </c>
      <c r="AC19" s="52" t="s">
        <v>90</v>
      </c>
      <c r="AD19" s="52" t="s">
        <v>90</v>
      </c>
      <c r="AE19" s="52" t="s">
        <v>90</v>
      </c>
      <c r="AF19" s="196" t="s">
        <v>90</v>
      </c>
      <c r="AG19" s="196">
        <v>34199420</v>
      </c>
      <c r="AH19" s="53">
        <f t="shared" si="9"/>
        <v>1308</v>
      </c>
      <c r="AI19" s="54">
        <f t="shared" si="8"/>
        <v>218.2546304021358</v>
      </c>
      <c r="AJ19" s="166">
        <v>0</v>
      </c>
      <c r="AK19" s="166">
        <v>1</v>
      </c>
      <c r="AL19" s="166">
        <v>1</v>
      </c>
      <c r="AM19" s="166">
        <v>1</v>
      </c>
      <c r="AN19" s="166">
        <v>1</v>
      </c>
      <c r="AO19" s="166">
        <v>0</v>
      </c>
      <c r="AP19" s="197">
        <v>7581402</v>
      </c>
      <c r="AQ19" s="197">
        <f t="shared" si="0"/>
        <v>0</v>
      </c>
      <c r="AR19" s="55"/>
      <c r="AS19" s="56" t="s">
        <v>101</v>
      </c>
      <c r="AV19" s="42" t="s">
        <v>108</v>
      </c>
      <c r="AW19" s="42" t="s">
        <v>109</v>
      </c>
      <c r="AY19" s="170"/>
    </row>
    <row r="20" spans="1:51" x14ac:dyDescent="0.25">
      <c r="B20" s="43">
        <v>2.375</v>
      </c>
      <c r="C20" s="43">
        <v>0.41666666666666669</v>
      </c>
      <c r="D20" s="191">
        <v>8</v>
      </c>
      <c r="E20" s="44">
        <f t="shared" si="1"/>
        <v>5.6338028169014089</v>
      </c>
      <c r="F20" s="103">
        <v>83</v>
      </c>
      <c r="G20" s="44">
        <f t="shared" si="2"/>
        <v>58.450704225352112</v>
      </c>
      <c r="H20" s="45" t="s">
        <v>88</v>
      </c>
      <c r="I20" s="45">
        <f t="shared" si="3"/>
        <v>57.04225352112676</v>
      </c>
      <c r="J20" s="46">
        <f t="shared" si="10"/>
        <v>58.450704225352112</v>
      </c>
      <c r="K20" s="45">
        <f t="shared" si="11"/>
        <v>59.870704225352114</v>
      </c>
      <c r="L20" s="47">
        <v>19</v>
      </c>
      <c r="M20" s="48" t="s">
        <v>100</v>
      </c>
      <c r="N20" s="48">
        <v>17.7</v>
      </c>
      <c r="O20" s="192">
        <v>135</v>
      </c>
      <c r="P20" s="192">
        <v>149</v>
      </c>
      <c r="Q20" s="192">
        <v>22923400</v>
      </c>
      <c r="R20" s="50">
        <f t="shared" si="4"/>
        <v>6229</v>
      </c>
      <c r="S20" s="51">
        <f t="shared" si="5"/>
        <v>149.49600000000001</v>
      </c>
      <c r="T20" s="51">
        <f t="shared" si="6"/>
        <v>6.2290000000000001</v>
      </c>
      <c r="U20" s="193">
        <v>8.1</v>
      </c>
      <c r="V20" s="193">
        <f t="shared" si="7"/>
        <v>8.1</v>
      </c>
      <c r="W20" s="194" t="s">
        <v>142</v>
      </c>
      <c r="X20" s="197">
        <v>0</v>
      </c>
      <c r="Y20" s="197">
        <v>1101</v>
      </c>
      <c r="Z20" s="197">
        <v>1195</v>
      </c>
      <c r="AA20" s="197">
        <v>1185</v>
      </c>
      <c r="AB20" s="197">
        <v>1198</v>
      </c>
      <c r="AC20" s="52" t="s">
        <v>90</v>
      </c>
      <c r="AD20" s="52" t="s">
        <v>90</v>
      </c>
      <c r="AE20" s="52" t="s">
        <v>90</v>
      </c>
      <c r="AF20" s="196" t="s">
        <v>90</v>
      </c>
      <c r="AG20" s="196">
        <v>34200820</v>
      </c>
      <c r="AH20" s="53">
        <f t="shared" si="9"/>
        <v>1400</v>
      </c>
      <c r="AI20" s="54">
        <f t="shared" si="8"/>
        <v>224.75517739605073</v>
      </c>
      <c r="AJ20" s="166">
        <v>0</v>
      </c>
      <c r="AK20" s="166">
        <v>1</v>
      </c>
      <c r="AL20" s="166">
        <v>1</v>
      </c>
      <c r="AM20" s="166">
        <v>1</v>
      </c>
      <c r="AN20" s="166">
        <v>1</v>
      </c>
      <c r="AO20" s="166">
        <v>0</v>
      </c>
      <c r="AP20" s="197">
        <v>7581402</v>
      </c>
      <c r="AQ20" s="197">
        <f t="shared" si="0"/>
        <v>0</v>
      </c>
      <c r="AR20" s="57"/>
      <c r="AS20" s="56" t="s">
        <v>101</v>
      </c>
      <c r="AY20" s="170"/>
    </row>
    <row r="21" spans="1:51" x14ac:dyDescent="0.25">
      <c r="B21" s="43">
        <v>2.4166666666666701</v>
      </c>
      <c r="C21" s="43">
        <v>0.45833333333333298</v>
      </c>
      <c r="D21" s="191">
        <v>8</v>
      </c>
      <c r="E21" s="44">
        <f t="shared" si="1"/>
        <v>5.6338028169014089</v>
      </c>
      <c r="F21" s="103">
        <v>83</v>
      </c>
      <c r="G21" s="44">
        <f t="shared" si="2"/>
        <v>58.450704225352112</v>
      </c>
      <c r="H21" s="45" t="s">
        <v>88</v>
      </c>
      <c r="I21" s="45">
        <f t="shared" si="3"/>
        <v>57.04225352112676</v>
      </c>
      <c r="J21" s="46">
        <f t="shared" si="10"/>
        <v>58.450704225352112</v>
      </c>
      <c r="K21" s="45">
        <f t="shared" si="11"/>
        <v>59.870704225352114</v>
      </c>
      <c r="L21" s="47">
        <v>19</v>
      </c>
      <c r="M21" s="48" t="s">
        <v>100</v>
      </c>
      <c r="N21" s="48">
        <v>17.7</v>
      </c>
      <c r="O21" s="192">
        <v>134</v>
      </c>
      <c r="P21" s="192">
        <v>152</v>
      </c>
      <c r="Q21" s="192">
        <v>22929630</v>
      </c>
      <c r="R21" s="50">
        <f>Q21-Q20</f>
        <v>6230</v>
      </c>
      <c r="S21" s="51">
        <f t="shared" si="5"/>
        <v>149.52000000000001</v>
      </c>
      <c r="T21" s="51">
        <f t="shared" si="6"/>
        <v>6.23</v>
      </c>
      <c r="U21" s="193">
        <v>7.7</v>
      </c>
      <c r="V21" s="193">
        <f t="shared" si="7"/>
        <v>7.7</v>
      </c>
      <c r="W21" s="194" t="s">
        <v>142</v>
      </c>
      <c r="X21" s="197">
        <v>0</v>
      </c>
      <c r="Y21" s="197">
        <v>1088</v>
      </c>
      <c r="Z21" s="197">
        <v>1195</v>
      </c>
      <c r="AA21" s="197">
        <v>1185</v>
      </c>
      <c r="AB21" s="197">
        <v>1198</v>
      </c>
      <c r="AC21" s="52" t="s">
        <v>90</v>
      </c>
      <c r="AD21" s="52" t="s">
        <v>90</v>
      </c>
      <c r="AE21" s="52" t="s">
        <v>90</v>
      </c>
      <c r="AF21" s="196" t="s">
        <v>90</v>
      </c>
      <c r="AG21" s="196">
        <v>34202220</v>
      </c>
      <c r="AH21" s="53">
        <f t="shared" si="9"/>
        <v>1400</v>
      </c>
      <c r="AI21" s="54">
        <f t="shared" si="8"/>
        <v>224.71910112359549</v>
      </c>
      <c r="AJ21" s="166">
        <v>0</v>
      </c>
      <c r="AK21" s="166">
        <v>1</v>
      </c>
      <c r="AL21" s="166">
        <v>1</v>
      </c>
      <c r="AM21" s="166">
        <v>1</v>
      </c>
      <c r="AN21" s="166">
        <v>1</v>
      </c>
      <c r="AO21" s="166">
        <v>0</v>
      </c>
      <c r="AP21" s="197">
        <v>7581402</v>
      </c>
      <c r="AQ21" s="197">
        <f t="shared" si="0"/>
        <v>0</v>
      </c>
      <c r="AR21" s="55"/>
      <c r="AS21" s="56" t="s">
        <v>101</v>
      </c>
      <c r="AY21" s="170"/>
    </row>
    <row r="22" spans="1:51" x14ac:dyDescent="0.25">
      <c r="B22" s="43">
        <v>2.4583333333333299</v>
      </c>
      <c r="C22" s="43">
        <v>0.5</v>
      </c>
      <c r="D22" s="191">
        <v>7</v>
      </c>
      <c r="E22" s="44">
        <f t="shared" si="1"/>
        <v>4.9295774647887329</v>
      </c>
      <c r="F22" s="103">
        <v>83</v>
      </c>
      <c r="G22" s="44">
        <f t="shared" si="2"/>
        <v>58.450704225352112</v>
      </c>
      <c r="H22" s="45" t="s">
        <v>88</v>
      </c>
      <c r="I22" s="45">
        <f t="shared" si="3"/>
        <v>57.04225352112676</v>
      </c>
      <c r="J22" s="46">
        <f t="shared" si="10"/>
        <v>58.450704225352112</v>
      </c>
      <c r="K22" s="45">
        <f t="shared" si="11"/>
        <v>59.870704225352114</v>
      </c>
      <c r="L22" s="47">
        <v>19</v>
      </c>
      <c r="M22" s="48" t="s">
        <v>100</v>
      </c>
      <c r="N22" s="48">
        <v>17.3</v>
      </c>
      <c r="O22" s="192">
        <v>127</v>
      </c>
      <c r="P22" s="192">
        <v>147</v>
      </c>
      <c r="Q22" s="192">
        <v>22935691</v>
      </c>
      <c r="R22" s="50">
        <f t="shared" si="4"/>
        <v>6061</v>
      </c>
      <c r="S22" s="51">
        <f t="shared" si="5"/>
        <v>145.464</v>
      </c>
      <c r="T22" s="51">
        <f t="shared" si="6"/>
        <v>6.0609999999999999</v>
      </c>
      <c r="U22" s="193">
        <v>6.9</v>
      </c>
      <c r="V22" s="193">
        <f t="shared" si="7"/>
        <v>6.9</v>
      </c>
      <c r="W22" s="194" t="s">
        <v>142</v>
      </c>
      <c r="X22" s="197">
        <v>0</v>
      </c>
      <c r="Y22" s="197">
        <v>1120</v>
      </c>
      <c r="Z22" s="197">
        <v>1195</v>
      </c>
      <c r="AA22" s="197">
        <v>1185</v>
      </c>
      <c r="AB22" s="197">
        <v>1198</v>
      </c>
      <c r="AC22" s="52" t="s">
        <v>90</v>
      </c>
      <c r="AD22" s="52" t="s">
        <v>90</v>
      </c>
      <c r="AE22" s="52" t="s">
        <v>90</v>
      </c>
      <c r="AF22" s="196" t="s">
        <v>90</v>
      </c>
      <c r="AG22" s="196">
        <v>34203612</v>
      </c>
      <c r="AH22" s="53">
        <f t="shared" si="9"/>
        <v>1392</v>
      </c>
      <c r="AI22" s="54">
        <f t="shared" si="8"/>
        <v>229.66507177033492</v>
      </c>
      <c r="AJ22" s="166">
        <v>0</v>
      </c>
      <c r="AK22" s="166">
        <v>1</v>
      </c>
      <c r="AL22" s="166">
        <v>1</v>
      </c>
      <c r="AM22" s="166">
        <v>1</v>
      </c>
      <c r="AN22" s="166">
        <v>1</v>
      </c>
      <c r="AO22" s="166">
        <v>0</v>
      </c>
      <c r="AP22" s="197">
        <v>7581402</v>
      </c>
      <c r="AQ22" s="197">
        <f t="shared" si="0"/>
        <v>0</v>
      </c>
      <c r="AR22" s="55"/>
      <c r="AS22" s="56" t="s">
        <v>101</v>
      </c>
      <c r="AV22" s="59" t="s">
        <v>110</v>
      </c>
      <c r="AY22" s="170"/>
    </row>
    <row r="23" spans="1:51" x14ac:dyDescent="0.25">
      <c r="A23" s="163" t="s">
        <v>183</v>
      </c>
      <c r="B23" s="43">
        <v>2.5</v>
      </c>
      <c r="C23" s="43">
        <v>0.54166666666666696</v>
      </c>
      <c r="D23" s="191">
        <v>5</v>
      </c>
      <c r="E23" s="44">
        <f t="shared" si="1"/>
        <v>3.5211267605633805</v>
      </c>
      <c r="F23" s="168">
        <v>81</v>
      </c>
      <c r="G23" s="44">
        <f t="shared" si="2"/>
        <v>57.04225352112676</v>
      </c>
      <c r="H23" s="45" t="s">
        <v>88</v>
      </c>
      <c r="I23" s="45">
        <f t="shared" si="3"/>
        <v>55.633802816901408</v>
      </c>
      <c r="J23" s="46">
        <f t="shared" si="10"/>
        <v>57.04225352112676</v>
      </c>
      <c r="K23" s="45">
        <f>J23+(6/1.42)</f>
        <v>61.267605633802816</v>
      </c>
      <c r="L23" s="47">
        <v>19</v>
      </c>
      <c r="M23" s="48" t="s">
        <v>100</v>
      </c>
      <c r="N23" s="48">
        <v>17.5</v>
      </c>
      <c r="O23" s="192">
        <v>130</v>
      </c>
      <c r="P23" s="192">
        <v>144</v>
      </c>
      <c r="Q23" s="192">
        <v>22941657</v>
      </c>
      <c r="R23" s="50">
        <f t="shared" si="4"/>
        <v>5966</v>
      </c>
      <c r="S23" s="51">
        <f t="shared" si="5"/>
        <v>143.184</v>
      </c>
      <c r="T23" s="51">
        <f t="shared" si="6"/>
        <v>5.9660000000000002</v>
      </c>
      <c r="U23" s="193">
        <v>6.1</v>
      </c>
      <c r="V23" s="193">
        <f t="shared" si="7"/>
        <v>6.1</v>
      </c>
      <c r="W23" s="194" t="s">
        <v>142</v>
      </c>
      <c r="X23" s="197">
        <v>0</v>
      </c>
      <c r="Y23" s="197">
        <v>1098</v>
      </c>
      <c r="Z23" s="197">
        <v>1195</v>
      </c>
      <c r="AA23" s="197">
        <v>1185</v>
      </c>
      <c r="AB23" s="197">
        <v>1198</v>
      </c>
      <c r="AC23" s="52" t="s">
        <v>90</v>
      </c>
      <c r="AD23" s="52" t="s">
        <v>90</v>
      </c>
      <c r="AE23" s="52" t="s">
        <v>90</v>
      </c>
      <c r="AF23" s="196" t="s">
        <v>90</v>
      </c>
      <c r="AG23" s="196">
        <v>34204940</v>
      </c>
      <c r="AH23" s="53">
        <f t="shared" si="9"/>
        <v>1328</v>
      </c>
      <c r="AI23" s="54">
        <f t="shared" si="8"/>
        <v>222.59470331880655</v>
      </c>
      <c r="AJ23" s="166">
        <v>0</v>
      </c>
      <c r="AK23" s="166">
        <v>1</v>
      </c>
      <c r="AL23" s="166">
        <v>1</v>
      </c>
      <c r="AM23" s="166">
        <v>1</v>
      </c>
      <c r="AN23" s="166">
        <v>1</v>
      </c>
      <c r="AO23" s="166">
        <v>0</v>
      </c>
      <c r="AP23" s="197">
        <v>7581402</v>
      </c>
      <c r="AQ23" s="197">
        <f t="shared" si="0"/>
        <v>0</v>
      </c>
      <c r="AR23" s="55"/>
      <c r="AS23" s="56" t="s">
        <v>113</v>
      </c>
      <c r="AT23" s="58"/>
      <c r="AV23" s="60" t="s">
        <v>111</v>
      </c>
      <c r="AW23" s="61" t="s">
        <v>112</v>
      </c>
      <c r="AY23" s="170"/>
    </row>
    <row r="24" spans="1:51" x14ac:dyDescent="0.25">
      <c r="B24" s="43">
        <v>2.5416666666666701</v>
      </c>
      <c r="C24" s="43">
        <v>0.58333333333333404</v>
      </c>
      <c r="D24" s="191">
        <v>4</v>
      </c>
      <c r="E24" s="44">
        <f t="shared" si="1"/>
        <v>2.8169014084507045</v>
      </c>
      <c r="F24" s="168">
        <v>81</v>
      </c>
      <c r="G24" s="44">
        <f t="shared" si="2"/>
        <v>57.04225352112676</v>
      </c>
      <c r="H24" s="45" t="s">
        <v>88</v>
      </c>
      <c r="I24" s="45">
        <f t="shared" si="3"/>
        <v>55.633802816901408</v>
      </c>
      <c r="J24" s="46">
        <f t="shared" si="10"/>
        <v>57.04225352112676</v>
      </c>
      <c r="K24" s="45">
        <f t="shared" ref="K24:K34" si="12">J24+(6/1.42)</f>
        <v>61.267605633802816</v>
      </c>
      <c r="L24" s="47">
        <v>18</v>
      </c>
      <c r="M24" s="48" t="s">
        <v>100</v>
      </c>
      <c r="N24" s="48">
        <v>17.3</v>
      </c>
      <c r="O24" s="192">
        <v>131</v>
      </c>
      <c r="P24" s="192">
        <v>142</v>
      </c>
      <c r="Q24" s="192">
        <v>22947687</v>
      </c>
      <c r="R24" s="50">
        <f t="shared" si="4"/>
        <v>6030</v>
      </c>
      <c r="S24" s="51">
        <f t="shared" si="5"/>
        <v>144.72</v>
      </c>
      <c r="T24" s="51">
        <f t="shared" si="6"/>
        <v>6.03</v>
      </c>
      <c r="U24" s="193">
        <v>5.4</v>
      </c>
      <c r="V24" s="193">
        <f t="shared" si="7"/>
        <v>5.4</v>
      </c>
      <c r="W24" s="194" t="s">
        <v>142</v>
      </c>
      <c r="X24" s="197">
        <v>0</v>
      </c>
      <c r="Y24" s="197">
        <v>1098</v>
      </c>
      <c r="Z24" s="197">
        <v>1195</v>
      </c>
      <c r="AA24" s="197">
        <v>1185</v>
      </c>
      <c r="AB24" s="197">
        <v>1198</v>
      </c>
      <c r="AC24" s="52" t="s">
        <v>90</v>
      </c>
      <c r="AD24" s="52" t="s">
        <v>90</v>
      </c>
      <c r="AE24" s="52" t="s">
        <v>90</v>
      </c>
      <c r="AF24" s="196" t="s">
        <v>90</v>
      </c>
      <c r="AG24" s="196">
        <v>34206376</v>
      </c>
      <c r="AH24" s="53">
        <f t="shared" si="9"/>
        <v>1436</v>
      </c>
      <c r="AI24" s="54">
        <f t="shared" si="8"/>
        <v>238.14262023217245</v>
      </c>
      <c r="AJ24" s="166">
        <v>0</v>
      </c>
      <c r="AK24" s="166">
        <v>1</v>
      </c>
      <c r="AL24" s="166">
        <v>1</v>
      </c>
      <c r="AM24" s="166">
        <v>1</v>
      </c>
      <c r="AN24" s="166">
        <v>1</v>
      </c>
      <c r="AO24" s="166">
        <v>0</v>
      </c>
      <c r="AP24" s="197">
        <v>7581402</v>
      </c>
      <c r="AQ24" s="197">
        <f t="shared" si="0"/>
        <v>0</v>
      </c>
      <c r="AR24" s="57"/>
      <c r="AS24" s="56" t="s">
        <v>113</v>
      </c>
      <c r="AV24" s="62" t="s">
        <v>29</v>
      </c>
      <c r="AW24" s="62">
        <v>14.7</v>
      </c>
      <c r="AY24" s="170"/>
    </row>
    <row r="25" spans="1:51" x14ac:dyDescent="0.25">
      <c r="B25" s="43">
        <v>2.5833333333333299</v>
      </c>
      <c r="C25" s="43">
        <v>0.625</v>
      </c>
      <c r="D25" s="191">
        <v>5</v>
      </c>
      <c r="E25" s="44">
        <f t="shared" si="1"/>
        <v>3.5211267605633805</v>
      </c>
      <c r="F25" s="168">
        <v>81</v>
      </c>
      <c r="G25" s="44">
        <f t="shared" si="2"/>
        <v>57.04225352112676</v>
      </c>
      <c r="H25" s="45" t="s">
        <v>88</v>
      </c>
      <c r="I25" s="45">
        <f t="shared" si="3"/>
        <v>55.633802816901408</v>
      </c>
      <c r="J25" s="46">
        <f t="shared" si="10"/>
        <v>57.04225352112676</v>
      </c>
      <c r="K25" s="45">
        <f t="shared" si="12"/>
        <v>61.267605633802816</v>
      </c>
      <c r="L25" s="47">
        <v>18</v>
      </c>
      <c r="M25" s="48" t="s">
        <v>100</v>
      </c>
      <c r="N25" s="48">
        <v>16.899999999999999</v>
      </c>
      <c r="O25" s="192">
        <v>133</v>
      </c>
      <c r="P25" s="192">
        <v>142</v>
      </c>
      <c r="Q25" s="192">
        <v>22953604</v>
      </c>
      <c r="R25" s="50">
        <f t="shared" si="4"/>
        <v>5917</v>
      </c>
      <c r="S25" s="51">
        <f t="shared" si="5"/>
        <v>142.00800000000001</v>
      </c>
      <c r="T25" s="51">
        <f t="shared" si="6"/>
        <v>5.9169999999999998</v>
      </c>
      <c r="U25" s="193">
        <v>4.8</v>
      </c>
      <c r="V25" s="193">
        <f t="shared" si="7"/>
        <v>4.8</v>
      </c>
      <c r="W25" s="194" t="s">
        <v>142</v>
      </c>
      <c r="X25" s="197">
        <v>0</v>
      </c>
      <c r="Y25" s="197">
        <v>1086</v>
      </c>
      <c r="Z25" s="197">
        <v>1195</v>
      </c>
      <c r="AA25" s="197">
        <v>1185</v>
      </c>
      <c r="AB25" s="197">
        <v>1198</v>
      </c>
      <c r="AC25" s="52" t="s">
        <v>90</v>
      </c>
      <c r="AD25" s="52" t="s">
        <v>90</v>
      </c>
      <c r="AE25" s="52" t="s">
        <v>90</v>
      </c>
      <c r="AF25" s="196" t="s">
        <v>90</v>
      </c>
      <c r="AG25" s="196">
        <v>34207740</v>
      </c>
      <c r="AH25" s="53">
        <f t="shared" si="9"/>
        <v>1364</v>
      </c>
      <c r="AI25" s="54">
        <f t="shared" si="8"/>
        <v>230.52222410005072</v>
      </c>
      <c r="AJ25" s="166">
        <v>0</v>
      </c>
      <c r="AK25" s="166">
        <v>1</v>
      </c>
      <c r="AL25" s="166">
        <v>1</v>
      </c>
      <c r="AM25" s="166">
        <v>1</v>
      </c>
      <c r="AN25" s="166">
        <v>1</v>
      </c>
      <c r="AO25" s="166">
        <v>0</v>
      </c>
      <c r="AP25" s="197">
        <v>7581402</v>
      </c>
      <c r="AQ25" s="197">
        <f t="shared" si="0"/>
        <v>0</v>
      </c>
      <c r="AR25" s="55"/>
      <c r="AS25" s="56" t="s">
        <v>113</v>
      </c>
      <c r="AV25" s="62" t="s">
        <v>74</v>
      </c>
      <c r="AW25" s="62">
        <v>10.36</v>
      </c>
      <c r="AY25" s="170"/>
    </row>
    <row r="26" spans="1:51" x14ac:dyDescent="0.25">
      <c r="B26" s="43">
        <v>2.625</v>
      </c>
      <c r="C26" s="43">
        <v>0.66666666666666696</v>
      </c>
      <c r="D26" s="191">
        <v>5</v>
      </c>
      <c r="E26" s="44">
        <f t="shared" si="1"/>
        <v>3.5211267605633805</v>
      </c>
      <c r="F26" s="168">
        <v>81</v>
      </c>
      <c r="G26" s="44">
        <f t="shared" si="2"/>
        <v>57.04225352112676</v>
      </c>
      <c r="H26" s="45" t="s">
        <v>88</v>
      </c>
      <c r="I26" s="45">
        <f t="shared" si="3"/>
        <v>53.521126760563384</v>
      </c>
      <c r="J26" s="46">
        <f>(F26-3)/1.42</f>
        <v>54.929577464788736</v>
      </c>
      <c r="K26" s="45">
        <f t="shared" si="12"/>
        <v>59.154929577464792</v>
      </c>
      <c r="L26" s="47">
        <v>18</v>
      </c>
      <c r="M26" s="48" t="s">
        <v>100</v>
      </c>
      <c r="N26" s="48">
        <v>16.7</v>
      </c>
      <c r="O26" s="192">
        <v>132</v>
      </c>
      <c r="P26" s="192">
        <v>140</v>
      </c>
      <c r="Q26" s="192">
        <v>22959421</v>
      </c>
      <c r="R26" s="50">
        <f t="shared" si="4"/>
        <v>5817</v>
      </c>
      <c r="S26" s="51">
        <f t="shared" si="5"/>
        <v>139.608</v>
      </c>
      <c r="T26" s="51">
        <f t="shared" si="6"/>
        <v>5.8170000000000002</v>
      </c>
      <c r="U26" s="193">
        <v>4.2</v>
      </c>
      <c r="V26" s="193">
        <f t="shared" si="7"/>
        <v>4.2</v>
      </c>
      <c r="W26" s="194" t="s">
        <v>142</v>
      </c>
      <c r="X26" s="197">
        <v>0</v>
      </c>
      <c r="Y26" s="197">
        <v>1066</v>
      </c>
      <c r="Z26" s="197">
        <v>1195</v>
      </c>
      <c r="AA26" s="197">
        <v>1185</v>
      </c>
      <c r="AB26" s="197">
        <v>1198</v>
      </c>
      <c r="AC26" s="52" t="s">
        <v>90</v>
      </c>
      <c r="AD26" s="52" t="s">
        <v>90</v>
      </c>
      <c r="AE26" s="52" t="s">
        <v>90</v>
      </c>
      <c r="AF26" s="196" t="s">
        <v>90</v>
      </c>
      <c r="AG26" s="196">
        <v>34209092</v>
      </c>
      <c r="AH26" s="53">
        <f t="shared" si="9"/>
        <v>1352</v>
      </c>
      <c r="AI26" s="54">
        <f t="shared" si="8"/>
        <v>232.42221076156093</v>
      </c>
      <c r="AJ26" s="166">
        <v>0</v>
      </c>
      <c r="AK26" s="166">
        <v>1</v>
      </c>
      <c r="AL26" s="166">
        <v>1</v>
      </c>
      <c r="AM26" s="166">
        <v>1</v>
      </c>
      <c r="AN26" s="166">
        <v>1</v>
      </c>
      <c r="AO26" s="166">
        <v>0</v>
      </c>
      <c r="AP26" s="197">
        <v>7581402</v>
      </c>
      <c r="AQ26" s="197">
        <f t="shared" si="0"/>
        <v>0</v>
      </c>
      <c r="AR26" s="55"/>
      <c r="AS26" s="56" t="s">
        <v>113</v>
      </c>
      <c r="AV26" s="62" t="s">
        <v>114</v>
      </c>
      <c r="AW26" s="62">
        <v>1.01325</v>
      </c>
      <c r="AY26" s="170"/>
    </row>
    <row r="27" spans="1:51" x14ac:dyDescent="0.25">
      <c r="B27" s="43">
        <v>2.6666666666666701</v>
      </c>
      <c r="C27" s="43">
        <v>0.70833333333333404</v>
      </c>
      <c r="D27" s="191">
        <v>3</v>
      </c>
      <c r="E27" s="44">
        <f t="shared" si="1"/>
        <v>2.1126760563380285</v>
      </c>
      <c r="F27" s="168">
        <v>81</v>
      </c>
      <c r="G27" s="44">
        <f t="shared" si="2"/>
        <v>57.04225352112676</v>
      </c>
      <c r="H27" s="45" t="s">
        <v>88</v>
      </c>
      <c r="I27" s="45">
        <f t="shared" si="3"/>
        <v>53.521126760563384</v>
      </c>
      <c r="J27" s="46">
        <f t="shared" ref="J27:J32" si="13">(F27-3)/1.42</f>
        <v>54.929577464788736</v>
      </c>
      <c r="K27" s="45">
        <f t="shared" si="12"/>
        <v>59.154929577464792</v>
      </c>
      <c r="L27" s="47">
        <v>18</v>
      </c>
      <c r="M27" s="48" t="s">
        <v>100</v>
      </c>
      <c r="N27" s="48">
        <v>16.7</v>
      </c>
      <c r="O27" s="192">
        <v>130</v>
      </c>
      <c r="P27" s="192">
        <v>141</v>
      </c>
      <c r="Q27" s="192">
        <v>22965080</v>
      </c>
      <c r="R27" s="50">
        <f t="shared" si="4"/>
        <v>5659</v>
      </c>
      <c r="S27" s="51">
        <f t="shared" si="5"/>
        <v>135.816</v>
      </c>
      <c r="T27" s="51">
        <f t="shared" si="6"/>
        <v>5.6589999999999998</v>
      </c>
      <c r="U27" s="193">
        <v>3.7</v>
      </c>
      <c r="V27" s="193">
        <f t="shared" si="7"/>
        <v>3.7</v>
      </c>
      <c r="W27" s="194" t="s">
        <v>142</v>
      </c>
      <c r="X27" s="197">
        <v>0</v>
      </c>
      <c r="Y27" s="197">
        <v>1081</v>
      </c>
      <c r="Z27" s="197">
        <v>1195</v>
      </c>
      <c r="AA27" s="197">
        <v>1185</v>
      </c>
      <c r="AB27" s="197">
        <v>1198</v>
      </c>
      <c r="AC27" s="52" t="s">
        <v>90</v>
      </c>
      <c r="AD27" s="52" t="s">
        <v>90</v>
      </c>
      <c r="AE27" s="52" t="s">
        <v>90</v>
      </c>
      <c r="AF27" s="196" t="s">
        <v>90</v>
      </c>
      <c r="AG27" s="196">
        <v>34210416</v>
      </c>
      <c r="AH27" s="53">
        <f t="shared" si="9"/>
        <v>1324</v>
      </c>
      <c r="AI27" s="54">
        <f t="shared" si="8"/>
        <v>233.96359780880016</v>
      </c>
      <c r="AJ27" s="166">
        <v>0</v>
      </c>
      <c r="AK27" s="166">
        <v>1</v>
      </c>
      <c r="AL27" s="166">
        <v>1</v>
      </c>
      <c r="AM27" s="166">
        <v>1</v>
      </c>
      <c r="AN27" s="166">
        <v>1</v>
      </c>
      <c r="AO27" s="166">
        <v>0</v>
      </c>
      <c r="AP27" s="197">
        <v>7581402</v>
      </c>
      <c r="AQ27" s="197">
        <f t="shared" si="0"/>
        <v>0</v>
      </c>
      <c r="AR27" s="55"/>
      <c r="AS27" s="56" t="s">
        <v>113</v>
      </c>
      <c r="AV27" s="62" t="s">
        <v>115</v>
      </c>
      <c r="AW27" s="62">
        <v>1</v>
      </c>
      <c r="AY27" s="170"/>
    </row>
    <row r="28" spans="1:51" x14ac:dyDescent="0.25">
      <c r="B28" s="43">
        <v>2.7083333333333299</v>
      </c>
      <c r="C28" s="43">
        <v>0.750000000000002</v>
      </c>
      <c r="D28" s="191">
        <v>4</v>
      </c>
      <c r="E28" s="44">
        <f t="shared" si="1"/>
        <v>2.8169014084507045</v>
      </c>
      <c r="F28" s="168">
        <v>78</v>
      </c>
      <c r="G28" s="44">
        <f t="shared" si="2"/>
        <v>54.929577464788736</v>
      </c>
      <c r="H28" s="45" t="s">
        <v>88</v>
      </c>
      <c r="I28" s="45">
        <f t="shared" si="3"/>
        <v>51.408450704225352</v>
      </c>
      <c r="J28" s="46">
        <f t="shared" si="13"/>
        <v>52.816901408450704</v>
      </c>
      <c r="K28" s="45">
        <f t="shared" si="12"/>
        <v>57.04225352112676</v>
      </c>
      <c r="L28" s="47">
        <v>18</v>
      </c>
      <c r="M28" s="48" t="s">
        <v>100</v>
      </c>
      <c r="N28" s="48">
        <v>16.7</v>
      </c>
      <c r="O28" s="192">
        <v>129</v>
      </c>
      <c r="P28" s="192">
        <v>137</v>
      </c>
      <c r="Q28" s="192">
        <v>22970728</v>
      </c>
      <c r="R28" s="50">
        <f t="shared" si="4"/>
        <v>5648</v>
      </c>
      <c r="S28" s="51">
        <f t="shared" si="5"/>
        <v>135.55199999999999</v>
      </c>
      <c r="T28" s="51">
        <f t="shared" si="6"/>
        <v>5.6479999999999997</v>
      </c>
      <c r="U28" s="193">
        <v>3.3</v>
      </c>
      <c r="V28" s="193">
        <f t="shared" si="7"/>
        <v>3.3</v>
      </c>
      <c r="W28" s="194" t="s">
        <v>142</v>
      </c>
      <c r="X28" s="197">
        <v>0</v>
      </c>
      <c r="Y28" s="197">
        <v>1060</v>
      </c>
      <c r="Z28" s="197">
        <v>1164</v>
      </c>
      <c r="AA28" s="197">
        <v>1185</v>
      </c>
      <c r="AB28" s="197">
        <v>1169</v>
      </c>
      <c r="AC28" s="52" t="s">
        <v>90</v>
      </c>
      <c r="AD28" s="52" t="s">
        <v>90</v>
      </c>
      <c r="AE28" s="52" t="s">
        <v>90</v>
      </c>
      <c r="AF28" s="196" t="s">
        <v>90</v>
      </c>
      <c r="AG28" s="196">
        <v>34211700</v>
      </c>
      <c r="AH28" s="53">
        <f t="shared" si="9"/>
        <v>1284</v>
      </c>
      <c r="AI28" s="54">
        <f t="shared" si="8"/>
        <v>227.33711048158642</v>
      </c>
      <c r="AJ28" s="166">
        <v>0</v>
      </c>
      <c r="AK28" s="166">
        <v>1</v>
      </c>
      <c r="AL28" s="166">
        <v>1</v>
      </c>
      <c r="AM28" s="166">
        <v>1</v>
      </c>
      <c r="AN28" s="166">
        <v>1</v>
      </c>
      <c r="AO28" s="166">
        <v>0</v>
      </c>
      <c r="AP28" s="197">
        <v>7581402</v>
      </c>
      <c r="AQ28" s="197">
        <f t="shared" si="0"/>
        <v>0</v>
      </c>
      <c r="AR28" s="57"/>
      <c r="AS28" s="56" t="s">
        <v>113</v>
      </c>
      <c r="AV28" s="62" t="s">
        <v>116</v>
      </c>
      <c r="AW28" s="62">
        <v>101.325</v>
      </c>
      <c r="AY28" s="170"/>
    </row>
    <row r="29" spans="1:51" x14ac:dyDescent="0.25">
      <c r="B29" s="43">
        <v>2.75</v>
      </c>
      <c r="C29" s="43">
        <v>0.79166666666666896</v>
      </c>
      <c r="D29" s="191">
        <v>4</v>
      </c>
      <c r="E29" s="44">
        <f t="shared" si="1"/>
        <v>2.8169014084507045</v>
      </c>
      <c r="F29" s="168">
        <v>78</v>
      </c>
      <c r="G29" s="44">
        <f t="shared" si="2"/>
        <v>54.929577464788736</v>
      </c>
      <c r="H29" s="45" t="s">
        <v>88</v>
      </c>
      <c r="I29" s="45">
        <f t="shared" si="3"/>
        <v>51.408450704225352</v>
      </c>
      <c r="J29" s="46">
        <f t="shared" si="13"/>
        <v>52.816901408450704</v>
      </c>
      <c r="K29" s="45">
        <f t="shared" si="12"/>
        <v>57.04225352112676</v>
      </c>
      <c r="L29" s="47">
        <v>18</v>
      </c>
      <c r="M29" s="48" t="s">
        <v>100</v>
      </c>
      <c r="N29" s="48">
        <v>16.600000000000001</v>
      </c>
      <c r="O29" s="192">
        <v>131</v>
      </c>
      <c r="P29" s="192">
        <v>133</v>
      </c>
      <c r="Q29" s="192">
        <v>22976370</v>
      </c>
      <c r="R29" s="50">
        <f t="shared" si="4"/>
        <v>5642</v>
      </c>
      <c r="S29" s="51">
        <f t="shared" si="5"/>
        <v>135.40799999999999</v>
      </c>
      <c r="T29" s="51">
        <f t="shared" si="6"/>
        <v>5.6420000000000003</v>
      </c>
      <c r="U29" s="193">
        <v>2.9</v>
      </c>
      <c r="V29" s="193">
        <f t="shared" si="7"/>
        <v>2.9</v>
      </c>
      <c r="W29" s="194" t="s">
        <v>142</v>
      </c>
      <c r="X29" s="197">
        <v>0</v>
      </c>
      <c r="Y29" s="197">
        <v>1035</v>
      </c>
      <c r="Z29" s="197">
        <v>1164</v>
      </c>
      <c r="AA29" s="197">
        <v>1185</v>
      </c>
      <c r="AB29" s="197">
        <v>1169</v>
      </c>
      <c r="AC29" s="52" t="s">
        <v>90</v>
      </c>
      <c r="AD29" s="52" t="s">
        <v>90</v>
      </c>
      <c r="AE29" s="52" t="s">
        <v>90</v>
      </c>
      <c r="AF29" s="196" t="s">
        <v>90</v>
      </c>
      <c r="AG29" s="196">
        <v>34212972</v>
      </c>
      <c r="AH29" s="53">
        <f t="shared" si="9"/>
        <v>1272</v>
      </c>
      <c r="AI29" s="54">
        <f t="shared" si="8"/>
        <v>225.45196738745125</v>
      </c>
      <c r="AJ29" s="166">
        <v>0</v>
      </c>
      <c r="AK29" s="166">
        <v>1</v>
      </c>
      <c r="AL29" s="166">
        <v>1</v>
      </c>
      <c r="AM29" s="166">
        <v>1</v>
      </c>
      <c r="AN29" s="166">
        <v>1</v>
      </c>
      <c r="AO29" s="166">
        <v>0</v>
      </c>
      <c r="AP29" s="197">
        <v>7581402</v>
      </c>
      <c r="AQ29" s="197">
        <f t="shared" si="0"/>
        <v>0</v>
      </c>
      <c r="AR29" s="55"/>
      <c r="AS29" s="56" t="s">
        <v>113</v>
      </c>
      <c r="AY29" s="170"/>
    </row>
    <row r="30" spans="1:51" x14ac:dyDescent="0.25">
      <c r="B30" s="43">
        <v>2.7916666666666701</v>
      </c>
      <c r="C30" s="43">
        <v>0.83333333333333703</v>
      </c>
      <c r="D30" s="191">
        <v>10</v>
      </c>
      <c r="E30" s="44">
        <f t="shared" si="1"/>
        <v>7.042253521126761</v>
      </c>
      <c r="F30" s="168">
        <v>76</v>
      </c>
      <c r="G30" s="44">
        <f t="shared" si="2"/>
        <v>53.521126760563384</v>
      </c>
      <c r="H30" s="45" t="s">
        <v>88</v>
      </c>
      <c r="I30" s="45">
        <f t="shared" si="3"/>
        <v>50</v>
      </c>
      <c r="J30" s="46">
        <f t="shared" si="13"/>
        <v>51.408450704225352</v>
      </c>
      <c r="K30" s="45">
        <f t="shared" si="12"/>
        <v>55.633802816901408</v>
      </c>
      <c r="L30" s="47">
        <v>18</v>
      </c>
      <c r="M30" s="48" t="s">
        <v>100</v>
      </c>
      <c r="N30" s="48">
        <v>16.600000000000001</v>
      </c>
      <c r="O30" s="192">
        <v>114</v>
      </c>
      <c r="P30" s="192">
        <v>132</v>
      </c>
      <c r="Q30" s="192">
        <v>22981743</v>
      </c>
      <c r="R30" s="50">
        <f t="shared" si="4"/>
        <v>5373</v>
      </c>
      <c r="S30" s="51">
        <f t="shared" si="5"/>
        <v>128.952</v>
      </c>
      <c r="T30" s="51">
        <f t="shared" si="6"/>
        <v>5.3730000000000002</v>
      </c>
      <c r="U30" s="193">
        <v>2.2000000000000002</v>
      </c>
      <c r="V30" s="193">
        <f t="shared" si="7"/>
        <v>2.2000000000000002</v>
      </c>
      <c r="W30" s="194" t="s">
        <v>143</v>
      </c>
      <c r="X30" s="197">
        <v>0</v>
      </c>
      <c r="Y30" s="197">
        <v>1106</v>
      </c>
      <c r="Z30" s="197">
        <v>1195</v>
      </c>
      <c r="AA30" s="197">
        <v>0</v>
      </c>
      <c r="AB30" s="197">
        <v>1198</v>
      </c>
      <c r="AC30" s="52" t="s">
        <v>90</v>
      </c>
      <c r="AD30" s="52" t="s">
        <v>90</v>
      </c>
      <c r="AE30" s="52" t="s">
        <v>90</v>
      </c>
      <c r="AF30" s="196" t="s">
        <v>90</v>
      </c>
      <c r="AG30" s="196">
        <v>34214068</v>
      </c>
      <c r="AH30" s="53">
        <f t="shared" si="9"/>
        <v>1096</v>
      </c>
      <c r="AI30" s="54">
        <f t="shared" si="8"/>
        <v>203.98287734971152</v>
      </c>
      <c r="AJ30" s="166">
        <v>0</v>
      </c>
      <c r="AK30" s="166">
        <v>1</v>
      </c>
      <c r="AL30" s="166">
        <v>1</v>
      </c>
      <c r="AM30" s="166">
        <v>1</v>
      </c>
      <c r="AN30" s="166">
        <v>1</v>
      </c>
      <c r="AO30" s="166">
        <v>0</v>
      </c>
      <c r="AP30" s="197">
        <v>7581402</v>
      </c>
      <c r="AQ30" s="197">
        <f t="shared" si="0"/>
        <v>0</v>
      </c>
      <c r="AR30" s="55"/>
      <c r="AS30" s="56" t="s">
        <v>113</v>
      </c>
      <c r="AV30" s="225" t="s">
        <v>117</v>
      </c>
      <c r="AW30" s="225"/>
      <c r="AY30" s="170"/>
    </row>
    <row r="31" spans="1:51" x14ac:dyDescent="0.25">
      <c r="B31" s="43">
        <v>2.8333333333333299</v>
      </c>
      <c r="C31" s="43">
        <v>0.875000000000004</v>
      </c>
      <c r="D31" s="191">
        <v>10</v>
      </c>
      <c r="E31" s="44">
        <f t="shared" si="1"/>
        <v>7.042253521126761</v>
      </c>
      <c r="F31" s="168">
        <v>76</v>
      </c>
      <c r="G31" s="44">
        <f t="shared" si="2"/>
        <v>53.521126760563384</v>
      </c>
      <c r="H31" s="45" t="s">
        <v>88</v>
      </c>
      <c r="I31" s="45">
        <f t="shared" si="3"/>
        <v>50</v>
      </c>
      <c r="J31" s="46">
        <f t="shared" si="13"/>
        <v>51.408450704225352</v>
      </c>
      <c r="K31" s="45">
        <f t="shared" si="12"/>
        <v>55.633802816901408</v>
      </c>
      <c r="L31" s="47">
        <v>18</v>
      </c>
      <c r="M31" s="48" t="s">
        <v>100</v>
      </c>
      <c r="N31" s="48">
        <v>16.100000000000001</v>
      </c>
      <c r="O31" s="192">
        <v>114</v>
      </c>
      <c r="P31" s="192">
        <v>127</v>
      </c>
      <c r="Q31" s="192">
        <v>22987087</v>
      </c>
      <c r="R31" s="50">
        <f t="shared" si="4"/>
        <v>5344</v>
      </c>
      <c r="S31" s="51">
        <f t="shared" si="5"/>
        <v>128.256</v>
      </c>
      <c r="T31" s="51">
        <f t="shared" si="6"/>
        <v>5.3440000000000003</v>
      </c>
      <c r="U31" s="193">
        <v>1.6</v>
      </c>
      <c r="V31" s="193">
        <f t="shared" si="7"/>
        <v>1.6</v>
      </c>
      <c r="W31" s="194" t="s">
        <v>261</v>
      </c>
      <c r="X31" s="197">
        <v>0</v>
      </c>
      <c r="Y31" s="197">
        <v>1052</v>
      </c>
      <c r="Z31" s="197">
        <v>1195</v>
      </c>
      <c r="AA31" s="197">
        <v>0</v>
      </c>
      <c r="AB31" s="197">
        <v>1198</v>
      </c>
      <c r="AC31" s="52" t="s">
        <v>90</v>
      </c>
      <c r="AD31" s="52" t="s">
        <v>90</v>
      </c>
      <c r="AE31" s="52" t="s">
        <v>90</v>
      </c>
      <c r="AF31" s="196" t="s">
        <v>90</v>
      </c>
      <c r="AG31" s="196">
        <v>34215132</v>
      </c>
      <c r="AH31" s="53">
        <f t="shared" si="9"/>
        <v>1064</v>
      </c>
      <c r="AI31" s="54">
        <f t="shared" si="8"/>
        <v>199.10179640718562</v>
      </c>
      <c r="AJ31" s="166">
        <v>0</v>
      </c>
      <c r="AK31" s="166">
        <v>1</v>
      </c>
      <c r="AL31" s="166">
        <v>1</v>
      </c>
      <c r="AM31" s="166">
        <v>0</v>
      </c>
      <c r="AN31" s="166">
        <v>1</v>
      </c>
      <c r="AO31" s="166">
        <v>0</v>
      </c>
      <c r="AP31" s="197">
        <v>7581402</v>
      </c>
      <c r="AQ31" s="197">
        <f t="shared" si="0"/>
        <v>0</v>
      </c>
      <c r="AR31" s="55"/>
      <c r="AS31" s="56" t="s">
        <v>113</v>
      </c>
      <c r="AV31" s="63" t="s">
        <v>29</v>
      </c>
      <c r="AW31" s="63" t="s">
        <v>74</v>
      </c>
      <c r="AY31" s="170"/>
    </row>
    <row r="32" spans="1:51" x14ac:dyDescent="0.25">
      <c r="B32" s="43">
        <v>2.875</v>
      </c>
      <c r="C32" s="43">
        <v>0.91666666666667096</v>
      </c>
      <c r="D32" s="191">
        <v>12</v>
      </c>
      <c r="E32" s="44">
        <f t="shared" si="1"/>
        <v>8.4507042253521139</v>
      </c>
      <c r="F32" s="168">
        <v>76</v>
      </c>
      <c r="G32" s="44">
        <f t="shared" si="2"/>
        <v>53.521126760563384</v>
      </c>
      <c r="H32" s="45" t="s">
        <v>88</v>
      </c>
      <c r="I32" s="45">
        <f t="shared" si="3"/>
        <v>50</v>
      </c>
      <c r="J32" s="46">
        <f t="shared" si="13"/>
        <v>51.408450704225352</v>
      </c>
      <c r="K32" s="45">
        <f t="shared" si="12"/>
        <v>55.633802816901408</v>
      </c>
      <c r="L32" s="47">
        <v>14</v>
      </c>
      <c r="M32" s="48" t="s">
        <v>118</v>
      </c>
      <c r="N32" s="48">
        <v>12.6</v>
      </c>
      <c r="O32" s="192">
        <v>121</v>
      </c>
      <c r="P32" s="192">
        <v>119</v>
      </c>
      <c r="Q32" s="192">
        <v>22991934</v>
      </c>
      <c r="R32" s="50">
        <f>Q32-Q31</f>
        <v>4847</v>
      </c>
      <c r="S32" s="51">
        <f t="shared" si="5"/>
        <v>116.328</v>
      </c>
      <c r="T32" s="51">
        <f t="shared" si="6"/>
        <v>4.8470000000000004</v>
      </c>
      <c r="U32" s="193">
        <v>1.4</v>
      </c>
      <c r="V32" s="193">
        <f t="shared" si="7"/>
        <v>1.4</v>
      </c>
      <c r="W32" s="194" t="s">
        <v>143</v>
      </c>
      <c r="X32" s="197">
        <v>0</v>
      </c>
      <c r="Y32" s="197">
        <v>979</v>
      </c>
      <c r="Z32" s="197">
        <v>1195</v>
      </c>
      <c r="AA32" s="197">
        <v>0</v>
      </c>
      <c r="AB32" s="197">
        <v>1198</v>
      </c>
      <c r="AC32" s="52" t="s">
        <v>90</v>
      </c>
      <c r="AD32" s="52" t="s">
        <v>90</v>
      </c>
      <c r="AE32" s="52" t="s">
        <v>90</v>
      </c>
      <c r="AF32" s="196" t="s">
        <v>90</v>
      </c>
      <c r="AG32" s="196">
        <v>34216100</v>
      </c>
      <c r="AH32" s="53">
        <f t="shared" si="9"/>
        <v>968</v>
      </c>
      <c r="AI32" s="54">
        <f t="shared" si="8"/>
        <v>199.7111615432226</v>
      </c>
      <c r="AJ32" s="166">
        <v>0</v>
      </c>
      <c r="AK32" s="166">
        <v>1</v>
      </c>
      <c r="AL32" s="166">
        <v>1</v>
      </c>
      <c r="AM32" s="166">
        <v>0</v>
      </c>
      <c r="AN32" s="166">
        <v>1</v>
      </c>
      <c r="AO32" s="166">
        <v>0</v>
      </c>
      <c r="AP32" s="197">
        <v>7581402</v>
      </c>
      <c r="AQ32" s="197">
        <f t="shared" si="0"/>
        <v>0</v>
      </c>
      <c r="AR32" s="57"/>
      <c r="AS32" s="56" t="s">
        <v>113</v>
      </c>
      <c r="AV32" s="64">
        <v>1</v>
      </c>
      <c r="AW32" s="64">
        <f>IFERROR(AV32*VLOOKUP(AV31,AV24:AW28,2,FALSE)/VLOOKUP(AW31,AV24:AW28,2,FALSE),"Enter Unit and Value")</f>
        <v>1.4189189189189189</v>
      </c>
      <c r="AY32" s="170"/>
    </row>
    <row r="33" spans="2:51" x14ac:dyDescent="0.25">
      <c r="B33" s="43">
        <v>2.9166666666666701</v>
      </c>
      <c r="C33" s="43">
        <v>0.95833333333333803</v>
      </c>
      <c r="D33" s="191">
        <v>11</v>
      </c>
      <c r="E33" s="44">
        <f t="shared" si="1"/>
        <v>7.746478873239437</v>
      </c>
      <c r="F33" s="168">
        <v>66</v>
      </c>
      <c r="G33" s="44">
        <f t="shared" si="2"/>
        <v>46.478873239436624</v>
      </c>
      <c r="H33" s="45" t="s">
        <v>88</v>
      </c>
      <c r="I33" s="45">
        <f>J33-(2/1.42)</f>
        <v>41.549295774647888</v>
      </c>
      <c r="J33" s="46">
        <f t="shared" ref="J33:J34" si="14">(F33-5)/1.42</f>
        <v>42.95774647887324</v>
      </c>
      <c r="K33" s="45">
        <f t="shared" si="12"/>
        <v>47.183098591549296</v>
      </c>
      <c r="L33" s="47">
        <v>14</v>
      </c>
      <c r="M33" s="48" t="s">
        <v>118</v>
      </c>
      <c r="N33" s="48">
        <v>11.9</v>
      </c>
      <c r="O33" s="192">
        <v>125</v>
      </c>
      <c r="P33" s="192">
        <v>120</v>
      </c>
      <c r="Q33" s="192">
        <v>22995834</v>
      </c>
      <c r="R33" s="50">
        <f t="shared" si="4"/>
        <v>3900</v>
      </c>
      <c r="S33" s="51">
        <f t="shared" si="5"/>
        <v>93.6</v>
      </c>
      <c r="T33" s="51">
        <f t="shared" si="6"/>
        <v>3.9</v>
      </c>
      <c r="U33" s="193">
        <v>2.8</v>
      </c>
      <c r="V33" s="193">
        <f t="shared" si="7"/>
        <v>2.8</v>
      </c>
      <c r="W33" s="194" t="s">
        <v>129</v>
      </c>
      <c r="X33" s="197">
        <v>0</v>
      </c>
      <c r="Y33" s="197">
        <v>0</v>
      </c>
      <c r="Z33" s="197">
        <v>995</v>
      </c>
      <c r="AA33" s="197">
        <v>0</v>
      </c>
      <c r="AB33" s="197">
        <v>1150</v>
      </c>
      <c r="AC33" s="52" t="s">
        <v>90</v>
      </c>
      <c r="AD33" s="52" t="s">
        <v>90</v>
      </c>
      <c r="AE33" s="52" t="s">
        <v>90</v>
      </c>
      <c r="AF33" s="196" t="s">
        <v>90</v>
      </c>
      <c r="AG33" s="196">
        <v>34217024</v>
      </c>
      <c r="AH33" s="53">
        <f t="shared" si="9"/>
        <v>924</v>
      </c>
      <c r="AI33" s="54">
        <f t="shared" si="8"/>
        <v>236.92307692307693</v>
      </c>
      <c r="AJ33" s="166">
        <v>0</v>
      </c>
      <c r="AK33" s="166">
        <v>0</v>
      </c>
      <c r="AL33" s="166">
        <v>1</v>
      </c>
      <c r="AM33" s="166">
        <v>0</v>
      </c>
      <c r="AN33" s="166">
        <v>1</v>
      </c>
      <c r="AO33" s="166">
        <v>0.38</v>
      </c>
      <c r="AP33" s="197">
        <v>7580300</v>
      </c>
      <c r="AQ33" s="197">
        <f t="shared" si="0"/>
        <v>-1102</v>
      </c>
      <c r="AR33" s="55"/>
      <c r="AS33" s="56" t="s">
        <v>113</v>
      </c>
      <c r="AY33" s="170"/>
    </row>
    <row r="34" spans="2:51" x14ac:dyDescent="0.25">
      <c r="B34" s="43">
        <v>2.9583333333333299</v>
      </c>
      <c r="C34" s="43">
        <v>1</v>
      </c>
      <c r="D34" s="191">
        <v>11</v>
      </c>
      <c r="E34" s="44">
        <f t="shared" si="1"/>
        <v>7.746478873239437</v>
      </c>
      <c r="F34" s="168">
        <v>66</v>
      </c>
      <c r="G34" s="44">
        <f t="shared" si="2"/>
        <v>46.478873239436624</v>
      </c>
      <c r="H34" s="45" t="s">
        <v>88</v>
      </c>
      <c r="I34" s="45">
        <f t="shared" si="3"/>
        <v>41.549295774647888</v>
      </c>
      <c r="J34" s="46">
        <f t="shared" si="14"/>
        <v>42.95774647887324</v>
      </c>
      <c r="K34" s="45">
        <f t="shared" si="12"/>
        <v>47.183098591549296</v>
      </c>
      <c r="L34" s="47">
        <v>14</v>
      </c>
      <c r="M34" s="48" t="s">
        <v>118</v>
      </c>
      <c r="N34" s="65">
        <v>11.5</v>
      </c>
      <c r="O34" s="192">
        <v>125</v>
      </c>
      <c r="P34" s="192">
        <v>88</v>
      </c>
      <c r="Q34" s="192">
        <v>23000619</v>
      </c>
      <c r="R34" s="50">
        <f t="shared" si="4"/>
        <v>4785</v>
      </c>
      <c r="S34" s="51">
        <f t="shared" si="5"/>
        <v>114.84</v>
      </c>
      <c r="T34" s="51">
        <f t="shared" si="6"/>
        <v>4.7850000000000001</v>
      </c>
      <c r="U34" s="193">
        <v>3.5</v>
      </c>
      <c r="V34" s="193">
        <f t="shared" si="7"/>
        <v>3.5</v>
      </c>
      <c r="W34" s="194" t="s">
        <v>129</v>
      </c>
      <c r="X34" s="197">
        <v>0</v>
      </c>
      <c r="Y34" s="197">
        <v>0</v>
      </c>
      <c r="Z34" s="197">
        <v>991</v>
      </c>
      <c r="AA34" s="197">
        <v>0</v>
      </c>
      <c r="AB34" s="197">
        <v>1150</v>
      </c>
      <c r="AC34" s="52" t="s">
        <v>90</v>
      </c>
      <c r="AD34" s="52" t="s">
        <v>90</v>
      </c>
      <c r="AE34" s="52" t="s">
        <v>90</v>
      </c>
      <c r="AF34" s="196" t="s">
        <v>90</v>
      </c>
      <c r="AG34" s="196">
        <v>34217624</v>
      </c>
      <c r="AH34" s="53">
        <f t="shared" si="9"/>
        <v>600</v>
      </c>
      <c r="AI34" s="54">
        <f t="shared" si="8"/>
        <v>125.39184952978056</v>
      </c>
      <c r="AJ34" s="166">
        <v>0</v>
      </c>
      <c r="AK34" s="166">
        <v>0</v>
      </c>
      <c r="AL34" s="166">
        <v>1</v>
      </c>
      <c r="AM34" s="166">
        <v>0</v>
      </c>
      <c r="AN34" s="166">
        <v>1</v>
      </c>
      <c r="AO34" s="166">
        <v>0.38</v>
      </c>
      <c r="AP34" s="197">
        <v>7583500</v>
      </c>
      <c r="AQ34" s="197">
        <f t="shared" si="0"/>
        <v>3200</v>
      </c>
      <c r="AR34" s="55"/>
      <c r="AS34" s="56" t="s">
        <v>113</v>
      </c>
      <c r="AV34" s="60" t="s">
        <v>119</v>
      </c>
      <c r="AW34" s="66" t="s">
        <v>30</v>
      </c>
      <c r="AY34" s="170"/>
    </row>
    <row r="35" spans="2:51" x14ac:dyDescent="0.25">
      <c r="B35" s="152"/>
      <c r="C35" s="153"/>
      <c r="D35" s="152"/>
      <c r="E35" s="155"/>
      <c r="F35" s="155"/>
      <c r="G35" s="156"/>
      <c r="H35" s="154"/>
      <c r="I35" s="155"/>
      <c r="J35" s="155"/>
      <c r="K35" s="156"/>
      <c r="L35" s="226" t="s">
        <v>120</v>
      </c>
      <c r="M35" s="227"/>
      <c r="N35" s="228"/>
      <c r="O35" s="67"/>
      <c r="P35" s="67">
        <f>AVERAGE(P11:P34)</f>
        <v>123.875</v>
      </c>
      <c r="Q35" s="68">
        <f>Q34-Q10</f>
        <v>122927</v>
      </c>
      <c r="R35" s="69">
        <f>SUM(R11:R34)</f>
        <v>122927</v>
      </c>
      <c r="S35" s="70">
        <f>AVERAGE(S11:S34)</f>
        <v>122.92700000000001</v>
      </c>
      <c r="T35" s="70">
        <f>SUM(T11:T34)</f>
        <v>122.92700000000001</v>
      </c>
      <c r="U35" s="154"/>
      <c r="V35" s="154"/>
      <c r="W35" s="61"/>
      <c r="X35" s="146"/>
      <c r="Y35" s="147"/>
      <c r="Z35" s="147"/>
      <c r="AA35" s="147"/>
      <c r="AB35" s="148"/>
      <c r="AC35" s="146"/>
      <c r="AD35" s="147"/>
      <c r="AE35" s="148"/>
      <c r="AF35" s="149"/>
      <c r="AG35" s="71">
        <f>AG34-AG10</f>
        <v>25108</v>
      </c>
      <c r="AH35" s="72">
        <f>SUM(AH11:AH34)</f>
        <v>25108</v>
      </c>
      <c r="AI35" s="73">
        <f>$AH$35/$T35</f>
        <v>204.25130361922115</v>
      </c>
      <c r="AJ35" s="149"/>
      <c r="AK35" s="150"/>
      <c r="AL35" s="150"/>
      <c r="AM35" s="150"/>
      <c r="AN35" s="151"/>
      <c r="AO35" s="74"/>
      <c r="AP35" s="75">
        <f>AP34-AP10</f>
        <v>7839</v>
      </c>
      <c r="AQ35" s="76">
        <f>SUM(AQ11:AQ34)</f>
        <v>7839</v>
      </c>
      <c r="AR35" s="77" t="e">
        <f>AVERAGE(AR11:AR34)</f>
        <v>#DIV/0!</v>
      </c>
      <c r="AS35" s="74"/>
      <c r="AV35" s="78" t="s">
        <v>30</v>
      </c>
      <c r="AW35" s="78">
        <v>1</v>
      </c>
      <c r="AY35" s="170"/>
    </row>
    <row r="36" spans="2:51" x14ac:dyDescent="0.25">
      <c r="B36" s="79"/>
      <c r="C36" s="79"/>
      <c r="D36" s="79"/>
      <c r="E36" s="80"/>
      <c r="F36" s="80"/>
      <c r="G36" s="80"/>
      <c r="H36" s="80"/>
      <c r="I36" s="81"/>
      <c r="J36" s="81"/>
      <c r="K36" s="81"/>
      <c r="L36" s="167"/>
      <c r="M36" s="167"/>
      <c r="N36" s="167"/>
      <c r="O36" s="167"/>
      <c r="P36" s="167"/>
      <c r="Q36" s="167"/>
      <c r="R36" s="167"/>
      <c r="S36" s="167"/>
      <c r="T36" s="167"/>
      <c r="U36" s="82"/>
      <c r="V36" s="82"/>
      <c r="W36" s="167"/>
      <c r="X36" s="167"/>
      <c r="Y36" s="167"/>
      <c r="Z36" s="171"/>
      <c r="AA36" s="167"/>
      <c r="AB36" s="167"/>
      <c r="AC36" s="167"/>
      <c r="AD36" s="167"/>
      <c r="AE36" s="167"/>
      <c r="AH36" s="83"/>
      <c r="AM36" s="167"/>
      <c r="AN36" s="167"/>
      <c r="AO36" s="167"/>
      <c r="AP36" s="167"/>
      <c r="AQ36" s="167"/>
      <c r="AR36" s="167"/>
      <c r="AV36" s="78" t="s">
        <v>121</v>
      </c>
      <c r="AW36" s="78">
        <v>41.67</v>
      </c>
      <c r="AY36" s="170"/>
    </row>
    <row r="37" spans="2:51" x14ac:dyDescent="0.25">
      <c r="B37" s="93" t="s">
        <v>122</v>
      </c>
      <c r="C37" s="93"/>
      <c r="D37" s="93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71"/>
      <c r="X37" s="171"/>
      <c r="Y37" s="171"/>
      <c r="Z37" s="171"/>
      <c r="AA37" s="171"/>
      <c r="AB37" s="171"/>
      <c r="AC37" s="171"/>
      <c r="AD37" s="171"/>
      <c r="AE37" s="171"/>
      <c r="AM37" s="23"/>
      <c r="AN37" s="167"/>
      <c r="AO37" s="167"/>
      <c r="AP37" s="167"/>
      <c r="AQ37" s="167"/>
      <c r="AR37" s="171"/>
      <c r="AV37" s="78" t="s">
        <v>123</v>
      </c>
      <c r="AW37" s="78">
        <v>11.574999999999999</v>
      </c>
      <c r="AY37" s="170"/>
    </row>
    <row r="38" spans="2:51" x14ac:dyDescent="0.25">
      <c r="B38" s="94" t="s">
        <v>139</v>
      </c>
      <c r="C38" s="93"/>
      <c r="D38" s="9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171"/>
      <c r="X38" s="171"/>
      <c r="Y38" s="171"/>
      <c r="Z38" s="171"/>
      <c r="AA38" s="171"/>
      <c r="AB38" s="171"/>
      <c r="AC38" s="171"/>
      <c r="AD38" s="171"/>
      <c r="AE38" s="171"/>
      <c r="AM38" s="23"/>
      <c r="AN38" s="167"/>
      <c r="AO38" s="167"/>
      <c r="AP38" s="167"/>
      <c r="AQ38" s="167"/>
      <c r="AR38" s="171"/>
      <c r="AV38" s="78"/>
      <c r="AW38" s="78"/>
      <c r="AY38" s="170"/>
    </row>
    <row r="39" spans="2:51" x14ac:dyDescent="0.25">
      <c r="B39" s="90" t="s">
        <v>128</v>
      </c>
      <c r="C39" s="176"/>
      <c r="D39" s="176"/>
      <c r="E39" s="176"/>
      <c r="F39" s="176"/>
      <c r="G39" s="176"/>
      <c r="H39" s="176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92"/>
      <c r="T39" s="92"/>
      <c r="U39" s="92"/>
      <c r="V39" s="92"/>
      <c r="W39" s="171"/>
      <c r="X39" s="171"/>
      <c r="Y39" s="171"/>
      <c r="Z39" s="171"/>
      <c r="AA39" s="171"/>
      <c r="AB39" s="171"/>
      <c r="AC39" s="171"/>
      <c r="AD39" s="171"/>
      <c r="AE39" s="171"/>
      <c r="AM39" s="23"/>
      <c r="AN39" s="167"/>
      <c r="AO39" s="167"/>
      <c r="AP39" s="167"/>
      <c r="AQ39" s="167"/>
      <c r="AR39" s="171"/>
      <c r="AV39" s="78"/>
      <c r="AW39" s="78"/>
      <c r="AY39" s="170"/>
    </row>
    <row r="40" spans="2:51" x14ac:dyDescent="0.25">
      <c r="B40" s="182" t="s">
        <v>134</v>
      </c>
      <c r="C40" s="176"/>
      <c r="D40" s="176"/>
      <c r="E40" s="176"/>
      <c r="F40" s="176"/>
      <c r="G40" s="176"/>
      <c r="H40" s="176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92"/>
      <c r="T40" s="92"/>
      <c r="U40" s="92"/>
      <c r="V40" s="92"/>
      <c r="W40" s="171"/>
      <c r="X40" s="171"/>
      <c r="Y40" s="171"/>
      <c r="Z40" s="171"/>
      <c r="AA40" s="171"/>
      <c r="AB40" s="171"/>
      <c r="AC40" s="171"/>
      <c r="AD40" s="171"/>
      <c r="AE40" s="171"/>
      <c r="AM40" s="23"/>
      <c r="AN40" s="167"/>
      <c r="AO40" s="167"/>
      <c r="AP40" s="167"/>
      <c r="AQ40" s="167"/>
      <c r="AR40" s="171"/>
      <c r="AV40" s="78"/>
      <c r="AW40" s="78"/>
      <c r="AY40" s="170"/>
    </row>
    <row r="41" spans="2:51" x14ac:dyDescent="0.25">
      <c r="B41" s="88" t="s">
        <v>225</v>
      </c>
      <c r="C41" s="176"/>
      <c r="D41" s="176"/>
      <c r="E41" s="176"/>
      <c r="F41" s="176"/>
      <c r="G41" s="176"/>
      <c r="H41" s="176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92"/>
      <c r="T41" s="92"/>
      <c r="U41" s="92"/>
      <c r="V41" s="92"/>
      <c r="W41" s="171"/>
      <c r="X41" s="171"/>
      <c r="Y41" s="171"/>
      <c r="Z41" s="171"/>
      <c r="AA41" s="171"/>
      <c r="AB41" s="171"/>
      <c r="AC41" s="171"/>
      <c r="AD41" s="171"/>
      <c r="AE41" s="171"/>
      <c r="AM41" s="23"/>
      <c r="AN41" s="167"/>
      <c r="AO41" s="167"/>
      <c r="AP41" s="167"/>
      <c r="AQ41" s="167"/>
      <c r="AR41" s="171"/>
      <c r="AV41" s="78"/>
      <c r="AW41" s="78"/>
      <c r="AY41" s="170"/>
    </row>
    <row r="42" spans="2:51" x14ac:dyDescent="0.25">
      <c r="B42" s="89" t="s">
        <v>262</v>
      </c>
      <c r="C42" s="176"/>
      <c r="D42" s="176"/>
      <c r="E42" s="176"/>
      <c r="F42" s="176"/>
      <c r="G42" s="176"/>
      <c r="H42" s="176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9"/>
      <c r="T42" s="179"/>
      <c r="U42" s="179"/>
      <c r="V42" s="179"/>
      <c r="W42" s="171"/>
      <c r="X42" s="171"/>
      <c r="Y42" s="171"/>
      <c r="Z42" s="171"/>
      <c r="AA42" s="171"/>
      <c r="AB42" s="171"/>
      <c r="AC42" s="171"/>
      <c r="AD42" s="171"/>
      <c r="AE42" s="171"/>
      <c r="AM42" s="172"/>
      <c r="AN42" s="172"/>
      <c r="AO42" s="172"/>
      <c r="AP42" s="172"/>
      <c r="AQ42" s="172"/>
      <c r="AR42" s="172"/>
      <c r="AS42" s="173"/>
      <c r="AV42" s="170"/>
      <c r="AW42" s="163"/>
      <c r="AX42" s="163"/>
      <c r="AY42" s="163"/>
    </row>
    <row r="43" spans="2:51" x14ac:dyDescent="0.25">
      <c r="B43" s="182" t="s">
        <v>124</v>
      </c>
      <c r="C43" s="176"/>
      <c r="D43" s="176"/>
      <c r="E43" s="181"/>
      <c r="F43" s="181"/>
      <c r="G43" s="181"/>
      <c r="H43" s="176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9"/>
      <c r="T43" s="179"/>
      <c r="U43" s="179"/>
      <c r="V43" s="179"/>
      <c r="W43" s="171"/>
      <c r="X43" s="171"/>
      <c r="Y43" s="171"/>
      <c r="Z43" s="171"/>
      <c r="AA43" s="171"/>
      <c r="AB43" s="171"/>
      <c r="AC43" s="171"/>
      <c r="AD43" s="171"/>
      <c r="AE43" s="171"/>
      <c r="AM43" s="172"/>
      <c r="AN43" s="172"/>
      <c r="AO43" s="172"/>
      <c r="AP43" s="172"/>
      <c r="AQ43" s="172"/>
      <c r="AR43" s="172"/>
      <c r="AS43" s="173"/>
      <c r="AV43" s="170"/>
      <c r="AW43" s="163"/>
      <c r="AX43" s="163"/>
      <c r="AY43" s="163"/>
    </row>
    <row r="44" spans="2:51" x14ac:dyDescent="0.25">
      <c r="B44" s="182" t="s">
        <v>125</v>
      </c>
      <c r="C44" s="176"/>
      <c r="D44" s="176"/>
      <c r="E44" s="181"/>
      <c r="F44" s="181"/>
      <c r="G44" s="181"/>
      <c r="H44" s="17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80"/>
      <c r="T44" s="179"/>
      <c r="U44" s="179"/>
      <c r="V44" s="179"/>
      <c r="W44" s="171"/>
      <c r="X44" s="171"/>
      <c r="Y44" s="171"/>
      <c r="Z44" s="171"/>
      <c r="AA44" s="171"/>
      <c r="AB44" s="171"/>
      <c r="AC44" s="171"/>
      <c r="AD44" s="171"/>
      <c r="AE44" s="171"/>
      <c r="AM44" s="172"/>
      <c r="AN44" s="172"/>
      <c r="AO44" s="172"/>
      <c r="AP44" s="172"/>
      <c r="AQ44" s="172"/>
      <c r="AR44" s="172"/>
      <c r="AS44" s="173"/>
      <c r="AV44" s="170"/>
      <c r="AW44" s="163"/>
      <c r="AX44" s="163"/>
      <c r="AY44" s="163"/>
    </row>
    <row r="45" spans="2:51" x14ac:dyDescent="0.25">
      <c r="B45" s="178" t="s">
        <v>164</v>
      </c>
      <c r="C45" s="176"/>
      <c r="D45" s="176"/>
      <c r="E45" s="181"/>
      <c r="F45" s="181"/>
      <c r="G45" s="181"/>
      <c r="H45" s="176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80"/>
      <c r="T45" s="179"/>
      <c r="U45" s="179"/>
      <c r="V45" s="179"/>
      <c r="W45" s="171"/>
      <c r="X45" s="171"/>
      <c r="Y45" s="171"/>
      <c r="Z45" s="171"/>
      <c r="AA45" s="171"/>
      <c r="AB45" s="171"/>
      <c r="AC45" s="171"/>
      <c r="AD45" s="171"/>
      <c r="AE45" s="171"/>
      <c r="AM45" s="172"/>
      <c r="AN45" s="172"/>
      <c r="AO45" s="172"/>
      <c r="AP45" s="172"/>
      <c r="AQ45" s="172"/>
      <c r="AR45" s="172"/>
      <c r="AS45" s="173"/>
      <c r="AV45" s="170"/>
      <c r="AW45" s="163"/>
      <c r="AX45" s="163"/>
      <c r="AY45" s="163"/>
    </row>
    <row r="46" spans="2:51" x14ac:dyDescent="0.25">
      <c r="B46" s="178" t="s">
        <v>263</v>
      </c>
      <c r="C46" s="176"/>
      <c r="D46" s="176"/>
      <c r="E46" s="181"/>
      <c r="F46" s="181"/>
      <c r="G46" s="181"/>
      <c r="H46" s="176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80"/>
      <c r="T46" s="179"/>
      <c r="U46" s="179"/>
      <c r="V46" s="179"/>
      <c r="W46" s="171"/>
      <c r="X46" s="171"/>
      <c r="Y46" s="171"/>
      <c r="Z46" s="171"/>
      <c r="AA46" s="171"/>
      <c r="AB46" s="171"/>
      <c r="AC46" s="171"/>
      <c r="AD46" s="171"/>
      <c r="AE46" s="171"/>
      <c r="AM46" s="172"/>
      <c r="AN46" s="172"/>
      <c r="AO46" s="172"/>
      <c r="AP46" s="172"/>
      <c r="AQ46" s="172"/>
      <c r="AR46" s="172"/>
      <c r="AS46" s="173"/>
      <c r="AV46" s="170"/>
      <c r="AW46" s="163"/>
      <c r="AX46" s="163"/>
      <c r="AY46" s="163"/>
    </row>
    <row r="47" spans="2:51" x14ac:dyDescent="0.25">
      <c r="B47" s="174" t="s">
        <v>172</v>
      </c>
      <c r="C47" s="176"/>
      <c r="D47" s="176"/>
      <c r="E47" s="176"/>
      <c r="F47" s="176"/>
      <c r="G47" s="176"/>
      <c r="H47" s="176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9"/>
      <c r="U47" s="179"/>
      <c r="V47" s="179"/>
      <c r="W47" s="171"/>
      <c r="X47" s="171"/>
      <c r="Y47" s="171"/>
      <c r="Z47" s="171"/>
      <c r="AA47" s="171"/>
      <c r="AB47" s="171"/>
      <c r="AC47" s="171"/>
      <c r="AD47" s="171"/>
      <c r="AE47" s="171"/>
      <c r="AM47" s="172"/>
      <c r="AN47" s="172"/>
      <c r="AO47" s="172"/>
      <c r="AP47" s="172"/>
      <c r="AQ47" s="172"/>
      <c r="AR47" s="172"/>
      <c r="AS47" s="173"/>
      <c r="AV47" s="170"/>
      <c r="AW47" s="163"/>
      <c r="AX47" s="163"/>
      <c r="AY47" s="163"/>
    </row>
    <row r="48" spans="2:51" x14ac:dyDescent="0.25">
      <c r="B48" s="182" t="s">
        <v>258</v>
      </c>
      <c r="C48" s="176"/>
      <c r="D48" s="176"/>
      <c r="E48" s="176"/>
      <c r="F48" s="176"/>
      <c r="G48" s="176"/>
      <c r="H48" s="176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80"/>
      <c r="T48" s="179"/>
      <c r="U48" s="179"/>
      <c r="V48" s="179"/>
      <c r="W48" s="171"/>
      <c r="X48" s="171"/>
      <c r="Y48" s="171"/>
      <c r="Z48" s="171"/>
      <c r="AA48" s="171"/>
      <c r="AB48" s="171"/>
      <c r="AC48" s="171"/>
      <c r="AD48" s="171"/>
      <c r="AE48" s="171"/>
      <c r="AM48" s="172"/>
      <c r="AN48" s="172"/>
      <c r="AO48" s="172"/>
      <c r="AP48" s="172"/>
      <c r="AQ48" s="172"/>
      <c r="AR48" s="172"/>
      <c r="AS48" s="173"/>
      <c r="AV48" s="170"/>
      <c r="AW48" s="163"/>
      <c r="AX48" s="163"/>
      <c r="AY48" s="163"/>
    </row>
    <row r="49" spans="2:51" x14ac:dyDescent="0.25">
      <c r="B49" s="182" t="s">
        <v>131</v>
      </c>
      <c r="C49" s="176"/>
      <c r="D49" s="176"/>
      <c r="E49" s="176"/>
      <c r="F49" s="176"/>
      <c r="G49" s="176"/>
      <c r="H49" s="176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80"/>
      <c r="T49" s="179"/>
      <c r="U49" s="179"/>
      <c r="V49" s="179"/>
      <c r="W49" s="171"/>
      <c r="X49" s="171"/>
      <c r="Y49" s="171"/>
      <c r="Z49" s="171"/>
      <c r="AA49" s="171"/>
      <c r="AB49" s="171"/>
      <c r="AC49" s="171"/>
      <c r="AD49" s="171"/>
      <c r="AE49" s="171"/>
      <c r="AM49" s="172"/>
      <c r="AN49" s="172"/>
      <c r="AO49" s="172"/>
      <c r="AP49" s="172"/>
      <c r="AQ49" s="172"/>
      <c r="AR49" s="172"/>
      <c r="AS49" s="173"/>
      <c r="AV49" s="170"/>
      <c r="AW49" s="163"/>
      <c r="AX49" s="163"/>
      <c r="AY49" s="163"/>
    </row>
    <row r="50" spans="2:51" x14ac:dyDescent="0.25">
      <c r="B50" s="174" t="s">
        <v>264</v>
      </c>
      <c r="C50" s="104"/>
      <c r="D50" s="104"/>
      <c r="E50" s="104"/>
      <c r="F50" s="104"/>
      <c r="G50" s="104"/>
      <c r="H50" s="104"/>
      <c r="I50" s="184"/>
      <c r="J50" s="177"/>
      <c r="K50" s="177"/>
      <c r="L50" s="177"/>
      <c r="M50" s="177"/>
      <c r="N50" s="177"/>
      <c r="O50" s="177"/>
      <c r="P50" s="177"/>
      <c r="Q50" s="177"/>
      <c r="R50" s="177"/>
      <c r="S50" s="180"/>
      <c r="T50" s="179"/>
      <c r="U50" s="179"/>
      <c r="V50" s="179"/>
      <c r="W50" s="171"/>
      <c r="X50" s="171"/>
      <c r="Y50" s="171"/>
      <c r="Z50" s="171"/>
      <c r="AA50" s="171"/>
      <c r="AB50" s="171"/>
      <c r="AC50" s="171"/>
      <c r="AD50" s="171"/>
      <c r="AE50" s="171"/>
      <c r="AM50" s="172"/>
      <c r="AN50" s="172"/>
      <c r="AO50" s="172"/>
      <c r="AP50" s="172"/>
      <c r="AQ50" s="172"/>
      <c r="AR50" s="172"/>
      <c r="AS50" s="173"/>
      <c r="AV50" s="170"/>
      <c r="AW50" s="163"/>
      <c r="AX50" s="163"/>
      <c r="AY50" s="163"/>
    </row>
    <row r="51" spans="2:51" x14ac:dyDescent="0.25">
      <c r="B51" s="174" t="s">
        <v>265</v>
      </c>
      <c r="C51" s="104"/>
      <c r="D51" s="104"/>
      <c r="E51" s="104"/>
      <c r="F51" s="104"/>
      <c r="G51" s="104"/>
      <c r="H51" s="104"/>
      <c r="I51" s="184"/>
      <c r="J51" s="177"/>
      <c r="K51" s="177"/>
      <c r="L51" s="177"/>
      <c r="M51" s="177"/>
      <c r="N51" s="177"/>
      <c r="O51" s="177"/>
      <c r="P51" s="177"/>
      <c r="Q51" s="177"/>
      <c r="R51" s="177"/>
      <c r="S51" s="180"/>
      <c r="T51" s="179"/>
      <c r="U51" s="179"/>
      <c r="V51" s="179"/>
      <c r="W51" s="171"/>
      <c r="X51" s="171"/>
      <c r="Y51" s="171"/>
      <c r="Z51" s="171"/>
      <c r="AA51" s="171"/>
      <c r="AB51" s="171"/>
      <c r="AC51" s="171"/>
      <c r="AD51" s="171"/>
      <c r="AE51" s="171"/>
      <c r="AM51" s="172"/>
      <c r="AN51" s="172"/>
      <c r="AO51" s="172"/>
      <c r="AP51" s="172"/>
      <c r="AQ51" s="172"/>
      <c r="AR51" s="172"/>
      <c r="AS51" s="173"/>
      <c r="AV51" s="170"/>
      <c r="AW51" s="163"/>
      <c r="AX51" s="163"/>
      <c r="AY51" s="163"/>
    </row>
    <row r="52" spans="2:51" x14ac:dyDescent="0.25">
      <c r="B52" s="182" t="s">
        <v>132</v>
      </c>
      <c r="C52" s="104"/>
      <c r="D52" s="104"/>
      <c r="E52" s="104"/>
      <c r="F52" s="104"/>
      <c r="G52" s="104"/>
      <c r="H52" s="104"/>
      <c r="I52" s="184"/>
      <c r="J52" s="177"/>
      <c r="K52" s="177"/>
      <c r="L52" s="177"/>
      <c r="M52" s="177"/>
      <c r="N52" s="177"/>
      <c r="O52" s="177"/>
      <c r="P52" s="177"/>
      <c r="Q52" s="177"/>
      <c r="R52" s="177"/>
      <c r="S52" s="180"/>
      <c r="T52" s="179"/>
      <c r="U52" s="179"/>
      <c r="V52" s="179"/>
      <c r="W52" s="171"/>
      <c r="X52" s="171"/>
      <c r="Y52" s="171"/>
      <c r="Z52" s="171"/>
      <c r="AA52" s="171"/>
      <c r="AB52" s="171"/>
      <c r="AC52" s="171"/>
      <c r="AD52" s="171"/>
      <c r="AE52" s="171"/>
      <c r="AM52" s="172"/>
      <c r="AN52" s="172"/>
      <c r="AO52" s="172"/>
      <c r="AP52" s="172"/>
      <c r="AQ52" s="172"/>
      <c r="AR52" s="172"/>
      <c r="AS52" s="173"/>
      <c r="AV52" s="170"/>
      <c r="AW52" s="163"/>
      <c r="AX52" s="163"/>
      <c r="AY52" s="163"/>
    </row>
    <row r="53" spans="2:51" x14ac:dyDescent="0.25">
      <c r="B53" s="174" t="s">
        <v>266</v>
      </c>
      <c r="C53" s="104"/>
      <c r="D53" s="104"/>
      <c r="E53" s="104"/>
      <c r="F53" s="104"/>
      <c r="G53" s="104"/>
      <c r="H53" s="104"/>
      <c r="I53" s="184"/>
      <c r="J53" s="177"/>
      <c r="K53" s="177"/>
      <c r="L53" s="177"/>
      <c r="M53" s="177"/>
      <c r="N53" s="177"/>
      <c r="O53" s="177"/>
      <c r="P53" s="177"/>
      <c r="Q53" s="177"/>
      <c r="R53" s="177"/>
      <c r="S53" s="180"/>
      <c r="T53" s="179"/>
      <c r="U53" s="179"/>
      <c r="V53" s="179"/>
      <c r="W53" s="171"/>
      <c r="X53" s="171"/>
      <c r="Y53" s="171"/>
      <c r="Z53" s="171"/>
      <c r="AA53" s="171"/>
      <c r="AB53" s="171"/>
      <c r="AC53" s="171"/>
      <c r="AD53" s="171"/>
      <c r="AE53" s="171"/>
      <c r="AM53" s="172"/>
      <c r="AN53" s="172"/>
      <c r="AO53" s="172"/>
      <c r="AP53" s="172"/>
      <c r="AQ53" s="172"/>
      <c r="AR53" s="172"/>
      <c r="AS53" s="173"/>
      <c r="AV53" s="170"/>
      <c r="AW53" s="163"/>
      <c r="AX53" s="163"/>
      <c r="AY53" s="163"/>
    </row>
    <row r="54" spans="2:51" x14ac:dyDescent="0.25">
      <c r="B54" s="182" t="s">
        <v>133</v>
      </c>
      <c r="C54" s="176"/>
      <c r="D54" s="176"/>
      <c r="E54" s="176"/>
      <c r="F54" s="176"/>
      <c r="G54" s="176"/>
      <c r="H54" s="176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80"/>
      <c r="T54" s="179"/>
      <c r="U54" s="179"/>
      <c r="V54" s="179"/>
      <c r="W54" s="171"/>
      <c r="X54" s="171"/>
      <c r="Y54" s="171"/>
      <c r="Z54" s="171"/>
      <c r="AA54" s="171"/>
      <c r="AB54" s="171"/>
      <c r="AC54" s="171"/>
      <c r="AD54" s="171"/>
      <c r="AE54" s="171"/>
      <c r="AM54" s="172"/>
      <c r="AN54" s="172"/>
      <c r="AO54" s="172"/>
      <c r="AP54" s="172"/>
      <c r="AQ54" s="172"/>
      <c r="AR54" s="172"/>
      <c r="AS54" s="173"/>
      <c r="AV54" s="170"/>
      <c r="AW54" s="163"/>
      <c r="AX54" s="163"/>
      <c r="AY54" s="163"/>
    </row>
    <row r="55" spans="2:51" x14ac:dyDescent="0.25">
      <c r="B55" s="178" t="s">
        <v>149</v>
      </c>
      <c r="C55" s="176"/>
      <c r="D55" s="176"/>
      <c r="E55" s="176"/>
      <c r="F55" s="176"/>
      <c r="G55" s="176"/>
      <c r="H55" s="176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80"/>
      <c r="T55" s="179"/>
      <c r="U55" s="179"/>
      <c r="V55" s="179"/>
      <c r="W55" s="171"/>
      <c r="X55" s="171"/>
      <c r="Y55" s="171"/>
      <c r="Z55" s="171"/>
      <c r="AA55" s="171"/>
      <c r="AB55" s="171"/>
      <c r="AC55" s="171"/>
      <c r="AD55" s="171"/>
      <c r="AE55" s="171"/>
      <c r="AM55" s="172"/>
      <c r="AN55" s="172"/>
      <c r="AO55" s="172"/>
      <c r="AP55" s="172"/>
      <c r="AQ55" s="172"/>
      <c r="AR55" s="172"/>
      <c r="AS55" s="173"/>
      <c r="AV55" s="170"/>
      <c r="AW55" s="163"/>
      <c r="AX55" s="163"/>
      <c r="AY55" s="163"/>
    </row>
    <row r="56" spans="2:51" x14ac:dyDescent="0.25">
      <c r="B56" s="174" t="s">
        <v>206</v>
      </c>
      <c r="C56" s="176"/>
      <c r="D56" s="176"/>
      <c r="E56" s="176"/>
      <c r="F56" s="176"/>
      <c r="G56" s="176"/>
      <c r="H56" s="176"/>
      <c r="I56" s="176"/>
      <c r="J56" s="177"/>
      <c r="K56" s="177"/>
      <c r="L56" s="177"/>
      <c r="M56" s="177"/>
      <c r="N56" s="177"/>
      <c r="O56" s="177"/>
      <c r="P56" s="177"/>
      <c r="Q56" s="177"/>
      <c r="R56" s="177"/>
      <c r="S56" s="180"/>
      <c r="T56" s="179"/>
      <c r="U56" s="179"/>
      <c r="V56" s="179"/>
      <c r="W56" s="171"/>
      <c r="X56" s="171"/>
      <c r="Y56" s="171"/>
      <c r="Z56" s="171"/>
      <c r="AA56" s="171"/>
      <c r="AB56" s="171"/>
      <c r="AC56" s="171"/>
      <c r="AD56" s="171"/>
      <c r="AE56" s="171"/>
      <c r="AM56" s="172"/>
      <c r="AN56" s="172"/>
      <c r="AO56" s="172"/>
      <c r="AP56" s="172"/>
      <c r="AQ56" s="172"/>
      <c r="AR56" s="172"/>
      <c r="AS56" s="173"/>
      <c r="AV56" s="170"/>
      <c r="AW56" s="163"/>
      <c r="AX56" s="163"/>
      <c r="AY56" s="163"/>
    </row>
    <row r="57" spans="2:51" x14ac:dyDescent="0.25">
      <c r="B57" s="182" t="s">
        <v>144</v>
      </c>
      <c r="C57" s="176"/>
      <c r="D57" s="176"/>
      <c r="E57" s="176"/>
      <c r="F57" s="176"/>
      <c r="G57" s="176"/>
      <c r="H57" s="176"/>
      <c r="I57" s="176"/>
      <c r="J57" s="177"/>
      <c r="K57" s="177"/>
      <c r="L57" s="177"/>
      <c r="M57" s="177"/>
      <c r="N57" s="177"/>
      <c r="O57" s="177"/>
      <c r="P57" s="177"/>
      <c r="Q57" s="177"/>
      <c r="R57" s="177"/>
      <c r="S57" s="180"/>
      <c r="T57" s="179"/>
      <c r="U57" s="179"/>
      <c r="V57" s="179"/>
      <c r="W57" s="171"/>
      <c r="X57" s="171"/>
      <c r="Y57" s="171"/>
      <c r="Z57" s="171"/>
      <c r="AA57" s="171"/>
      <c r="AB57" s="171"/>
      <c r="AC57" s="171"/>
      <c r="AD57" s="171"/>
      <c r="AE57" s="171"/>
      <c r="AM57" s="172"/>
      <c r="AN57" s="172"/>
      <c r="AO57" s="172"/>
      <c r="AP57" s="172"/>
      <c r="AQ57" s="172"/>
      <c r="AR57" s="172"/>
      <c r="AS57" s="173"/>
      <c r="AV57" s="170"/>
      <c r="AW57" s="163"/>
      <c r="AX57" s="163"/>
      <c r="AY57" s="163"/>
    </row>
    <row r="58" spans="2:51" x14ac:dyDescent="0.25">
      <c r="B58" s="97" t="s">
        <v>126</v>
      </c>
      <c r="C58" s="176"/>
      <c r="D58" s="176"/>
      <c r="E58" s="176"/>
      <c r="F58" s="176"/>
      <c r="G58" s="176"/>
      <c r="H58" s="176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80"/>
      <c r="T58" s="179"/>
      <c r="U58" s="179"/>
      <c r="V58" s="179"/>
      <c r="W58" s="171"/>
      <c r="X58" s="171"/>
      <c r="Y58" s="171"/>
      <c r="Z58" s="171"/>
      <c r="AA58" s="171"/>
      <c r="AB58" s="171"/>
      <c r="AC58" s="171"/>
      <c r="AD58" s="171"/>
      <c r="AE58" s="171"/>
      <c r="AM58" s="172"/>
      <c r="AN58" s="172"/>
      <c r="AO58" s="172"/>
      <c r="AP58" s="172"/>
      <c r="AQ58" s="172"/>
      <c r="AR58" s="172"/>
      <c r="AS58" s="173"/>
      <c r="AV58" s="170"/>
      <c r="AW58" s="163"/>
      <c r="AX58" s="163"/>
      <c r="AY58" s="163"/>
    </row>
    <row r="59" spans="2:51" x14ac:dyDescent="0.25">
      <c r="B59" s="119" t="s">
        <v>181</v>
      </c>
      <c r="C59" s="176"/>
      <c r="D59" s="176"/>
      <c r="E59" s="176"/>
      <c r="F59" s="176"/>
      <c r="G59" s="104"/>
      <c r="H59" s="104"/>
      <c r="I59" s="184"/>
      <c r="J59" s="177"/>
      <c r="K59" s="177"/>
      <c r="L59" s="177"/>
      <c r="M59" s="177"/>
      <c r="N59" s="177"/>
      <c r="O59" s="177"/>
      <c r="P59" s="177"/>
      <c r="Q59" s="177"/>
      <c r="R59" s="177"/>
      <c r="S59" s="180"/>
      <c r="T59" s="180"/>
      <c r="U59" s="180"/>
      <c r="V59" s="180"/>
      <c r="W59" s="171"/>
      <c r="X59" s="171"/>
      <c r="Y59" s="171"/>
      <c r="Z59" s="171"/>
      <c r="AA59" s="171"/>
      <c r="AB59" s="171"/>
      <c r="AC59" s="171"/>
      <c r="AD59" s="171"/>
      <c r="AE59" s="171"/>
      <c r="AM59" s="172"/>
      <c r="AN59" s="172"/>
      <c r="AO59" s="172"/>
      <c r="AP59" s="172"/>
      <c r="AQ59" s="172"/>
      <c r="AR59" s="172"/>
      <c r="AS59" s="173"/>
      <c r="AV59" s="170"/>
      <c r="AW59" s="163"/>
      <c r="AX59" s="163"/>
      <c r="AY59" s="163"/>
    </row>
    <row r="60" spans="2:51" x14ac:dyDescent="0.25">
      <c r="B60" s="119" t="s">
        <v>127</v>
      </c>
      <c r="C60" s="182"/>
      <c r="D60" s="176"/>
      <c r="E60" s="104"/>
      <c r="F60" s="176"/>
      <c r="G60" s="176"/>
      <c r="H60" s="176"/>
      <c r="I60" s="176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80"/>
      <c r="U60" s="180"/>
      <c r="V60" s="180"/>
      <c r="W60" s="171"/>
      <c r="X60" s="171"/>
      <c r="Y60" s="171"/>
      <c r="Z60" s="171"/>
      <c r="AA60" s="171"/>
      <c r="AB60" s="171"/>
      <c r="AC60" s="171"/>
      <c r="AD60" s="171"/>
      <c r="AE60" s="171"/>
      <c r="AM60" s="172"/>
      <c r="AN60" s="172"/>
      <c r="AO60" s="172"/>
      <c r="AP60" s="172"/>
      <c r="AQ60" s="172"/>
      <c r="AR60" s="172"/>
      <c r="AS60" s="173"/>
      <c r="AV60" s="170"/>
      <c r="AW60" s="163"/>
      <c r="AX60" s="163"/>
      <c r="AY60" s="163"/>
    </row>
    <row r="61" spans="2:51" x14ac:dyDescent="0.25">
      <c r="B61" s="119"/>
      <c r="C61" s="182"/>
      <c r="D61" s="176"/>
      <c r="E61" s="104"/>
      <c r="F61" s="176"/>
      <c r="G61" s="176"/>
      <c r="H61" s="176"/>
      <c r="I61" s="176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80"/>
      <c r="U61" s="85"/>
      <c r="V61" s="85"/>
      <c r="W61" s="171"/>
      <c r="X61" s="171"/>
      <c r="Y61" s="171"/>
      <c r="Z61" s="171"/>
      <c r="AA61" s="171"/>
      <c r="AB61" s="171"/>
      <c r="AC61" s="171"/>
      <c r="AD61" s="171"/>
      <c r="AE61" s="171"/>
      <c r="AM61" s="172"/>
      <c r="AN61" s="172"/>
      <c r="AO61" s="172"/>
      <c r="AP61" s="172"/>
      <c r="AQ61" s="172"/>
      <c r="AR61" s="172"/>
      <c r="AS61" s="173"/>
      <c r="AV61" s="170"/>
      <c r="AW61" s="163"/>
      <c r="AX61" s="163"/>
      <c r="AY61" s="163"/>
    </row>
    <row r="62" spans="2:51" x14ac:dyDescent="0.25">
      <c r="B62" s="119"/>
      <c r="C62" s="182"/>
      <c r="D62" s="176"/>
      <c r="E62" s="104"/>
      <c r="F62" s="176"/>
      <c r="G62" s="176"/>
      <c r="H62" s="176"/>
      <c r="I62" s="176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80"/>
      <c r="U62" s="85"/>
      <c r="V62" s="85"/>
      <c r="W62" s="171"/>
      <c r="X62" s="171"/>
      <c r="Y62" s="171"/>
      <c r="Z62" s="171"/>
      <c r="AA62" s="171"/>
      <c r="AB62" s="171"/>
      <c r="AC62" s="171"/>
      <c r="AD62" s="171"/>
      <c r="AE62" s="171"/>
      <c r="AM62" s="172"/>
      <c r="AN62" s="172"/>
      <c r="AO62" s="172"/>
      <c r="AP62" s="172"/>
      <c r="AQ62" s="172"/>
      <c r="AR62" s="172"/>
      <c r="AS62" s="173"/>
      <c r="AV62" s="170"/>
      <c r="AW62" s="163"/>
      <c r="AX62" s="163"/>
      <c r="AY62" s="163"/>
    </row>
    <row r="63" spans="2:51" x14ac:dyDescent="0.25">
      <c r="B63" s="119"/>
      <c r="C63" s="178"/>
      <c r="D63" s="176"/>
      <c r="E63" s="104"/>
      <c r="F63" s="176"/>
      <c r="G63" s="176"/>
      <c r="H63" s="176"/>
      <c r="I63" s="176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80"/>
      <c r="U63" s="85"/>
      <c r="V63" s="85"/>
      <c r="W63" s="171"/>
      <c r="X63" s="171"/>
      <c r="Y63" s="171"/>
      <c r="Z63" s="171"/>
      <c r="AA63" s="171"/>
      <c r="AB63" s="171"/>
      <c r="AC63" s="171"/>
      <c r="AD63" s="171"/>
      <c r="AE63" s="171"/>
      <c r="AM63" s="172"/>
      <c r="AN63" s="172"/>
      <c r="AO63" s="172"/>
      <c r="AP63" s="172"/>
      <c r="AQ63" s="172"/>
      <c r="AR63" s="172"/>
      <c r="AS63" s="173"/>
      <c r="AV63" s="170"/>
      <c r="AW63" s="163"/>
      <c r="AX63" s="163"/>
      <c r="AY63" s="163"/>
    </row>
    <row r="64" spans="2:51" x14ac:dyDescent="0.25">
      <c r="B64" s="119"/>
      <c r="C64" s="178"/>
      <c r="D64" s="176"/>
      <c r="E64" s="176"/>
      <c r="F64" s="176"/>
      <c r="G64" s="176"/>
      <c r="H64" s="176"/>
      <c r="I64" s="176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80"/>
      <c r="U64" s="85"/>
      <c r="V64" s="85"/>
      <c r="W64" s="171"/>
      <c r="X64" s="171"/>
      <c r="Y64" s="171"/>
      <c r="Z64" s="171"/>
      <c r="AA64" s="171"/>
      <c r="AB64" s="171"/>
      <c r="AC64" s="171"/>
      <c r="AD64" s="171"/>
      <c r="AE64" s="171"/>
      <c r="AM64" s="172"/>
      <c r="AN64" s="172"/>
      <c r="AO64" s="172"/>
      <c r="AP64" s="172"/>
      <c r="AQ64" s="172"/>
      <c r="AR64" s="172"/>
      <c r="AS64" s="173"/>
      <c r="AV64" s="170"/>
      <c r="AW64" s="163"/>
      <c r="AX64" s="163"/>
      <c r="AY64" s="163"/>
    </row>
    <row r="65" spans="1:51" x14ac:dyDescent="0.25">
      <c r="B65" s="119"/>
      <c r="C65" s="178"/>
      <c r="D65" s="176"/>
      <c r="E65" s="104"/>
      <c r="F65" s="176"/>
      <c r="G65" s="176"/>
      <c r="H65" s="176"/>
      <c r="I65" s="176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80"/>
      <c r="U65" s="85"/>
      <c r="V65" s="85"/>
      <c r="W65" s="171"/>
      <c r="X65" s="171"/>
      <c r="Y65" s="171"/>
      <c r="Z65" s="171"/>
      <c r="AA65" s="171"/>
      <c r="AB65" s="171"/>
      <c r="AC65" s="171"/>
      <c r="AD65" s="171"/>
      <c r="AE65" s="171"/>
      <c r="AM65" s="172"/>
      <c r="AN65" s="172"/>
      <c r="AO65" s="172"/>
      <c r="AP65" s="172"/>
      <c r="AQ65" s="172"/>
      <c r="AR65" s="172"/>
      <c r="AS65" s="173"/>
      <c r="AV65" s="170"/>
      <c r="AW65" s="163"/>
      <c r="AX65" s="163"/>
      <c r="AY65" s="163"/>
    </row>
    <row r="66" spans="1:51" x14ac:dyDescent="0.25">
      <c r="B66" s="119"/>
      <c r="C66" s="178"/>
      <c r="D66" s="176"/>
      <c r="E66" s="176"/>
      <c r="F66" s="176"/>
      <c r="G66" s="176"/>
      <c r="H66" s="176"/>
      <c r="I66" s="176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80"/>
      <c r="U66" s="85"/>
      <c r="V66" s="85"/>
      <c r="W66" s="171"/>
      <c r="X66" s="171"/>
      <c r="Y66" s="171"/>
      <c r="Z66" s="171"/>
      <c r="AA66" s="171"/>
      <c r="AB66" s="171"/>
      <c r="AC66" s="171"/>
      <c r="AD66" s="171"/>
      <c r="AE66" s="171"/>
      <c r="AM66" s="172"/>
      <c r="AN66" s="172"/>
      <c r="AO66" s="172"/>
      <c r="AP66" s="172"/>
      <c r="AQ66" s="172"/>
      <c r="AR66" s="172"/>
      <c r="AS66" s="173"/>
      <c r="AV66" s="170"/>
      <c r="AW66" s="163"/>
      <c r="AX66" s="163"/>
      <c r="AY66" s="163"/>
    </row>
    <row r="67" spans="1:51" x14ac:dyDescent="0.25">
      <c r="B67" s="119"/>
      <c r="C67" s="174"/>
      <c r="D67" s="176"/>
      <c r="E67" s="176"/>
      <c r="F67" s="176"/>
      <c r="G67" s="176"/>
      <c r="H67" s="176"/>
      <c r="I67" s="176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80"/>
      <c r="U67" s="85"/>
      <c r="V67" s="85"/>
      <c r="W67" s="171"/>
      <c r="X67" s="171"/>
      <c r="Y67" s="171"/>
      <c r="Z67" s="98"/>
      <c r="AA67" s="171"/>
      <c r="AB67" s="171"/>
      <c r="AC67" s="171"/>
      <c r="AD67" s="171"/>
      <c r="AE67" s="171"/>
      <c r="AM67" s="172"/>
      <c r="AN67" s="172"/>
      <c r="AO67" s="172"/>
      <c r="AP67" s="172"/>
      <c r="AQ67" s="172"/>
      <c r="AR67" s="172"/>
      <c r="AS67" s="173"/>
      <c r="AV67" s="170"/>
      <c r="AW67" s="163"/>
      <c r="AX67" s="163"/>
      <c r="AY67" s="163"/>
    </row>
    <row r="68" spans="1:51" x14ac:dyDescent="0.25">
      <c r="B68" s="119"/>
      <c r="C68" s="174"/>
      <c r="D68" s="104"/>
      <c r="E68" s="176"/>
      <c r="F68" s="176"/>
      <c r="G68" s="176"/>
      <c r="H68" s="176"/>
      <c r="I68" s="104"/>
      <c r="J68" s="177"/>
      <c r="K68" s="177"/>
      <c r="L68" s="177"/>
      <c r="M68" s="177"/>
      <c r="N68" s="177"/>
      <c r="O68" s="177"/>
      <c r="P68" s="177"/>
      <c r="Q68" s="177"/>
      <c r="R68" s="177"/>
      <c r="S68" s="98"/>
      <c r="T68" s="98"/>
      <c r="U68" s="98"/>
      <c r="V68" s="98"/>
      <c r="W68" s="98"/>
      <c r="X68" s="98"/>
      <c r="Y68" s="98"/>
      <c r="Z68" s="86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170"/>
      <c r="AW68" s="163"/>
      <c r="AX68" s="163"/>
      <c r="AY68" s="163"/>
    </row>
    <row r="69" spans="1:51" x14ac:dyDescent="0.25">
      <c r="B69" s="119"/>
      <c r="C69" s="182"/>
      <c r="D69" s="104"/>
      <c r="E69" s="176"/>
      <c r="F69" s="176"/>
      <c r="G69" s="176"/>
      <c r="H69" s="176"/>
      <c r="I69" s="104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86"/>
      <c r="X69" s="86"/>
      <c r="Y69" s="86"/>
      <c r="Z69" s="171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170"/>
      <c r="AW69" s="163"/>
      <c r="AX69" s="163"/>
      <c r="AY69" s="163"/>
    </row>
    <row r="70" spans="1:51" x14ac:dyDescent="0.25">
      <c r="B70" s="1"/>
      <c r="C70" s="182"/>
      <c r="D70" s="176"/>
      <c r="E70" s="104"/>
      <c r="F70" s="176"/>
      <c r="G70" s="176"/>
      <c r="H70" s="176"/>
      <c r="I70" s="176"/>
      <c r="J70" s="98"/>
      <c r="K70" s="98"/>
      <c r="L70" s="98"/>
      <c r="M70" s="98"/>
      <c r="N70" s="98"/>
      <c r="O70" s="98"/>
      <c r="P70" s="98"/>
      <c r="Q70" s="98"/>
      <c r="R70" s="98"/>
      <c r="S70" s="177"/>
      <c r="T70" s="180"/>
      <c r="U70" s="85"/>
      <c r="V70" s="85"/>
      <c r="W70" s="171"/>
      <c r="X70" s="171"/>
      <c r="Y70" s="171"/>
      <c r="Z70" s="171"/>
      <c r="AA70" s="171"/>
      <c r="AB70" s="171"/>
      <c r="AC70" s="171"/>
      <c r="AD70" s="171"/>
      <c r="AE70" s="171"/>
      <c r="AM70" s="172"/>
      <c r="AN70" s="172"/>
      <c r="AO70" s="172"/>
      <c r="AP70" s="172"/>
      <c r="AQ70" s="172"/>
      <c r="AR70" s="172"/>
      <c r="AS70" s="173"/>
      <c r="AV70" s="170"/>
      <c r="AW70" s="163"/>
      <c r="AX70" s="163"/>
      <c r="AY70" s="163"/>
    </row>
    <row r="71" spans="1:51" x14ac:dyDescent="0.25">
      <c r="B71" s="1"/>
      <c r="C71" s="178"/>
      <c r="D71" s="176"/>
      <c r="E71" s="104"/>
      <c r="F71" s="104"/>
      <c r="G71" s="176"/>
      <c r="H71" s="176"/>
      <c r="I71" s="176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80"/>
      <c r="U71" s="85"/>
      <c r="V71" s="85"/>
      <c r="W71" s="171"/>
      <c r="X71" s="171"/>
      <c r="Y71" s="171"/>
      <c r="Z71" s="171"/>
      <c r="AA71" s="171"/>
      <c r="AB71" s="171"/>
      <c r="AC71" s="171"/>
      <c r="AD71" s="171"/>
      <c r="AE71" s="171"/>
      <c r="AM71" s="172"/>
      <c r="AN71" s="172"/>
      <c r="AO71" s="172"/>
      <c r="AP71" s="172"/>
      <c r="AQ71" s="172"/>
      <c r="AR71" s="172"/>
      <c r="AS71" s="173"/>
      <c r="AV71" s="170"/>
      <c r="AW71" s="163"/>
      <c r="AX71" s="163"/>
      <c r="AY71" s="163"/>
    </row>
    <row r="72" spans="1:51" x14ac:dyDescent="0.25">
      <c r="B72" s="84"/>
      <c r="C72" s="178"/>
      <c r="D72" s="176"/>
      <c r="E72" s="176"/>
      <c r="F72" s="104"/>
      <c r="G72" s="104"/>
      <c r="H72" s="104"/>
      <c r="I72" s="176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80"/>
      <c r="U72" s="85"/>
      <c r="V72" s="85"/>
      <c r="W72" s="171"/>
      <c r="X72" s="171"/>
      <c r="Y72" s="171"/>
      <c r="Z72" s="171"/>
      <c r="AA72" s="171"/>
      <c r="AB72" s="171"/>
      <c r="AC72" s="171"/>
      <c r="AD72" s="171"/>
      <c r="AE72" s="171"/>
      <c r="AM72" s="172"/>
      <c r="AN72" s="172"/>
      <c r="AO72" s="172"/>
      <c r="AP72" s="172"/>
      <c r="AQ72" s="172"/>
      <c r="AR72" s="172"/>
      <c r="AS72" s="173"/>
      <c r="AV72" s="170"/>
      <c r="AW72" s="163"/>
      <c r="AX72" s="163"/>
      <c r="AY72" s="163"/>
    </row>
    <row r="73" spans="1:51" x14ac:dyDescent="0.25">
      <c r="B73" s="84"/>
      <c r="C73" s="98"/>
      <c r="D73" s="176"/>
      <c r="E73" s="176"/>
      <c r="F73" s="176"/>
      <c r="G73" s="104"/>
      <c r="H73" s="104"/>
      <c r="I73" s="176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80"/>
      <c r="U73" s="85"/>
      <c r="V73" s="85"/>
      <c r="W73" s="171"/>
      <c r="X73" s="171"/>
      <c r="Y73" s="171"/>
      <c r="Z73" s="171"/>
      <c r="AA73" s="171"/>
      <c r="AB73" s="171"/>
      <c r="AC73" s="171"/>
      <c r="AD73" s="171"/>
      <c r="AE73" s="171"/>
      <c r="AM73" s="172"/>
      <c r="AN73" s="172"/>
      <c r="AO73" s="172"/>
      <c r="AP73" s="172"/>
      <c r="AQ73" s="172"/>
      <c r="AR73" s="172"/>
      <c r="AS73" s="173"/>
      <c r="AV73" s="170"/>
      <c r="AW73" s="163"/>
      <c r="AX73" s="163"/>
      <c r="AY73" s="163"/>
    </row>
    <row r="74" spans="1:51" x14ac:dyDescent="0.25">
      <c r="B74" s="84"/>
      <c r="C74" s="182"/>
      <c r="D74" s="98"/>
      <c r="E74" s="176"/>
      <c r="F74" s="176"/>
      <c r="G74" s="176"/>
      <c r="H74" s="176"/>
      <c r="I74" s="98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80"/>
      <c r="U74" s="85"/>
      <c r="V74" s="85"/>
      <c r="W74" s="171"/>
      <c r="X74" s="171"/>
      <c r="Y74" s="171"/>
      <c r="Z74" s="171"/>
      <c r="AA74" s="171"/>
      <c r="AB74" s="171"/>
      <c r="AC74" s="171"/>
      <c r="AD74" s="171"/>
      <c r="AE74" s="171"/>
      <c r="AM74" s="172"/>
      <c r="AN74" s="172"/>
      <c r="AO74" s="172"/>
      <c r="AP74" s="172"/>
      <c r="AQ74" s="172"/>
      <c r="AR74" s="172"/>
      <c r="AS74" s="173"/>
      <c r="AV74" s="170"/>
      <c r="AW74" s="163"/>
      <c r="AX74" s="163"/>
      <c r="AY74" s="163"/>
    </row>
    <row r="75" spans="1:51" x14ac:dyDescent="0.25">
      <c r="B75" s="84"/>
      <c r="C75" s="178"/>
      <c r="D75" s="98"/>
      <c r="E75" s="176"/>
      <c r="F75" s="176"/>
      <c r="G75" s="176"/>
      <c r="H75" s="176"/>
      <c r="I75" s="98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80"/>
      <c r="U75" s="85"/>
      <c r="V75" s="85"/>
      <c r="W75" s="171"/>
      <c r="X75" s="171"/>
      <c r="Y75" s="171"/>
      <c r="Z75" s="171"/>
      <c r="AA75" s="171"/>
      <c r="AB75" s="171"/>
      <c r="AC75" s="171"/>
      <c r="AD75" s="171"/>
      <c r="AE75" s="171"/>
      <c r="AM75" s="172"/>
      <c r="AN75" s="172"/>
      <c r="AO75" s="172"/>
      <c r="AP75" s="172"/>
      <c r="AQ75" s="172"/>
      <c r="AR75" s="172"/>
      <c r="AS75" s="173"/>
      <c r="AU75" s="163"/>
      <c r="AV75" s="170"/>
      <c r="AW75" s="163"/>
      <c r="AX75" s="163"/>
      <c r="AY75" s="163"/>
    </row>
    <row r="76" spans="1:51" x14ac:dyDescent="0.25">
      <c r="B76" s="98"/>
      <c r="C76" s="182"/>
      <c r="D76" s="176"/>
      <c r="E76" s="98"/>
      <c r="F76" s="176"/>
      <c r="G76" s="176"/>
      <c r="H76" s="176"/>
      <c r="I76" s="176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80"/>
      <c r="U76" s="85"/>
      <c r="V76" s="85"/>
      <c r="W76" s="171"/>
      <c r="X76" s="171"/>
      <c r="Y76" s="171"/>
      <c r="Z76" s="171"/>
      <c r="AA76" s="171"/>
      <c r="AB76" s="171"/>
      <c r="AC76" s="171"/>
      <c r="AD76" s="171"/>
      <c r="AE76" s="171"/>
      <c r="AM76" s="172"/>
      <c r="AN76" s="172"/>
      <c r="AO76" s="172"/>
      <c r="AP76" s="172"/>
      <c r="AQ76" s="172"/>
      <c r="AR76" s="172"/>
      <c r="AS76" s="173"/>
      <c r="AU76" s="163"/>
      <c r="AV76" s="170"/>
      <c r="AW76" s="163"/>
      <c r="AX76" s="163"/>
      <c r="AY76" s="163"/>
    </row>
    <row r="77" spans="1:51" x14ac:dyDescent="0.25">
      <c r="A77" s="171"/>
      <c r="B77" s="98"/>
      <c r="C77" s="96"/>
      <c r="D77" s="176"/>
      <c r="E77" s="98"/>
      <c r="F77" s="98"/>
      <c r="G77" s="176"/>
      <c r="H77" s="176"/>
      <c r="I77" s="172"/>
      <c r="J77" s="172"/>
      <c r="K77" s="172"/>
      <c r="L77" s="172"/>
      <c r="M77" s="172"/>
      <c r="N77" s="172"/>
      <c r="O77" s="173"/>
      <c r="P77" s="167"/>
      <c r="R77" s="170"/>
      <c r="AS77" s="163"/>
      <c r="AT77" s="163"/>
      <c r="AU77" s="163"/>
      <c r="AV77" s="163"/>
      <c r="AW77" s="163"/>
      <c r="AX77" s="163"/>
      <c r="AY77" s="163"/>
    </row>
    <row r="78" spans="1:51" x14ac:dyDescent="0.25">
      <c r="A78" s="171"/>
      <c r="B78" s="84"/>
      <c r="G78" s="98"/>
      <c r="H78" s="98"/>
      <c r="I78" s="172"/>
      <c r="J78" s="172"/>
      <c r="K78" s="172"/>
      <c r="L78" s="172"/>
      <c r="M78" s="172"/>
      <c r="N78" s="172"/>
      <c r="O78" s="173"/>
      <c r="P78" s="167"/>
      <c r="R78" s="167"/>
      <c r="AS78" s="163"/>
      <c r="AT78" s="163"/>
      <c r="AU78" s="163"/>
      <c r="AV78" s="163"/>
      <c r="AW78" s="163"/>
      <c r="AX78" s="163"/>
      <c r="AY78" s="163"/>
    </row>
    <row r="79" spans="1:51" x14ac:dyDescent="0.25">
      <c r="A79" s="171"/>
      <c r="G79" s="98"/>
      <c r="H79" s="98"/>
      <c r="I79" s="172"/>
      <c r="J79" s="172"/>
      <c r="K79" s="172"/>
      <c r="L79" s="172"/>
      <c r="M79" s="172"/>
      <c r="N79" s="172"/>
      <c r="O79" s="173"/>
      <c r="P79" s="167"/>
      <c r="R79" s="167"/>
      <c r="AS79" s="163"/>
      <c r="AT79" s="163"/>
      <c r="AU79" s="163"/>
      <c r="AV79" s="163"/>
      <c r="AW79" s="163"/>
      <c r="AX79" s="163"/>
      <c r="AY79" s="163"/>
    </row>
    <row r="80" spans="1:51" x14ac:dyDescent="0.25">
      <c r="A80" s="171"/>
      <c r="I80" s="172"/>
      <c r="J80" s="172"/>
      <c r="K80" s="172"/>
      <c r="L80" s="172"/>
      <c r="M80" s="172"/>
      <c r="N80" s="172"/>
      <c r="O80" s="173"/>
      <c r="P80" s="167"/>
      <c r="R80" s="167"/>
      <c r="AS80" s="163"/>
      <c r="AT80" s="163"/>
      <c r="AU80" s="163"/>
      <c r="AV80" s="163"/>
      <c r="AW80" s="163"/>
      <c r="AX80" s="163"/>
      <c r="AY80" s="163"/>
    </row>
    <row r="81" spans="1:51" x14ac:dyDescent="0.25">
      <c r="A81" s="171"/>
      <c r="I81" s="172"/>
      <c r="J81" s="172"/>
      <c r="K81" s="172"/>
      <c r="L81" s="172"/>
      <c r="M81" s="172"/>
      <c r="N81" s="172"/>
      <c r="O81" s="173"/>
      <c r="P81" s="167"/>
      <c r="R81" s="167"/>
      <c r="AS81" s="163"/>
      <c r="AT81" s="163"/>
      <c r="AU81" s="163"/>
      <c r="AV81" s="163"/>
      <c r="AW81" s="163"/>
      <c r="AX81" s="163"/>
      <c r="AY81" s="163"/>
    </row>
    <row r="82" spans="1:51" x14ac:dyDescent="0.25">
      <c r="A82" s="171"/>
      <c r="I82" s="172"/>
      <c r="J82" s="172"/>
      <c r="K82" s="172"/>
      <c r="L82" s="172"/>
      <c r="M82" s="172"/>
      <c r="N82" s="172"/>
      <c r="O82" s="173"/>
      <c r="P82" s="167"/>
      <c r="R82" s="167"/>
      <c r="AS82" s="163"/>
      <c r="AT82" s="163"/>
      <c r="AU82" s="163"/>
      <c r="AV82" s="163"/>
      <c r="AW82" s="163"/>
      <c r="AX82" s="163"/>
      <c r="AY82" s="163"/>
    </row>
    <row r="83" spans="1:51" x14ac:dyDescent="0.25">
      <c r="A83" s="171"/>
      <c r="I83" s="172"/>
      <c r="J83" s="172"/>
      <c r="K83" s="172"/>
      <c r="L83" s="172"/>
      <c r="M83" s="172"/>
      <c r="N83" s="172"/>
      <c r="O83" s="173"/>
      <c r="P83" s="167"/>
      <c r="R83" s="86"/>
      <c r="AS83" s="163"/>
      <c r="AT83" s="163"/>
      <c r="AU83" s="163"/>
      <c r="AV83" s="163"/>
      <c r="AW83" s="163"/>
      <c r="AX83" s="163"/>
      <c r="AY83" s="163"/>
    </row>
    <row r="84" spans="1:51" x14ac:dyDescent="0.25">
      <c r="A84" s="171"/>
      <c r="I84" s="172"/>
      <c r="J84" s="172"/>
      <c r="K84" s="172"/>
      <c r="L84" s="172"/>
      <c r="M84" s="172"/>
      <c r="N84" s="172"/>
      <c r="O84" s="173"/>
      <c r="R84" s="167"/>
      <c r="AS84" s="163"/>
      <c r="AT84" s="163"/>
      <c r="AU84" s="163"/>
      <c r="AV84" s="163"/>
      <c r="AW84" s="163"/>
      <c r="AX84" s="163"/>
      <c r="AY84" s="163"/>
    </row>
    <row r="85" spans="1:51" x14ac:dyDescent="0.25">
      <c r="O85" s="173"/>
      <c r="R85" s="167"/>
      <c r="AS85" s="163"/>
      <c r="AT85" s="163"/>
      <c r="AU85" s="163"/>
      <c r="AV85" s="163"/>
      <c r="AW85" s="163"/>
      <c r="AX85" s="163"/>
      <c r="AY85" s="163"/>
    </row>
    <row r="86" spans="1:51" x14ac:dyDescent="0.25">
      <c r="O86" s="173"/>
      <c r="R86" s="167"/>
      <c r="AS86" s="163"/>
      <c r="AT86" s="163"/>
      <c r="AU86" s="163"/>
      <c r="AV86" s="163"/>
      <c r="AW86" s="163"/>
      <c r="AX86" s="163"/>
      <c r="AY86" s="163"/>
    </row>
    <row r="87" spans="1:51" x14ac:dyDescent="0.25">
      <c r="O87" s="173"/>
      <c r="R87" s="167"/>
      <c r="AS87" s="163"/>
      <c r="AT87" s="163"/>
      <c r="AU87" s="163"/>
      <c r="AV87" s="163"/>
      <c r="AW87" s="163"/>
      <c r="AX87" s="163"/>
      <c r="AY87" s="163"/>
    </row>
    <row r="88" spans="1:51" x14ac:dyDescent="0.25">
      <c r="O88" s="173"/>
      <c r="R88" s="167"/>
      <c r="AS88" s="163"/>
      <c r="AT88" s="163"/>
      <c r="AU88" s="163"/>
      <c r="AV88" s="163"/>
      <c r="AW88" s="163"/>
      <c r="AX88" s="163"/>
      <c r="AY88" s="163"/>
    </row>
    <row r="89" spans="1:51" x14ac:dyDescent="0.25">
      <c r="O89" s="173"/>
      <c r="AS89" s="163"/>
      <c r="AT89" s="163"/>
      <c r="AU89" s="163"/>
      <c r="AV89" s="163"/>
      <c r="AW89" s="163"/>
      <c r="AX89" s="163"/>
      <c r="AY89" s="163"/>
    </row>
    <row r="90" spans="1:51" x14ac:dyDescent="0.25">
      <c r="O90" s="173"/>
      <c r="AS90" s="163"/>
      <c r="AT90" s="163"/>
      <c r="AU90" s="163"/>
      <c r="AV90" s="163"/>
      <c r="AW90" s="163"/>
      <c r="AX90" s="163"/>
      <c r="AY90" s="163"/>
    </row>
    <row r="91" spans="1:51" x14ac:dyDescent="0.25">
      <c r="O91" s="173"/>
      <c r="AS91" s="163"/>
      <c r="AT91" s="163"/>
      <c r="AU91" s="163"/>
      <c r="AV91" s="163"/>
      <c r="AW91" s="163"/>
      <c r="AX91" s="163"/>
      <c r="AY91" s="163"/>
    </row>
    <row r="92" spans="1:51" x14ac:dyDescent="0.25">
      <c r="O92" s="173"/>
      <c r="AS92" s="163"/>
      <c r="AT92" s="163"/>
      <c r="AU92" s="163"/>
      <c r="AV92" s="163"/>
      <c r="AW92" s="163"/>
      <c r="AX92" s="163"/>
      <c r="AY92" s="163"/>
    </row>
    <row r="93" spans="1:51" x14ac:dyDescent="0.25">
      <c r="O93" s="173"/>
      <c r="AS93" s="163"/>
      <c r="AT93" s="163"/>
      <c r="AU93" s="163"/>
      <c r="AV93" s="163"/>
      <c r="AW93" s="163"/>
      <c r="AX93" s="163"/>
      <c r="AY93" s="163"/>
    </row>
    <row r="94" spans="1:51" x14ac:dyDescent="0.25">
      <c r="O94" s="173"/>
      <c r="AS94" s="163"/>
      <c r="AT94" s="163"/>
      <c r="AU94" s="163"/>
      <c r="AV94" s="163"/>
      <c r="AW94" s="163"/>
      <c r="AX94" s="163"/>
      <c r="AY94" s="163"/>
    </row>
    <row r="95" spans="1:51" x14ac:dyDescent="0.25">
      <c r="O95" s="173"/>
      <c r="Q95" s="167"/>
      <c r="AS95" s="163"/>
      <c r="AT95" s="163"/>
      <c r="AU95" s="163"/>
      <c r="AV95" s="163"/>
      <c r="AW95" s="163"/>
      <c r="AX95" s="163"/>
      <c r="AY95" s="163"/>
    </row>
    <row r="96" spans="1:51" x14ac:dyDescent="0.25">
      <c r="O96" s="15"/>
      <c r="P96" s="167"/>
      <c r="Q96" s="167"/>
      <c r="AS96" s="163"/>
      <c r="AT96" s="163"/>
      <c r="AU96" s="163"/>
      <c r="AV96" s="163"/>
      <c r="AW96" s="163"/>
      <c r="AX96" s="163"/>
      <c r="AY96" s="163"/>
    </row>
    <row r="97" spans="15:51" x14ac:dyDescent="0.25">
      <c r="O97" s="15"/>
      <c r="P97" s="167"/>
      <c r="Q97" s="167"/>
      <c r="AS97" s="163"/>
      <c r="AT97" s="163"/>
      <c r="AU97" s="163"/>
      <c r="AV97" s="163"/>
      <c r="AW97" s="163"/>
      <c r="AX97" s="163"/>
      <c r="AY97" s="163"/>
    </row>
    <row r="98" spans="15:51" x14ac:dyDescent="0.25">
      <c r="O98" s="15"/>
      <c r="P98" s="167"/>
      <c r="Q98" s="167"/>
      <c r="AS98" s="163"/>
      <c r="AT98" s="163"/>
      <c r="AU98" s="163"/>
      <c r="AV98" s="163"/>
      <c r="AW98" s="163"/>
      <c r="AX98" s="163"/>
      <c r="AY98" s="163"/>
    </row>
    <row r="99" spans="15:51" x14ac:dyDescent="0.25">
      <c r="O99" s="15"/>
      <c r="P99" s="167"/>
      <c r="Q99" s="167"/>
      <c r="AS99" s="163"/>
      <c r="AT99" s="163"/>
      <c r="AU99" s="163"/>
      <c r="AV99" s="163"/>
      <c r="AW99" s="163"/>
      <c r="AX99" s="163"/>
      <c r="AY99" s="163"/>
    </row>
    <row r="100" spans="15:51" x14ac:dyDescent="0.25">
      <c r="O100" s="15"/>
      <c r="P100" s="167"/>
      <c r="Q100" s="167"/>
      <c r="AS100" s="163"/>
      <c r="AT100" s="163"/>
      <c r="AU100" s="163"/>
      <c r="AV100" s="163"/>
      <c r="AW100" s="163"/>
      <c r="AX100" s="163"/>
      <c r="AY100" s="163"/>
    </row>
    <row r="101" spans="15:51" x14ac:dyDescent="0.25">
      <c r="O101" s="15"/>
      <c r="P101" s="167"/>
      <c r="Q101" s="167"/>
      <c r="AS101" s="163"/>
      <c r="AT101" s="163"/>
      <c r="AU101" s="163"/>
      <c r="AV101" s="163"/>
      <c r="AW101" s="163"/>
      <c r="AX101" s="163"/>
      <c r="AY101" s="163"/>
    </row>
    <row r="102" spans="15:51" x14ac:dyDescent="0.25">
      <c r="O102" s="15"/>
      <c r="P102" s="167"/>
      <c r="Q102" s="167"/>
      <c r="AS102" s="163"/>
      <c r="AT102" s="163"/>
      <c r="AU102" s="163"/>
      <c r="AV102" s="163"/>
      <c r="AW102" s="163"/>
      <c r="AX102" s="163"/>
      <c r="AY102" s="163"/>
    </row>
    <row r="103" spans="15:51" x14ac:dyDescent="0.25">
      <c r="O103" s="15"/>
      <c r="P103" s="167"/>
      <c r="Q103" s="167"/>
      <c r="AS103" s="163"/>
      <c r="AT103" s="163"/>
      <c r="AU103" s="163"/>
      <c r="AV103" s="163"/>
      <c r="AW103" s="163"/>
      <c r="AX103" s="163"/>
      <c r="AY103" s="163"/>
    </row>
    <row r="104" spans="15:51" x14ac:dyDescent="0.25">
      <c r="O104" s="15"/>
      <c r="P104" s="167"/>
      <c r="Q104" s="167"/>
      <c r="AS104" s="163"/>
      <c r="AT104" s="163"/>
      <c r="AU104" s="163"/>
      <c r="AV104" s="163"/>
      <c r="AW104" s="163"/>
      <c r="AX104" s="163"/>
      <c r="AY104" s="163"/>
    </row>
    <row r="105" spans="15:51" x14ac:dyDescent="0.25">
      <c r="O105" s="15"/>
      <c r="P105" s="167"/>
      <c r="Q105" s="167"/>
      <c r="R105" s="167"/>
      <c r="S105" s="167"/>
      <c r="AS105" s="163"/>
      <c r="AT105" s="163"/>
      <c r="AU105" s="163"/>
      <c r="AV105" s="163"/>
      <c r="AW105" s="163"/>
      <c r="AX105" s="163"/>
      <c r="AY105" s="163"/>
    </row>
    <row r="106" spans="15:51" x14ac:dyDescent="0.25">
      <c r="O106" s="15"/>
      <c r="P106" s="167"/>
      <c r="Q106" s="167"/>
      <c r="R106" s="167"/>
      <c r="S106" s="167"/>
      <c r="T106" s="167"/>
      <c r="AS106" s="163"/>
      <c r="AT106" s="163"/>
      <c r="AU106" s="163"/>
      <c r="AV106" s="163"/>
      <c r="AW106" s="163"/>
      <c r="AX106" s="163"/>
      <c r="AY106" s="163"/>
    </row>
    <row r="107" spans="15:51" x14ac:dyDescent="0.25">
      <c r="O107" s="15"/>
      <c r="P107" s="167"/>
      <c r="Q107" s="167"/>
      <c r="R107" s="167"/>
      <c r="S107" s="167"/>
      <c r="T107" s="167"/>
      <c r="AS107" s="163"/>
      <c r="AT107" s="163"/>
      <c r="AU107" s="163"/>
      <c r="AV107" s="163"/>
      <c r="AW107" s="163"/>
      <c r="AX107" s="163"/>
      <c r="AY107" s="163"/>
    </row>
    <row r="108" spans="15:51" x14ac:dyDescent="0.25">
      <c r="O108" s="15"/>
      <c r="P108" s="167"/>
      <c r="T108" s="167"/>
      <c r="AS108" s="163"/>
      <c r="AT108" s="163"/>
      <c r="AU108" s="163"/>
      <c r="AV108" s="163"/>
      <c r="AW108" s="163"/>
      <c r="AX108" s="163"/>
      <c r="AY108" s="163"/>
    </row>
    <row r="109" spans="15:51" x14ac:dyDescent="0.25">
      <c r="O109" s="167"/>
      <c r="Q109" s="167"/>
      <c r="R109" s="167"/>
      <c r="S109" s="167"/>
      <c r="AS109" s="163"/>
      <c r="AT109" s="163"/>
      <c r="AU109" s="163"/>
      <c r="AV109" s="163"/>
      <c r="AW109" s="163"/>
      <c r="AX109" s="163"/>
      <c r="AY109" s="163"/>
    </row>
    <row r="110" spans="15:51" x14ac:dyDescent="0.25">
      <c r="O110" s="15"/>
      <c r="P110" s="167"/>
      <c r="Q110" s="167"/>
      <c r="R110" s="167"/>
      <c r="S110" s="167"/>
      <c r="T110" s="167"/>
      <c r="AS110" s="163"/>
      <c r="AT110" s="163"/>
      <c r="AU110" s="163"/>
      <c r="AV110" s="163"/>
      <c r="AW110" s="163"/>
      <c r="AX110" s="163"/>
      <c r="AY110" s="163"/>
    </row>
    <row r="111" spans="15:51" x14ac:dyDescent="0.25">
      <c r="O111" s="15"/>
      <c r="P111" s="167"/>
      <c r="Q111" s="167"/>
      <c r="R111" s="167"/>
      <c r="S111" s="167"/>
      <c r="T111" s="167"/>
      <c r="U111" s="167"/>
      <c r="AS111" s="163"/>
      <c r="AT111" s="163"/>
      <c r="AU111" s="163"/>
      <c r="AV111" s="163"/>
      <c r="AW111" s="163"/>
      <c r="AX111" s="163"/>
      <c r="AY111" s="163"/>
    </row>
    <row r="112" spans="15:51" x14ac:dyDescent="0.25">
      <c r="O112" s="15"/>
      <c r="P112" s="167"/>
      <c r="T112" s="167"/>
      <c r="U112" s="167"/>
      <c r="AS112" s="163"/>
      <c r="AT112" s="163"/>
      <c r="AU112" s="163"/>
      <c r="AV112" s="163"/>
      <c r="AW112" s="163"/>
      <c r="AX112" s="163"/>
      <c r="AY112" s="163"/>
    </row>
    <row r="124" spans="45:51" x14ac:dyDescent="0.25">
      <c r="AS124" s="163"/>
      <c r="AT124" s="163"/>
      <c r="AU124" s="163"/>
      <c r="AV124" s="163"/>
      <c r="AW124" s="163"/>
      <c r="AX124" s="163"/>
      <c r="AY124" s="163"/>
    </row>
  </sheetData>
  <protectedRanges>
    <protectedRange sqref="N68:R68 B78 S70:T76 B70:B75 S66:T67 N71:R76 T43:T46 T58:T65" name="Range2_12_5_1_1"/>
    <protectedRange sqref="N10 L10 L6 D6 D8 AD8 AF8 O8:U8 AJ8:AR8 AF10 AR11:AR34 L24:N31 G23:G34 N12:N23 N32:N34 E23:E34 E11:G22 N11:AG11 O12:AG34" name="Range1_16_3_1_1"/>
    <protectedRange sqref="I73 J71:M76 J68:M68 I76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7:H77 F76 E75" name="Range2_2_2_9_2_1_1"/>
    <protectedRange sqref="D73 D76:D77" name="Range2_1_1_1_1_1_9_2_1_1"/>
    <protectedRange sqref="Q10" name="Range1_17_1_1_1"/>
    <protectedRange sqref="AG10" name="Range1_18_1_1_1"/>
    <protectedRange sqref="C74 C76" name="Range2_4_1_1_1"/>
    <protectedRange sqref="AS16:AS34" name="Range1_1_1_1"/>
    <protectedRange sqref="P3:U5" name="Range1_16_1_1_1_1"/>
    <protectedRange sqref="C77 C75 C72" name="Range2_1_3_1_1"/>
    <protectedRange sqref="H11:H34" name="Range1_1_1_1_1_1_1"/>
    <protectedRange sqref="B76:B77 J69:R70 D74:D75 I74:I75 Z67:Z68 S68:Y69 AA68:AU69 E76:E77 G78:H79 F77" name="Range2_2_1_10_1_1_1_2"/>
    <protectedRange sqref="C73" name="Range2_2_1_10_2_1_1_1"/>
    <protectedRange sqref="N66:R67 G74:H74 D70 F73 E72" name="Range2_12_1_6_1_1"/>
    <protectedRange sqref="D65:D66 I70:I72 I66:M67 G75:H76 G68:H70 E73:E74 F74:F75 F67:F69 E66:E68" name="Range2_2_12_1_7_1_1"/>
    <protectedRange sqref="D71:D72" name="Range2_1_1_1_1_11_1_2_1_1"/>
    <protectedRange sqref="E69 G71:H71 F70" name="Range2_2_2_9_1_1_1_1"/>
    <protectedRange sqref="D67" name="Range2_1_1_1_1_1_9_1_1_1_1"/>
    <protectedRange sqref="C71 C66" name="Range2_1_1_2_1_1"/>
    <protectedRange sqref="C70" name="Range2_1_2_2_1_1"/>
    <protectedRange sqref="C69" name="Range2_3_2_1_1"/>
    <protectedRange sqref="F65:F66 E65 G67:H67" name="Range2_2_12_1_1_1_1_1"/>
    <protectedRange sqref="C65" name="Range2_1_4_2_1_1_1"/>
    <protectedRange sqref="C67:C68" name="Range2_5_1_1_1"/>
    <protectedRange sqref="E70:E71 F71:F72 G72:H73 I68:I69" name="Range2_2_1_1_1_1"/>
    <protectedRange sqref="D68:D69" name="Range2_1_1_1_1_1_1_1_1"/>
    <protectedRange sqref="AS11:AS15" name="Range1_4_1_1_1_1"/>
    <protectedRange sqref="J11:J15 J26:J34" name="Range1_1_2_1_10_1_1_1_1"/>
    <protectedRange sqref="R83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4" name="Range2_2_12_1_3_1_1_1_1_1_4_1_1"/>
    <protectedRange sqref="E43:F44" name="Range2_2_12_1_7_1_1_3_1_1"/>
    <protectedRange sqref="I42:J42" name="Range2_2_12_1_4_2_1_1_1_2_1_1"/>
    <protectedRange sqref="S43:S46" name="Range2_12_5_1_1_2_3_1"/>
    <protectedRange sqref="Q43:R44" name="Range2_12_1_6_1_1_1_1_2_1"/>
    <protectedRange sqref="N43:P44" name="Range2_12_1_2_3_1_1_1_1_2_1"/>
    <protectedRange sqref="I43:M44" name="Range2_2_12_1_4_3_1_1_1_1_2_1"/>
    <protectedRange sqref="D43:D44" name="Range2_2_12_1_3_1_2_1_1_1_2_1_2_1"/>
    <protectedRange sqref="T50:T57" name="Range2_12_5_1_1_3"/>
    <protectedRange sqref="T49" name="Range2_12_5_1_1_2_2"/>
    <protectedRange sqref="S49" name="Range2_12_4_1_1_1_4_2_2_2"/>
    <protectedRange sqref="T48" name="Range2_12_5_1_1_2_1_1"/>
    <protectedRange sqref="T47" name="Range2_12_5_1_1_6_1_1_1_1_1_1_1"/>
    <protectedRange sqref="S47" name="Range2_12_5_1_1_5_3_1_1_1_1_1_1_1"/>
    <protectedRange sqref="S48" name="Range2_12_4_1_1_1_4_2_2_1_1"/>
    <protectedRange sqref="B67:B69" name="Range2_12_5_1_1_2"/>
    <protectedRange sqref="B66" name="Range2_12_5_1_1_2_1_4_1_1_1_2_1_1_1_1_1_1_1"/>
    <protectedRange sqref="F64 G66:H66" name="Range2_2_12_1_1_1_1_1_1"/>
    <protectedRange sqref="D64:E64" name="Range2_2_12_1_7_1_1_2_1"/>
    <protectedRange sqref="C64" name="Range2_1_1_2_1_1_1"/>
    <protectedRange sqref="B64:B65" name="Range2_12_5_1_1_2_1"/>
    <protectedRange sqref="B63" name="Range2_12_5_1_1_2_1_2_1"/>
    <protectedRange sqref="B62" name="Range2_12_5_1_1_2_1_2_2"/>
    <protectedRange sqref="B61" name="Range2_12_5_1_1_2_1_4_1_1_1_2_1_1_1_1_1_1_1_1_1_2"/>
    <protectedRange sqref="G45:H46" name="Range2_2_12_1_3_1_1_1_1_1_4_1_1_1"/>
    <protectedRange sqref="E45:F46" name="Range2_2_12_1_7_1_1_3_1_1_1"/>
    <protectedRange sqref="Q45:R46" name="Range2_12_1_6_1_1_1_1_2_1_1"/>
    <protectedRange sqref="N45:P46" name="Range2_12_1_2_3_1_1_1_1_2_1_1"/>
    <protectedRange sqref="I45:M46" name="Range2_2_12_1_4_3_1_1_1_1_2_1_1"/>
    <protectedRange sqref="D45:D46" name="Range2_2_12_1_3_1_2_1_1_1_2_1_2_1_1"/>
    <protectedRange sqref="Q49:R49" name="Range2_12_1_6_1_1_1_2_3_2_1_1_3_1"/>
    <protectedRange sqref="N49:P49" name="Range2_12_1_2_3_1_1_1_2_3_2_1_1_3_1"/>
    <protectedRange sqref="K49:M49" name="Range2_2_12_1_4_3_1_1_1_3_3_2_1_1_3_1"/>
    <protectedRange sqref="J49" name="Range2_2_12_1_4_3_1_1_1_3_2_1_2_2_1"/>
    <protectedRange sqref="E48:H49" name="Range2_2_12_1_3_1_2_1_1_1_1_2_1_1_1_1_1_1_1"/>
    <protectedRange sqref="D48:D49" name="Range2_2_12_1_3_1_2_1_1_1_2_1_2_3_1_1_1_1_2"/>
    <protectedRange sqref="Q47:R47" name="Range2_12_1_6_1_1_1_2_3_2_1_1_2_1_1_1_1_1_1"/>
    <protectedRange sqref="N47:P47" name="Range2_12_1_2_3_1_1_1_2_3_2_1_1_2_1_1_1_1_1_1"/>
    <protectedRange sqref="J47:M47" name="Range2_2_12_1_4_3_1_1_1_3_3_2_1_1_2_1_1_1_1_1_1"/>
    <protectedRange sqref="I47" name="Range2_2_12_1_4_3_1_1_1_2_1_2_2_1_2_1_1_1_1_1_1"/>
    <protectedRange sqref="Q48:R48" name="Range2_12_1_6_1_1_1_2_3_2_1_1_1_1_1"/>
    <protectedRange sqref="N48:P48" name="Range2_12_1_2_3_1_1_1_2_3_2_1_1_1_1_1"/>
    <protectedRange sqref="K48:M48" name="Range2_2_12_1_4_3_1_1_1_3_3_2_1_1_1_1_1"/>
    <protectedRange sqref="J48" name="Range2_2_12_1_4_3_1_1_1_3_2_1_2_1_1_1"/>
    <protectedRange sqref="D47:E47" name="Range2_2_12_1_3_1_2_1_1_1_2_1_2_3_2_1_1_1"/>
    <protectedRange sqref="I48" name="Range2_2_12_1_4_2_1_1_1_4_1_2_1_1_1_2_1_1_1"/>
    <protectedRange sqref="F47:H47" name="Range2_2_12_1_3_1_1_1_1_1_4_1_2_1_2_1_2_1_1_1"/>
    <protectedRange sqref="I49" name="Range2_2_12_1_4_2_1_1_1_4_1_2_1_1_1_2_2_1_1"/>
    <protectedRange sqref="B44:B45" name="Range2_12_5_1_1_1_2_2_1_1_1_1_1_1_1_1_1_1"/>
    <protectedRange sqref="B46" name="Range2_12_5_1_1_1_3_1_1_1_1_1_1_1_1_1_1_1"/>
    <protectedRange sqref="S62:S65" name="Range2_12_5_1_1_5"/>
    <protectedRange sqref="N62:R65" name="Range2_12_1_6_1_1_1"/>
    <protectedRange sqref="J62:M65" name="Range2_2_12_1_7_1_1_2"/>
    <protectedRange sqref="S60:S61" name="Range2_12_2_1_1_1_2_1_1_1"/>
    <protectedRange sqref="Q61:R61" name="Range2_12_1_4_1_1_1_1_1_1_1_1_1_1_1_1_1_1_1"/>
    <protectedRange sqref="N61:P61" name="Range2_12_1_2_1_1_1_1_1_1_1_1_1_1_1_1_1_1_1_1"/>
    <protectedRange sqref="J61:M61" name="Range2_2_12_1_4_1_1_1_1_1_1_1_1_1_1_1_1_1_1_1_1"/>
    <protectedRange sqref="Q60:R60" name="Range2_12_1_6_1_1_1_2_3_1_1_3_1_1_1_1_1_1_1"/>
    <protectedRange sqref="N60:P60" name="Range2_12_1_2_3_1_1_1_2_3_1_1_3_1_1_1_1_1_1_1"/>
    <protectedRange sqref="J60:M60" name="Range2_2_12_1_4_3_1_1_1_3_3_1_1_3_1_1_1_1_1_1_1"/>
    <protectedRange sqref="S50:S59" name="Range2_12_4_1_1_1_4_2_2_2_1"/>
    <protectedRange sqref="Q50:R59" name="Range2_12_1_6_1_1_1_2_3_2_1_1_3_2"/>
    <protectedRange sqref="N50:P59" name="Range2_12_1_2_3_1_1_1_2_3_2_1_1_3_2"/>
    <protectedRange sqref="K50:M59" name="Range2_2_12_1_4_3_1_1_1_3_3_2_1_1_3_2"/>
    <protectedRange sqref="J50:J59" name="Range2_2_12_1_4_3_1_1_1_3_2_1_2_2_2"/>
    <protectedRange sqref="G50:H53" name="Range2_2_12_1_3_1_2_1_1_1_2_1_1_1_1_1_1_2_1_1_1"/>
    <protectedRange sqref="D50:E53" name="Range2_2_12_1_3_1_2_1_1_1_2_1_1_1_1_3_1_1_1_1_1"/>
    <protectedRange sqref="F50:F53" name="Range2_2_12_1_3_1_2_1_1_1_3_1_1_1_1_1_3_1_1_1_1_1"/>
    <protectedRange sqref="I50:I53" name="Range2_2_12_1_4_3_1_1_1_2_1_2_1_1_3_1_1_1_1_1_1_1"/>
    <protectedRange sqref="I56:I57" name="Range2_2_12_1_7_1_1_2_2_2"/>
    <protectedRange sqref="I54:I55" name="Range2_2_12_1_4_3_1_1_1_3_3_1_1_3_1_1_1_1_1_1_2_2"/>
    <protectedRange sqref="E54:H55" name="Range2_2_12_1_3_1_2_1_1_1_1_2_1_1_1_1_1_1_2_2"/>
    <protectedRange sqref="D54:D55" name="Range2_2_12_1_3_1_2_1_1_1_2_1_2_3_1_1_1_1_1_2"/>
    <protectedRange sqref="G56:H57" name="Range2_2_12_1_3_1_2_1_1_1_2_1_1_1_1_1_1_2_1_1_1_1_1_1"/>
    <protectedRange sqref="D56:E57" name="Range2_2_12_1_3_1_2_1_1_1_2_1_1_1_1_3_1_1_1_1_1_2_1_2"/>
    <protectedRange sqref="F56:F57" name="Range2_2_12_1_3_1_2_1_1_1_3_1_1_1_1_1_3_1_1_1_1_1_1_1_2"/>
    <protectedRange sqref="I60:I65" name="Range2_2_12_1_7_1_1_2_2_1_1"/>
    <protectedRange sqref="I58:I59" name="Range2_2_12_1_4_3_1_1_1_3_3_1_1_3_1_1_1_1_1_1_2_1_1"/>
    <protectedRange sqref="G58:H59 E58:F58" name="Range2_2_12_1_3_1_2_1_1_1_1_2_1_1_1_1_1_1_2_1_1"/>
    <protectedRange sqref="D58" name="Range2_2_12_1_3_1_2_1_1_1_2_1_2_3_1_1_1_1_1_1_1"/>
    <protectedRange sqref="G65:H65" name="Range2_2_12_1_3_1_2_1_1_1_2_1_1_1_1_1_1_2_1_1_1_1_1_1_1_1_1"/>
    <protectedRange sqref="F63 G62:H64" name="Range2_2_12_1_3_3_1_1_1_2_1_1_1_1_1_1_1_1_1_1_1_1_1_1_1_1"/>
    <protectedRange sqref="G60:H60" name="Range2_2_12_1_3_1_2_1_1_1_2_1_1_1_1_1_1_2_1_1_1_1_1_2_1"/>
    <protectedRange sqref="F60:F62" name="Range2_2_12_1_3_1_2_1_1_1_3_1_1_1_1_1_3_1_1_1_1_1_1_1_1_1"/>
    <protectedRange sqref="F59 G61:H61" name="Range2_2_12_1_3_1_2_1_1_1_1_2_1_1_1_1_1_1_1_1_1_1_1"/>
    <protectedRange sqref="D63" name="Range2_2_12_1_7_1_1_2_1_1_1_1_1"/>
    <protectedRange sqref="E63" name="Range2_2_12_1_1_1_1_1_1_1_1_1_1_1"/>
    <protectedRange sqref="C63" name="Range2_1_4_2_1_1_1_1_1_1_1_1"/>
    <protectedRange sqref="D60:E62" name="Range2_2_12_1_3_1_2_1_1_1_3_1_1_1_1_1_1_1_2_1_1_1_1_1_1_1"/>
    <protectedRange sqref="D59:E59" name="Range2_2_12_1_3_1_2_1_1_1_2_1_1_1_1_3_1_1_1_1_1_1_1_1_1_1"/>
    <protectedRange sqref="B59" name="Range2_12_5_1_1_2_1_4_1_1_1_2_1_1_1_1_1_1_1_1_1_2_1_1_1_1"/>
    <protectedRange sqref="B60" name="Range2_12_5_1_1_2_1_2_2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183" priority="5" operator="containsText" text="N/A">
      <formula>NOT(ISERROR(SEARCH("N/A",X11)))</formula>
    </cfRule>
    <cfRule type="cellIs" dxfId="182" priority="23" operator="equal">
      <formula>0</formula>
    </cfRule>
  </conditionalFormatting>
  <conditionalFormatting sqref="X11:AE34">
    <cfRule type="cellIs" dxfId="181" priority="22" operator="greaterThanOrEqual">
      <formula>1185</formula>
    </cfRule>
  </conditionalFormatting>
  <conditionalFormatting sqref="X11:AE34">
    <cfRule type="cellIs" dxfId="180" priority="21" operator="between">
      <formula>0.1</formula>
      <formula>1184</formula>
    </cfRule>
  </conditionalFormatting>
  <conditionalFormatting sqref="X8 AJ11:AO11 AJ15:AL15 AJ12:AN14 AK33:AK34 AJ16:AJ34 AO12:AO32 AL16:AL34 AM15:AN34">
    <cfRule type="cellIs" dxfId="179" priority="20" operator="equal">
      <formula>0</formula>
    </cfRule>
  </conditionalFormatting>
  <conditionalFormatting sqref="X8 AJ11:AO11 AJ15:AL15 AJ12:AN14 AK33:AK34 AJ16:AJ34 AO12:AO32 AL16:AL34 AM15:AN34">
    <cfRule type="cellIs" dxfId="178" priority="19" operator="greaterThan">
      <formula>1179</formula>
    </cfRule>
  </conditionalFormatting>
  <conditionalFormatting sqref="X8 AJ11:AO11 AJ15:AL15 AJ12:AN14 AK33:AK34 AJ16:AJ34 AO12:AO32 AL16:AL34 AM15:AN34">
    <cfRule type="cellIs" dxfId="177" priority="18" operator="greaterThan">
      <formula>99</formula>
    </cfRule>
  </conditionalFormatting>
  <conditionalFormatting sqref="X8 AJ11:AO11 AJ15:AL15 AJ12:AN14 AK33:AK34 AJ16:AJ34 AO12:AO32 AL16:AL34 AM15:AN34">
    <cfRule type="cellIs" dxfId="176" priority="17" operator="greaterThan">
      <formula>0.99</formula>
    </cfRule>
  </conditionalFormatting>
  <conditionalFormatting sqref="AB8">
    <cfRule type="cellIs" dxfId="175" priority="16" operator="equal">
      <formula>0</formula>
    </cfRule>
  </conditionalFormatting>
  <conditionalFormatting sqref="AB8">
    <cfRule type="cellIs" dxfId="174" priority="15" operator="greaterThan">
      <formula>1179</formula>
    </cfRule>
  </conditionalFormatting>
  <conditionalFormatting sqref="AB8">
    <cfRule type="cellIs" dxfId="173" priority="14" operator="greaterThan">
      <formula>99</formula>
    </cfRule>
  </conditionalFormatting>
  <conditionalFormatting sqref="AB8">
    <cfRule type="cellIs" dxfId="172" priority="13" operator="greaterThan">
      <formula>0.99</formula>
    </cfRule>
  </conditionalFormatting>
  <conditionalFormatting sqref="AQ11:AQ34 AO33:AO34 AK16:AK32">
    <cfRule type="cellIs" dxfId="171" priority="12" operator="equal">
      <formula>0</formula>
    </cfRule>
  </conditionalFormatting>
  <conditionalFormatting sqref="AQ11:AQ34 AO33:AO34 AK16:AK32">
    <cfRule type="cellIs" dxfId="170" priority="11" operator="greaterThan">
      <formula>1179</formula>
    </cfRule>
  </conditionalFormatting>
  <conditionalFormatting sqref="AQ11:AQ34 AO33:AO34 AK16:AK32">
    <cfRule type="cellIs" dxfId="169" priority="10" operator="greaterThan">
      <formula>99</formula>
    </cfRule>
  </conditionalFormatting>
  <conditionalFormatting sqref="AQ11:AQ34 AO33:AO34 AK16:AK32">
    <cfRule type="cellIs" dxfId="168" priority="9" operator="greaterThan">
      <formula>0.99</formula>
    </cfRule>
  </conditionalFormatting>
  <conditionalFormatting sqref="AI11:AI34">
    <cfRule type="cellIs" dxfId="167" priority="8" operator="greaterThan">
      <formula>$AI$8</formula>
    </cfRule>
  </conditionalFormatting>
  <conditionalFormatting sqref="AH11:AH34">
    <cfRule type="cellIs" dxfId="166" priority="6" operator="greaterThan">
      <formula>$AH$8</formula>
    </cfRule>
    <cfRule type="cellIs" dxfId="165" priority="7" operator="greaterThan">
      <formula>$AH$8</formula>
    </cfRule>
  </conditionalFormatting>
  <conditionalFormatting sqref="AP11:AP34">
    <cfRule type="cellIs" dxfId="164" priority="4" operator="equal">
      <formula>0</formula>
    </cfRule>
  </conditionalFormatting>
  <conditionalFormatting sqref="AP11:AP34">
    <cfRule type="cellIs" dxfId="163" priority="3" operator="greaterThan">
      <formula>1179</formula>
    </cfRule>
  </conditionalFormatting>
  <conditionalFormatting sqref="AP11:AP34">
    <cfRule type="cellIs" dxfId="162" priority="2" operator="greaterThan">
      <formula>99</formula>
    </cfRule>
  </conditionalFormatting>
  <conditionalFormatting sqref="AP11:AP34">
    <cfRule type="cellIs" dxfId="161" priority="1" operator="greaterThan">
      <formula>0.99</formula>
    </cfRule>
  </conditionalFormatting>
  <dataValidations count="4"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4"/>
  <sheetViews>
    <sheetView showGridLines="0" topLeftCell="Z19" zoomScaleNormal="100" workbookViewId="0">
      <selection activeCell="AH40" activeCellId="1" sqref="AG35 AH40"/>
    </sheetView>
  </sheetViews>
  <sheetFormatPr defaultRowHeight="15" x14ac:dyDescent="0.25"/>
  <cols>
    <col min="1" max="1" width="5.7109375" style="163" customWidth="1"/>
    <col min="2" max="2" width="10.28515625" style="163" customWidth="1"/>
    <col min="3" max="3" width="14" style="163" customWidth="1"/>
    <col min="4" max="7" width="9.140625" style="163"/>
    <col min="8" max="8" width="20.42578125" style="163" customWidth="1"/>
    <col min="9" max="10" width="9.140625" style="163"/>
    <col min="11" max="11" width="9" style="163" customWidth="1"/>
    <col min="12" max="14" width="9.140625" style="163" hidden="1" customWidth="1"/>
    <col min="15" max="16" width="9.28515625" style="163" bestFit="1" customWidth="1"/>
    <col min="17" max="17" width="9" style="163" customWidth="1"/>
    <col min="18" max="18" width="9.140625" style="163" customWidth="1"/>
    <col min="19" max="19" width="11.5703125" style="163" bestFit="1" customWidth="1"/>
    <col min="20" max="20" width="10.5703125" style="163" bestFit="1" customWidth="1"/>
    <col min="21" max="22" width="9.28515625" style="163" bestFit="1" customWidth="1"/>
    <col min="23" max="23" width="9.140625" style="163"/>
    <col min="24" max="28" width="9.28515625" style="163" bestFit="1" customWidth="1"/>
    <col min="29" max="32" width="9.140625" style="163"/>
    <col min="33" max="33" width="10.5703125" style="163" bestFit="1" customWidth="1"/>
    <col min="34" max="35" width="9.28515625" style="163" bestFit="1" customWidth="1"/>
    <col min="36" max="44" width="9.140625" style="163"/>
    <col min="45" max="45" width="83.85546875" style="15" customWidth="1"/>
    <col min="46" max="47" width="9.140625" style="167"/>
    <col min="48" max="48" width="29.7109375" style="167" customWidth="1"/>
    <col min="49" max="49" width="22" style="167" customWidth="1"/>
    <col min="50" max="50" width="9.140625" style="167"/>
    <col min="51" max="51" width="38.5703125" style="167" bestFit="1" customWidth="1"/>
    <col min="52" max="16384" width="9.140625" style="163"/>
  </cols>
  <sheetData>
    <row r="2" spans="2:51" ht="21" x14ac:dyDescent="0.25">
      <c r="B2" s="5"/>
      <c r="C2" s="167"/>
      <c r="D2" s="167"/>
      <c r="E2" s="6"/>
      <c r="F2" s="6"/>
      <c r="G2" s="167"/>
      <c r="H2" s="7"/>
      <c r="I2" s="7"/>
      <c r="J2" s="167"/>
      <c r="K2" s="7"/>
      <c r="L2" s="7"/>
      <c r="M2" s="167"/>
      <c r="N2" s="167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7"/>
      <c r="AN2" s="167"/>
      <c r="AO2" s="167"/>
      <c r="AP2" s="167"/>
      <c r="AQ2" s="167"/>
      <c r="AR2" s="167"/>
    </row>
    <row r="3" spans="2:51" ht="21" x14ac:dyDescent="0.25">
      <c r="B3" s="16" t="s">
        <v>1</v>
      </c>
      <c r="C3" s="16"/>
      <c r="D3" s="16"/>
      <c r="E3" s="167"/>
      <c r="F3" s="7"/>
      <c r="G3" s="7"/>
      <c r="H3" s="167"/>
      <c r="I3" s="167"/>
      <c r="J3" s="167"/>
      <c r="K3" s="17"/>
      <c r="L3" s="18"/>
      <c r="M3" s="167"/>
      <c r="N3" s="167"/>
      <c r="O3" s="19" t="s">
        <v>2</v>
      </c>
      <c r="P3" s="263" t="s">
        <v>130</v>
      </c>
      <c r="Q3" s="264"/>
      <c r="R3" s="264"/>
      <c r="S3" s="264"/>
      <c r="T3" s="264"/>
      <c r="U3" s="265"/>
      <c r="V3" s="20"/>
      <c r="W3" s="20"/>
      <c r="X3" s="20"/>
      <c r="Y3" s="20"/>
      <c r="Z3" s="20"/>
      <c r="AH3" s="167"/>
      <c r="AI3" s="167"/>
      <c r="AJ3" s="167"/>
      <c r="AK3" s="167"/>
      <c r="AL3" s="15"/>
      <c r="AM3" s="167"/>
      <c r="AN3" s="167"/>
      <c r="AO3" s="167"/>
      <c r="AP3" s="167"/>
      <c r="AQ3" s="167"/>
      <c r="AR3" s="167"/>
      <c r="AS3" s="167"/>
    </row>
    <row r="4" spans="2:51" x14ac:dyDescent="0.25">
      <c r="B4" s="21" t="s">
        <v>3</v>
      </c>
      <c r="C4" s="21"/>
      <c r="D4" s="21"/>
      <c r="E4" s="167"/>
      <c r="F4" s="22"/>
      <c r="G4" s="167"/>
      <c r="H4" s="167"/>
      <c r="I4" s="167"/>
      <c r="J4" s="167"/>
      <c r="K4" s="167"/>
      <c r="L4" s="167"/>
      <c r="M4" s="167"/>
      <c r="N4" s="167"/>
      <c r="O4" s="19" t="s">
        <v>4</v>
      </c>
      <c r="P4" s="263" t="s">
        <v>137</v>
      </c>
      <c r="Q4" s="264"/>
      <c r="R4" s="264"/>
      <c r="S4" s="264"/>
      <c r="T4" s="264"/>
      <c r="U4" s="265"/>
      <c r="V4" s="20"/>
      <c r="W4" s="20"/>
      <c r="X4" s="20"/>
      <c r="Y4" s="20"/>
      <c r="Z4" s="20"/>
      <c r="AH4" s="167"/>
      <c r="AI4" s="167"/>
      <c r="AJ4" s="167"/>
      <c r="AK4" s="167"/>
      <c r="AL4" s="15"/>
      <c r="AM4" s="167"/>
      <c r="AN4" s="167"/>
      <c r="AO4" s="167"/>
      <c r="AP4" s="167"/>
      <c r="AQ4" s="167"/>
      <c r="AR4" s="167"/>
      <c r="AS4" s="167"/>
    </row>
    <row r="5" spans="2:51" x14ac:dyDescent="0.25">
      <c r="B5" s="167"/>
      <c r="C5" s="167"/>
      <c r="D5" s="167"/>
      <c r="E5" s="23"/>
      <c r="F5" s="23"/>
      <c r="G5" s="167"/>
      <c r="H5" s="167"/>
      <c r="I5" s="167"/>
      <c r="J5" s="167"/>
      <c r="K5" s="167"/>
      <c r="L5" s="167"/>
      <c r="M5" s="167"/>
      <c r="N5" s="167"/>
      <c r="O5" s="19" t="s">
        <v>5</v>
      </c>
      <c r="P5" s="263" t="s">
        <v>137</v>
      </c>
      <c r="Q5" s="264"/>
      <c r="R5" s="264"/>
      <c r="S5" s="264"/>
      <c r="T5" s="264"/>
      <c r="U5" s="265"/>
      <c r="V5" s="20"/>
      <c r="W5" s="20"/>
      <c r="X5" s="20"/>
      <c r="Y5" s="20"/>
      <c r="Z5" s="20"/>
      <c r="AH5" s="167"/>
      <c r="AI5" s="167"/>
      <c r="AJ5" s="167"/>
      <c r="AK5" s="167"/>
      <c r="AL5" s="15"/>
      <c r="AM5" s="167"/>
      <c r="AN5" s="167"/>
      <c r="AO5" s="167"/>
      <c r="AP5" s="167"/>
      <c r="AQ5" s="167"/>
      <c r="AR5" s="167"/>
      <c r="AS5" s="167"/>
    </row>
    <row r="6" spans="2:51" x14ac:dyDescent="0.25">
      <c r="B6" s="263" t="s">
        <v>6</v>
      </c>
      <c r="C6" s="265"/>
      <c r="D6" s="266" t="s">
        <v>7</v>
      </c>
      <c r="E6" s="267"/>
      <c r="F6" s="267"/>
      <c r="G6" s="267"/>
      <c r="H6" s="268"/>
      <c r="I6" s="167"/>
      <c r="J6" s="167"/>
      <c r="K6" s="213"/>
      <c r="L6" s="269">
        <v>41686</v>
      </c>
      <c r="M6" s="270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36" x14ac:dyDescent="0.25">
      <c r="B7" s="252" t="s">
        <v>8</v>
      </c>
      <c r="C7" s="253"/>
      <c r="D7" s="252" t="s">
        <v>9</v>
      </c>
      <c r="E7" s="254"/>
      <c r="F7" s="254"/>
      <c r="G7" s="253"/>
      <c r="H7" s="217" t="s">
        <v>10</v>
      </c>
      <c r="I7" s="216" t="s">
        <v>11</v>
      </c>
      <c r="J7" s="216" t="s">
        <v>12</v>
      </c>
      <c r="K7" s="216" t="s">
        <v>13</v>
      </c>
      <c r="L7" s="15"/>
      <c r="M7" s="15"/>
      <c r="N7" s="15"/>
      <c r="O7" s="217" t="s">
        <v>14</v>
      </c>
      <c r="P7" s="252" t="s">
        <v>15</v>
      </c>
      <c r="Q7" s="254"/>
      <c r="R7" s="254"/>
      <c r="S7" s="254"/>
      <c r="T7" s="253"/>
      <c r="U7" s="251" t="s">
        <v>16</v>
      </c>
      <c r="V7" s="251"/>
      <c r="W7" s="216" t="s">
        <v>17</v>
      </c>
      <c r="X7" s="252" t="s">
        <v>18</v>
      </c>
      <c r="Y7" s="253"/>
      <c r="Z7" s="252" t="s">
        <v>19</v>
      </c>
      <c r="AA7" s="253"/>
      <c r="AB7" s="252" t="s">
        <v>20</v>
      </c>
      <c r="AC7" s="253"/>
      <c r="AD7" s="252" t="s">
        <v>21</v>
      </c>
      <c r="AE7" s="253"/>
      <c r="AF7" s="216" t="s">
        <v>22</v>
      </c>
      <c r="AG7" s="216" t="s">
        <v>23</v>
      </c>
      <c r="AH7" s="216" t="s">
        <v>24</v>
      </c>
      <c r="AI7" s="216" t="s">
        <v>25</v>
      </c>
      <c r="AJ7" s="252" t="s">
        <v>26</v>
      </c>
      <c r="AK7" s="254"/>
      <c r="AL7" s="254"/>
      <c r="AM7" s="254"/>
      <c r="AN7" s="253"/>
      <c r="AO7" s="252" t="s">
        <v>27</v>
      </c>
      <c r="AP7" s="254"/>
      <c r="AQ7" s="253"/>
      <c r="AR7" s="216" t="s">
        <v>28</v>
      </c>
      <c r="AS7" s="30"/>
      <c r="AT7" s="15"/>
      <c r="AU7" s="15"/>
      <c r="AV7" s="15"/>
      <c r="AW7" s="15"/>
      <c r="AX7" s="15"/>
      <c r="AY7" s="15"/>
    </row>
    <row r="8" spans="2:51" x14ac:dyDescent="0.25">
      <c r="B8" s="255">
        <v>42030</v>
      </c>
      <c r="C8" s="256"/>
      <c r="D8" s="257" t="s">
        <v>29</v>
      </c>
      <c r="E8" s="258"/>
      <c r="F8" s="258"/>
      <c r="G8" s="259"/>
      <c r="H8" s="31"/>
      <c r="I8" s="257" t="s">
        <v>29</v>
      </c>
      <c r="J8" s="258"/>
      <c r="K8" s="259"/>
      <c r="L8" s="32"/>
      <c r="M8" s="32"/>
      <c r="N8" s="32"/>
      <c r="O8" s="31" t="s">
        <v>30</v>
      </c>
      <c r="P8" s="31" t="s">
        <v>30</v>
      </c>
      <c r="Q8" s="31" t="s">
        <v>31</v>
      </c>
      <c r="R8" s="31" t="s">
        <v>31</v>
      </c>
      <c r="S8" s="31" t="s">
        <v>30</v>
      </c>
      <c r="T8" s="31" t="s">
        <v>32</v>
      </c>
      <c r="U8" s="260" t="s">
        <v>33</v>
      </c>
      <c r="V8" s="260"/>
      <c r="W8" s="33" t="s">
        <v>34</v>
      </c>
      <c r="X8" s="243">
        <v>0</v>
      </c>
      <c r="Y8" s="244"/>
      <c r="Z8" s="261" t="s">
        <v>35</v>
      </c>
      <c r="AA8" s="262"/>
      <c r="AB8" s="243">
        <v>1185</v>
      </c>
      <c r="AC8" s="244"/>
      <c r="AD8" s="245">
        <v>800</v>
      </c>
      <c r="AE8" s="246"/>
      <c r="AF8" s="31"/>
      <c r="AG8" s="33">
        <f>AG34-AG10</f>
        <v>25500</v>
      </c>
      <c r="AH8" s="34"/>
      <c r="AI8" s="34"/>
      <c r="AJ8" s="31" t="s">
        <v>36</v>
      </c>
      <c r="AK8" s="31" t="s">
        <v>36</v>
      </c>
      <c r="AL8" s="31" t="s">
        <v>36</v>
      </c>
      <c r="AM8" s="31" t="s">
        <v>36</v>
      </c>
      <c r="AN8" s="31" t="s">
        <v>36</v>
      </c>
      <c r="AO8" s="31" t="s">
        <v>36</v>
      </c>
      <c r="AP8" s="31" t="s">
        <v>31</v>
      </c>
      <c r="AQ8" s="31" t="s">
        <v>31</v>
      </c>
      <c r="AR8" s="31" t="s">
        <v>37</v>
      </c>
      <c r="AS8" s="30"/>
      <c r="AV8" s="35" t="s">
        <v>38</v>
      </c>
    </row>
    <row r="9" spans="2:51" ht="60" x14ac:dyDescent="0.25">
      <c r="B9" s="235" t="s">
        <v>39</v>
      </c>
      <c r="C9" s="235"/>
      <c r="D9" s="247" t="s">
        <v>40</v>
      </c>
      <c r="E9" s="248"/>
      <c r="F9" s="249" t="s">
        <v>41</v>
      </c>
      <c r="G9" s="248"/>
      <c r="H9" s="250" t="s">
        <v>42</v>
      </c>
      <c r="I9" s="235" t="s">
        <v>43</v>
      </c>
      <c r="J9" s="235"/>
      <c r="K9" s="235"/>
      <c r="L9" s="216" t="s">
        <v>44</v>
      </c>
      <c r="M9" s="251" t="s">
        <v>45</v>
      </c>
      <c r="N9" s="36" t="s">
        <v>46</v>
      </c>
      <c r="O9" s="241" t="s">
        <v>47</v>
      </c>
      <c r="P9" s="241" t="s">
        <v>48</v>
      </c>
      <c r="Q9" s="37" t="s">
        <v>49</v>
      </c>
      <c r="R9" s="229" t="s">
        <v>50</v>
      </c>
      <c r="S9" s="230"/>
      <c r="T9" s="231"/>
      <c r="U9" s="214" t="s">
        <v>51</v>
      </c>
      <c r="V9" s="214" t="s">
        <v>52</v>
      </c>
      <c r="W9" s="235" t="s">
        <v>53</v>
      </c>
      <c r="X9" s="236" t="s">
        <v>54</v>
      </c>
      <c r="Y9" s="237"/>
      <c r="Z9" s="237"/>
      <c r="AA9" s="237"/>
      <c r="AB9" s="237"/>
      <c r="AC9" s="237"/>
      <c r="AD9" s="237"/>
      <c r="AE9" s="238"/>
      <c r="AF9" s="212" t="s">
        <v>55</v>
      </c>
      <c r="AG9" s="212" t="s">
        <v>56</v>
      </c>
      <c r="AH9" s="224" t="s">
        <v>57</v>
      </c>
      <c r="AI9" s="239" t="s">
        <v>58</v>
      </c>
      <c r="AJ9" s="214" t="s">
        <v>59</v>
      </c>
      <c r="AK9" s="214" t="s">
        <v>60</v>
      </c>
      <c r="AL9" s="214" t="s">
        <v>61</v>
      </c>
      <c r="AM9" s="214" t="s">
        <v>62</v>
      </c>
      <c r="AN9" s="214" t="s">
        <v>63</v>
      </c>
      <c r="AO9" s="214" t="s">
        <v>64</v>
      </c>
      <c r="AP9" s="214" t="s">
        <v>65</v>
      </c>
      <c r="AQ9" s="241" t="s">
        <v>66</v>
      </c>
      <c r="AR9" s="214" t="s">
        <v>67</v>
      </c>
      <c r="AS9" s="224" t="s">
        <v>68</v>
      </c>
      <c r="AV9" s="38" t="s">
        <v>69</v>
      </c>
      <c r="AW9" s="38" t="s">
        <v>70</v>
      </c>
      <c r="AY9" s="39" t="s">
        <v>71</v>
      </c>
    </row>
    <row r="10" spans="2:51" x14ac:dyDescent="0.25">
      <c r="B10" s="214" t="s">
        <v>72</v>
      </c>
      <c r="C10" s="214" t="s">
        <v>73</v>
      </c>
      <c r="D10" s="214" t="s">
        <v>74</v>
      </c>
      <c r="E10" s="214" t="s">
        <v>75</v>
      </c>
      <c r="F10" s="214" t="s">
        <v>74</v>
      </c>
      <c r="G10" s="214" t="s">
        <v>75</v>
      </c>
      <c r="H10" s="250"/>
      <c r="I10" s="214" t="s">
        <v>75</v>
      </c>
      <c r="J10" s="214" t="s">
        <v>75</v>
      </c>
      <c r="K10" s="214" t="s">
        <v>75</v>
      </c>
      <c r="L10" s="31" t="s">
        <v>29</v>
      </c>
      <c r="M10" s="251"/>
      <c r="N10" s="31" t="s">
        <v>29</v>
      </c>
      <c r="O10" s="242"/>
      <c r="P10" s="242"/>
      <c r="Q10" s="4">
        <f>'JAN 25'!Q34</f>
        <v>23000619</v>
      </c>
      <c r="R10" s="232"/>
      <c r="S10" s="233"/>
      <c r="T10" s="234"/>
      <c r="U10" s="214" t="s">
        <v>75</v>
      </c>
      <c r="V10" s="214" t="s">
        <v>75</v>
      </c>
      <c r="W10" s="235"/>
      <c r="X10" s="40" t="s">
        <v>76</v>
      </c>
      <c r="Y10" s="40" t="s">
        <v>77</v>
      </c>
      <c r="Z10" s="40" t="s">
        <v>78</v>
      </c>
      <c r="AA10" s="40" t="s">
        <v>79</v>
      </c>
      <c r="AB10" s="40" t="s">
        <v>80</v>
      </c>
      <c r="AC10" s="40" t="s">
        <v>81</v>
      </c>
      <c r="AD10" s="40" t="s">
        <v>82</v>
      </c>
      <c r="AE10" s="40" t="s">
        <v>83</v>
      </c>
      <c r="AF10" s="41"/>
      <c r="AG10" s="192">
        <f>'JAN 25'!AG34</f>
        <v>34217624</v>
      </c>
      <c r="AH10" s="224"/>
      <c r="AI10" s="240"/>
      <c r="AJ10" s="214" t="s">
        <v>84</v>
      </c>
      <c r="AK10" s="214" t="s">
        <v>84</v>
      </c>
      <c r="AL10" s="214" t="s">
        <v>84</v>
      </c>
      <c r="AM10" s="214" t="s">
        <v>84</v>
      </c>
      <c r="AN10" s="214" t="s">
        <v>84</v>
      </c>
      <c r="AO10" s="214" t="s">
        <v>84</v>
      </c>
      <c r="AP10" s="3">
        <f>'JAN 25'!AP34</f>
        <v>7583500</v>
      </c>
      <c r="AQ10" s="242"/>
      <c r="AR10" s="215" t="s">
        <v>85</v>
      </c>
      <c r="AS10" s="224"/>
      <c r="AV10" s="42" t="s">
        <v>86</v>
      </c>
      <c r="AW10" s="42" t="s">
        <v>87</v>
      </c>
      <c r="AY10" s="87" t="s">
        <v>130</v>
      </c>
    </row>
    <row r="11" spans="2:51" x14ac:dyDescent="0.25">
      <c r="B11" s="43">
        <v>2</v>
      </c>
      <c r="C11" s="43">
        <v>4.1666666666666664E-2</v>
      </c>
      <c r="D11" s="191">
        <v>10</v>
      </c>
      <c r="E11" s="44">
        <f>D11/1.42</f>
        <v>7.042253521126761</v>
      </c>
      <c r="F11" s="168">
        <v>66</v>
      </c>
      <c r="G11" s="44">
        <f>F11/1.42</f>
        <v>46.478873239436624</v>
      </c>
      <c r="H11" s="45" t="s">
        <v>88</v>
      </c>
      <c r="I11" s="45">
        <f>J11-(2/1.42)</f>
        <v>41.549295774647888</v>
      </c>
      <c r="J11" s="46">
        <f>(F11-5)/1.42</f>
        <v>42.95774647887324</v>
      </c>
      <c r="K11" s="45">
        <f>J11+(6/1.42)</f>
        <v>47.183098591549296</v>
      </c>
      <c r="L11" s="47">
        <v>14</v>
      </c>
      <c r="M11" s="48" t="s">
        <v>89</v>
      </c>
      <c r="N11" s="48">
        <v>11.4</v>
      </c>
      <c r="O11" s="192">
        <v>127</v>
      </c>
      <c r="P11" s="192">
        <v>86</v>
      </c>
      <c r="Q11" s="192">
        <v>23004085</v>
      </c>
      <c r="R11" s="50">
        <f>Q11-Q10</f>
        <v>3466</v>
      </c>
      <c r="S11" s="51">
        <f>R11*24/1000</f>
        <v>83.183999999999997</v>
      </c>
      <c r="T11" s="51">
        <f>R11/1000</f>
        <v>3.4660000000000002</v>
      </c>
      <c r="U11" s="193">
        <v>4.9000000000000004</v>
      </c>
      <c r="V11" s="193">
        <f>U11</f>
        <v>4.9000000000000004</v>
      </c>
      <c r="W11" s="194" t="s">
        <v>129</v>
      </c>
      <c r="X11" s="197">
        <v>0</v>
      </c>
      <c r="Y11" s="197">
        <v>0</v>
      </c>
      <c r="Z11" s="197">
        <v>1007</v>
      </c>
      <c r="AA11" s="197">
        <v>0</v>
      </c>
      <c r="AB11" s="197">
        <v>1111</v>
      </c>
      <c r="AC11" s="52" t="s">
        <v>90</v>
      </c>
      <c r="AD11" s="52" t="s">
        <v>90</v>
      </c>
      <c r="AE11" s="52" t="s">
        <v>90</v>
      </c>
      <c r="AF11" s="196" t="s">
        <v>90</v>
      </c>
      <c r="AG11" s="196">
        <v>34218236</v>
      </c>
      <c r="AH11" s="53">
        <f>IF(ISBLANK(AG11),"-",AG11-AG10)</f>
        <v>612</v>
      </c>
      <c r="AI11" s="54">
        <f>AH11/T11</f>
        <v>176.57241777264858</v>
      </c>
      <c r="AJ11" s="166">
        <v>0</v>
      </c>
      <c r="AK11" s="166">
        <v>0</v>
      </c>
      <c r="AL11" s="166">
        <v>1</v>
      </c>
      <c r="AM11" s="166">
        <v>0</v>
      </c>
      <c r="AN11" s="166">
        <v>1</v>
      </c>
      <c r="AO11" s="166">
        <v>0.45</v>
      </c>
      <c r="AP11" s="197">
        <v>7584808</v>
      </c>
      <c r="AQ11" s="197">
        <f t="shared" ref="AQ11:AQ34" si="0">AP11-AP10</f>
        <v>1308</v>
      </c>
      <c r="AR11" s="55"/>
      <c r="AS11" s="56" t="s">
        <v>113</v>
      </c>
      <c r="AV11" s="42" t="s">
        <v>88</v>
      </c>
      <c r="AW11" s="42" t="s">
        <v>91</v>
      </c>
      <c r="AY11" s="87" t="s">
        <v>136</v>
      </c>
    </row>
    <row r="12" spans="2:51" x14ac:dyDescent="0.25">
      <c r="B12" s="43">
        <v>2.0416666666666701</v>
      </c>
      <c r="C12" s="43">
        <v>8.3333333333333329E-2</v>
      </c>
      <c r="D12" s="191">
        <v>13</v>
      </c>
      <c r="E12" s="44">
        <f t="shared" ref="E12:E34" si="1">D12/1.42</f>
        <v>9.1549295774647899</v>
      </c>
      <c r="F12" s="168">
        <v>66</v>
      </c>
      <c r="G12" s="44">
        <f t="shared" ref="G12:G34" si="2">F12/1.42</f>
        <v>46.478873239436624</v>
      </c>
      <c r="H12" s="45" t="s">
        <v>88</v>
      </c>
      <c r="I12" s="45">
        <f t="shared" ref="I12:I34" si="3">J12-(2/1.42)</f>
        <v>41.549295774647888</v>
      </c>
      <c r="J12" s="46">
        <f>(F12-5)/1.42</f>
        <v>42.95774647887324</v>
      </c>
      <c r="K12" s="45">
        <f>J12+(6/1.42)</f>
        <v>47.183098591549296</v>
      </c>
      <c r="L12" s="47">
        <v>14</v>
      </c>
      <c r="M12" s="48" t="s">
        <v>89</v>
      </c>
      <c r="N12" s="48">
        <v>11.2</v>
      </c>
      <c r="O12" s="192">
        <v>125</v>
      </c>
      <c r="P12" s="192">
        <v>86</v>
      </c>
      <c r="Q12" s="192">
        <v>23007622</v>
      </c>
      <c r="R12" s="50">
        <f t="shared" ref="R12:R34" si="4">Q12-Q11</f>
        <v>3537</v>
      </c>
      <c r="S12" s="51">
        <f t="shared" ref="S12:S34" si="5">R12*24/1000</f>
        <v>84.888000000000005</v>
      </c>
      <c r="T12" s="51">
        <f t="shared" ref="T12:T34" si="6">R12/1000</f>
        <v>3.5369999999999999</v>
      </c>
      <c r="U12" s="193">
        <v>6.4</v>
      </c>
      <c r="V12" s="193">
        <f t="shared" ref="V12:V33" si="7">U12</f>
        <v>6.4</v>
      </c>
      <c r="W12" s="194" t="s">
        <v>129</v>
      </c>
      <c r="X12" s="197">
        <v>0</v>
      </c>
      <c r="Y12" s="197">
        <v>0</v>
      </c>
      <c r="Z12" s="197">
        <v>993</v>
      </c>
      <c r="AA12" s="197">
        <v>0</v>
      </c>
      <c r="AB12" s="197">
        <v>1059</v>
      </c>
      <c r="AC12" s="52" t="s">
        <v>90</v>
      </c>
      <c r="AD12" s="52" t="s">
        <v>90</v>
      </c>
      <c r="AE12" s="52" t="s">
        <v>90</v>
      </c>
      <c r="AF12" s="196" t="s">
        <v>90</v>
      </c>
      <c r="AG12" s="196">
        <v>34218828</v>
      </c>
      <c r="AH12" s="53">
        <f>IF(ISBLANK(AG12),"-",AG12-AG11)</f>
        <v>592</v>
      </c>
      <c r="AI12" s="54">
        <f t="shared" ref="AI12:AI34" si="8">AH12/T12</f>
        <v>167.3734803505796</v>
      </c>
      <c r="AJ12" s="166">
        <v>0</v>
      </c>
      <c r="AK12" s="166">
        <v>0</v>
      </c>
      <c r="AL12" s="166">
        <v>1</v>
      </c>
      <c r="AM12" s="166">
        <v>0</v>
      </c>
      <c r="AN12" s="166">
        <v>1</v>
      </c>
      <c r="AO12" s="166">
        <v>0.45</v>
      </c>
      <c r="AP12" s="197">
        <v>7586283</v>
      </c>
      <c r="AQ12" s="197">
        <f t="shared" si="0"/>
        <v>1475</v>
      </c>
      <c r="AR12" s="57"/>
      <c r="AS12" s="56" t="s">
        <v>113</v>
      </c>
      <c r="AV12" s="42" t="s">
        <v>92</v>
      </c>
      <c r="AW12" s="42" t="s">
        <v>93</v>
      </c>
      <c r="AY12" s="87" t="s">
        <v>137</v>
      </c>
    </row>
    <row r="13" spans="2:51" x14ac:dyDescent="0.25">
      <c r="B13" s="43">
        <v>2.0833333333333299</v>
      </c>
      <c r="C13" s="43">
        <v>0.125</v>
      </c>
      <c r="D13" s="191">
        <v>14</v>
      </c>
      <c r="E13" s="44">
        <f t="shared" si="1"/>
        <v>9.8591549295774659</v>
      </c>
      <c r="F13" s="168">
        <v>66</v>
      </c>
      <c r="G13" s="44">
        <f t="shared" si="2"/>
        <v>46.478873239436624</v>
      </c>
      <c r="H13" s="45" t="s">
        <v>88</v>
      </c>
      <c r="I13" s="45">
        <f t="shared" si="3"/>
        <v>41.549295774647888</v>
      </c>
      <c r="J13" s="46">
        <f>(F13-5)/1.42</f>
        <v>42.95774647887324</v>
      </c>
      <c r="K13" s="45">
        <f>J13+(6/1.42)</f>
        <v>47.183098591549296</v>
      </c>
      <c r="L13" s="47">
        <v>14</v>
      </c>
      <c r="M13" s="48" t="s">
        <v>89</v>
      </c>
      <c r="N13" s="48">
        <v>11.2</v>
      </c>
      <c r="O13" s="192">
        <v>120</v>
      </c>
      <c r="P13" s="192">
        <v>88</v>
      </c>
      <c r="Q13" s="192">
        <v>23011203</v>
      </c>
      <c r="R13" s="50">
        <f t="shared" si="4"/>
        <v>3581</v>
      </c>
      <c r="S13" s="51">
        <f t="shared" si="5"/>
        <v>85.944000000000003</v>
      </c>
      <c r="T13" s="51">
        <f t="shared" si="6"/>
        <v>3.581</v>
      </c>
      <c r="U13" s="193">
        <v>8</v>
      </c>
      <c r="V13" s="193">
        <f t="shared" si="7"/>
        <v>8</v>
      </c>
      <c r="W13" s="194" t="s">
        <v>129</v>
      </c>
      <c r="X13" s="197">
        <v>0</v>
      </c>
      <c r="Y13" s="197">
        <v>0</v>
      </c>
      <c r="Z13" s="197">
        <v>993</v>
      </c>
      <c r="AA13" s="197">
        <v>0</v>
      </c>
      <c r="AB13" s="197">
        <v>1059</v>
      </c>
      <c r="AC13" s="52" t="s">
        <v>90</v>
      </c>
      <c r="AD13" s="52" t="s">
        <v>90</v>
      </c>
      <c r="AE13" s="52" t="s">
        <v>90</v>
      </c>
      <c r="AF13" s="196" t="s">
        <v>90</v>
      </c>
      <c r="AG13" s="196">
        <v>34219459</v>
      </c>
      <c r="AH13" s="53">
        <f>IF(ISBLANK(AG13),"-",AG13-AG12)</f>
        <v>631</v>
      </c>
      <c r="AI13" s="54">
        <f t="shared" si="8"/>
        <v>176.20776319463837</v>
      </c>
      <c r="AJ13" s="166">
        <v>0</v>
      </c>
      <c r="AK13" s="166">
        <v>0</v>
      </c>
      <c r="AL13" s="166">
        <v>1</v>
      </c>
      <c r="AM13" s="166">
        <v>0</v>
      </c>
      <c r="AN13" s="166">
        <v>1</v>
      </c>
      <c r="AO13" s="166">
        <v>0.45</v>
      </c>
      <c r="AP13" s="197">
        <v>7587880</v>
      </c>
      <c r="AQ13" s="197">
        <f t="shared" si="0"/>
        <v>1597</v>
      </c>
      <c r="AR13" s="55"/>
      <c r="AS13" s="56" t="s">
        <v>113</v>
      </c>
      <c r="AV13" s="42" t="s">
        <v>94</v>
      </c>
      <c r="AW13" s="42" t="s">
        <v>95</v>
      </c>
      <c r="AY13" s="87" t="s">
        <v>147</v>
      </c>
    </row>
    <row r="14" spans="2:51" x14ac:dyDescent="0.25">
      <c r="B14" s="43">
        <v>2.125</v>
      </c>
      <c r="C14" s="43">
        <v>0.16666666666666699</v>
      </c>
      <c r="D14" s="191">
        <v>22</v>
      </c>
      <c r="E14" s="44">
        <f t="shared" si="1"/>
        <v>15.492957746478874</v>
      </c>
      <c r="F14" s="168">
        <v>66</v>
      </c>
      <c r="G14" s="44">
        <f t="shared" si="2"/>
        <v>46.478873239436624</v>
      </c>
      <c r="H14" s="45" t="s">
        <v>88</v>
      </c>
      <c r="I14" s="45">
        <f t="shared" si="3"/>
        <v>41.549295774647888</v>
      </c>
      <c r="J14" s="46">
        <f>J15</f>
        <v>42.95774647887324</v>
      </c>
      <c r="K14" s="45">
        <f>J14+(6/1.42)</f>
        <v>47.183098591549296</v>
      </c>
      <c r="L14" s="47">
        <v>14</v>
      </c>
      <c r="M14" s="48" t="s">
        <v>89</v>
      </c>
      <c r="N14" s="48">
        <v>12.8</v>
      </c>
      <c r="O14" s="192">
        <v>88</v>
      </c>
      <c r="P14" s="192">
        <v>88</v>
      </c>
      <c r="Q14" s="192">
        <v>23014849</v>
      </c>
      <c r="R14" s="50">
        <f t="shared" si="4"/>
        <v>3646</v>
      </c>
      <c r="S14" s="51">
        <f t="shared" si="5"/>
        <v>87.504000000000005</v>
      </c>
      <c r="T14" s="51">
        <f t="shared" si="6"/>
        <v>3.6459999999999999</v>
      </c>
      <c r="U14" s="193">
        <v>9.5</v>
      </c>
      <c r="V14" s="193">
        <f t="shared" si="7"/>
        <v>9.5</v>
      </c>
      <c r="W14" s="194" t="s">
        <v>129</v>
      </c>
      <c r="X14" s="197">
        <v>0</v>
      </c>
      <c r="Y14" s="197">
        <v>0</v>
      </c>
      <c r="Z14" s="197">
        <v>911</v>
      </c>
      <c r="AA14" s="197">
        <v>0</v>
      </c>
      <c r="AB14" s="197">
        <v>1009</v>
      </c>
      <c r="AC14" s="52" t="s">
        <v>90</v>
      </c>
      <c r="AD14" s="52" t="s">
        <v>90</v>
      </c>
      <c r="AE14" s="52" t="s">
        <v>90</v>
      </c>
      <c r="AF14" s="196" t="s">
        <v>90</v>
      </c>
      <c r="AG14" s="196">
        <v>34219944</v>
      </c>
      <c r="AH14" s="53">
        <f t="shared" ref="AH14:AH34" si="9">IF(ISBLANK(AG14),"-",AG14-AG13)</f>
        <v>485</v>
      </c>
      <c r="AI14" s="54">
        <f t="shared" si="8"/>
        <v>133.02249040043884</v>
      </c>
      <c r="AJ14" s="166">
        <v>0</v>
      </c>
      <c r="AK14" s="166">
        <v>0</v>
      </c>
      <c r="AL14" s="166">
        <v>1</v>
      </c>
      <c r="AM14" s="166">
        <v>0</v>
      </c>
      <c r="AN14" s="166">
        <v>1</v>
      </c>
      <c r="AO14" s="166">
        <v>0.45</v>
      </c>
      <c r="AP14" s="197">
        <v>7589065</v>
      </c>
      <c r="AQ14" s="197">
        <f t="shared" si="0"/>
        <v>1185</v>
      </c>
      <c r="AR14" s="55"/>
      <c r="AS14" s="56" t="s">
        <v>113</v>
      </c>
      <c r="AT14" s="58"/>
      <c r="AV14" s="42" t="s">
        <v>96</v>
      </c>
      <c r="AW14" s="42" t="s">
        <v>97</v>
      </c>
      <c r="AY14" s="87" t="s">
        <v>138</v>
      </c>
    </row>
    <row r="15" spans="2:51" x14ac:dyDescent="0.25">
      <c r="B15" s="43">
        <v>2.1666666666666701</v>
      </c>
      <c r="C15" s="43">
        <v>0.20833333333333301</v>
      </c>
      <c r="D15" s="191">
        <v>22</v>
      </c>
      <c r="E15" s="44">
        <f t="shared" si="1"/>
        <v>15.492957746478874</v>
      </c>
      <c r="F15" s="168">
        <v>66</v>
      </c>
      <c r="G15" s="44">
        <f t="shared" si="2"/>
        <v>46.478873239436624</v>
      </c>
      <c r="H15" s="45" t="s">
        <v>88</v>
      </c>
      <c r="I15" s="45">
        <f t="shared" si="3"/>
        <v>41.549295774647888</v>
      </c>
      <c r="J15" s="46">
        <f>(F15-5)/1.42</f>
        <v>42.95774647887324</v>
      </c>
      <c r="K15" s="45">
        <f>J15+(6/1.42)</f>
        <v>47.183098591549296</v>
      </c>
      <c r="L15" s="47">
        <v>18</v>
      </c>
      <c r="M15" s="48" t="s">
        <v>89</v>
      </c>
      <c r="N15" s="48">
        <v>13.1</v>
      </c>
      <c r="O15" s="192">
        <v>100</v>
      </c>
      <c r="P15" s="192">
        <v>95</v>
      </c>
      <c r="Q15" s="192">
        <v>23018655</v>
      </c>
      <c r="R15" s="50">
        <f t="shared" si="4"/>
        <v>3806</v>
      </c>
      <c r="S15" s="51">
        <f t="shared" si="5"/>
        <v>91.343999999999994</v>
      </c>
      <c r="T15" s="51">
        <f t="shared" si="6"/>
        <v>3.806</v>
      </c>
      <c r="U15" s="193">
        <v>9.5</v>
      </c>
      <c r="V15" s="193">
        <f t="shared" si="7"/>
        <v>9.5</v>
      </c>
      <c r="W15" s="194" t="s">
        <v>129</v>
      </c>
      <c r="X15" s="197">
        <v>0</v>
      </c>
      <c r="Y15" s="197">
        <v>0</v>
      </c>
      <c r="Z15" s="197">
        <v>993</v>
      </c>
      <c r="AA15" s="197">
        <v>0</v>
      </c>
      <c r="AB15" s="197">
        <v>997</v>
      </c>
      <c r="AC15" s="52" t="s">
        <v>90</v>
      </c>
      <c r="AD15" s="52" t="s">
        <v>90</v>
      </c>
      <c r="AE15" s="52" t="s">
        <v>90</v>
      </c>
      <c r="AF15" s="196" t="s">
        <v>90</v>
      </c>
      <c r="AG15" s="196">
        <v>34220460</v>
      </c>
      <c r="AH15" s="53">
        <f t="shared" si="9"/>
        <v>516</v>
      </c>
      <c r="AI15" s="54">
        <f t="shared" si="8"/>
        <v>135.57540725170782</v>
      </c>
      <c r="AJ15" s="166">
        <v>0</v>
      </c>
      <c r="AK15" s="166">
        <v>0</v>
      </c>
      <c r="AL15" s="166">
        <v>1</v>
      </c>
      <c r="AM15" s="166">
        <v>0</v>
      </c>
      <c r="AN15" s="166">
        <v>1</v>
      </c>
      <c r="AO15" s="166">
        <v>0</v>
      </c>
      <c r="AP15" s="197">
        <v>7589065</v>
      </c>
      <c r="AQ15" s="197">
        <f t="shared" si="0"/>
        <v>0</v>
      </c>
      <c r="AR15" s="55"/>
      <c r="AS15" s="56" t="s">
        <v>113</v>
      </c>
      <c r="AV15" s="42" t="s">
        <v>98</v>
      </c>
      <c r="AW15" s="42" t="s">
        <v>99</v>
      </c>
      <c r="AY15" s="87" t="s">
        <v>248</v>
      </c>
    </row>
    <row r="16" spans="2:51" x14ac:dyDescent="0.25">
      <c r="B16" s="43">
        <v>2.2083333333333299</v>
      </c>
      <c r="C16" s="43">
        <v>0.25</v>
      </c>
      <c r="D16" s="191">
        <v>14</v>
      </c>
      <c r="E16" s="44">
        <f t="shared" si="1"/>
        <v>9.8591549295774659</v>
      </c>
      <c r="F16" s="103">
        <v>68</v>
      </c>
      <c r="G16" s="44">
        <f t="shared" si="2"/>
        <v>47.887323943661976</v>
      </c>
      <c r="H16" s="45" t="s">
        <v>88</v>
      </c>
      <c r="I16" s="45">
        <f t="shared" si="3"/>
        <v>46.478873239436624</v>
      </c>
      <c r="J16" s="46">
        <f t="shared" ref="J16:J25" si="10">F16/1.42</f>
        <v>47.887323943661976</v>
      </c>
      <c r="K16" s="45">
        <f>J16+1.42</f>
        <v>49.307323943661977</v>
      </c>
      <c r="L16" s="47">
        <v>19</v>
      </c>
      <c r="M16" s="48" t="s">
        <v>100</v>
      </c>
      <c r="N16" s="48">
        <v>13.1</v>
      </c>
      <c r="O16" s="192">
        <v>117</v>
      </c>
      <c r="P16" s="192">
        <v>110</v>
      </c>
      <c r="Q16" s="192">
        <v>23023318</v>
      </c>
      <c r="R16" s="50">
        <f t="shared" si="4"/>
        <v>4663</v>
      </c>
      <c r="S16" s="51">
        <f t="shared" si="5"/>
        <v>111.91200000000001</v>
      </c>
      <c r="T16" s="51">
        <f t="shared" si="6"/>
        <v>4.6630000000000003</v>
      </c>
      <c r="U16" s="193">
        <v>9.5</v>
      </c>
      <c r="V16" s="193">
        <f t="shared" si="7"/>
        <v>9.5</v>
      </c>
      <c r="W16" s="194" t="s">
        <v>129</v>
      </c>
      <c r="X16" s="197">
        <v>0</v>
      </c>
      <c r="Y16" s="197">
        <v>0</v>
      </c>
      <c r="Z16" s="197">
        <v>1112</v>
      </c>
      <c r="AA16" s="197">
        <v>0</v>
      </c>
      <c r="AB16" s="197">
        <v>1129</v>
      </c>
      <c r="AC16" s="52" t="s">
        <v>90</v>
      </c>
      <c r="AD16" s="52" t="s">
        <v>90</v>
      </c>
      <c r="AE16" s="52" t="s">
        <v>90</v>
      </c>
      <c r="AF16" s="196" t="s">
        <v>90</v>
      </c>
      <c r="AG16" s="196">
        <v>34221184</v>
      </c>
      <c r="AH16" s="53">
        <f t="shared" si="9"/>
        <v>724</v>
      </c>
      <c r="AI16" s="54">
        <f t="shared" si="8"/>
        <v>155.26485095432125</v>
      </c>
      <c r="AJ16" s="166">
        <v>0</v>
      </c>
      <c r="AK16" s="166">
        <v>0</v>
      </c>
      <c r="AL16" s="166">
        <v>1</v>
      </c>
      <c r="AM16" s="166">
        <v>0</v>
      </c>
      <c r="AN16" s="166">
        <v>1</v>
      </c>
      <c r="AO16" s="166">
        <v>0</v>
      </c>
      <c r="AP16" s="197">
        <v>7589065</v>
      </c>
      <c r="AQ16" s="197">
        <f t="shared" si="0"/>
        <v>0</v>
      </c>
      <c r="AR16" s="57"/>
      <c r="AS16" s="56" t="s">
        <v>101</v>
      </c>
      <c r="AV16" s="42" t="s">
        <v>102</v>
      </c>
      <c r="AW16" s="42" t="s">
        <v>103</v>
      </c>
      <c r="AY16" s="87"/>
    </row>
    <row r="17" spans="1:51" x14ac:dyDescent="0.25">
      <c r="B17" s="43">
        <v>2.25</v>
      </c>
      <c r="C17" s="43">
        <v>0.29166666666666702</v>
      </c>
      <c r="D17" s="191">
        <v>10</v>
      </c>
      <c r="E17" s="44">
        <f t="shared" si="1"/>
        <v>7.042253521126761</v>
      </c>
      <c r="F17" s="103">
        <v>83</v>
      </c>
      <c r="G17" s="44">
        <f t="shared" si="2"/>
        <v>58.450704225352112</v>
      </c>
      <c r="H17" s="45" t="s">
        <v>88</v>
      </c>
      <c r="I17" s="45">
        <f t="shared" si="3"/>
        <v>57.04225352112676</v>
      </c>
      <c r="J17" s="46">
        <f t="shared" si="10"/>
        <v>58.450704225352112</v>
      </c>
      <c r="K17" s="45">
        <f t="shared" ref="K17:K22" si="11">J17+1.42</f>
        <v>59.870704225352114</v>
      </c>
      <c r="L17" s="47">
        <v>19</v>
      </c>
      <c r="M17" s="48" t="s">
        <v>100</v>
      </c>
      <c r="N17" s="48">
        <v>16.7</v>
      </c>
      <c r="O17" s="192">
        <v>134</v>
      </c>
      <c r="P17" s="192">
        <v>143</v>
      </c>
      <c r="Q17" s="192">
        <v>23029159</v>
      </c>
      <c r="R17" s="50">
        <f t="shared" si="4"/>
        <v>5841</v>
      </c>
      <c r="S17" s="51">
        <f t="shared" si="5"/>
        <v>140.184</v>
      </c>
      <c r="T17" s="51">
        <f t="shared" si="6"/>
        <v>5.8410000000000002</v>
      </c>
      <c r="U17" s="193">
        <v>9.3000000000000007</v>
      </c>
      <c r="V17" s="193">
        <f t="shared" si="7"/>
        <v>9.3000000000000007</v>
      </c>
      <c r="W17" s="194" t="s">
        <v>142</v>
      </c>
      <c r="X17" s="197">
        <v>0</v>
      </c>
      <c r="Y17" s="197">
        <v>1033</v>
      </c>
      <c r="Z17" s="197">
        <v>1164</v>
      </c>
      <c r="AA17" s="197">
        <v>1185</v>
      </c>
      <c r="AB17" s="197">
        <v>1169</v>
      </c>
      <c r="AC17" s="52" t="s">
        <v>90</v>
      </c>
      <c r="AD17" s="52" t="s">
        <v>90</v>
      </c>
      <c r="AE17" s="52" t="s">
        <v>90</v>
      </c>
      <c r="AF17" s="196" t="s">
        <v>90</v>
      </c>
      <c r="AG17" s="196">
        <v>34222460</v>
      </c>
      <c r="AH17" s="53">
        <f t="shared" si="9"/>
        <v>1276</v>
      </c>
      <c r="AI17" s="54">
        <f t="shared" si="8"/>
        <v>218.45574387947269</v>
      </c>
      <c r="AJ17" s="166">
        <v>0</v>
      </c>
      <c r="AK17" s="166">
        <v>1</v>
      </c>
      <c r="AL17" s="166">
        <v>1</v>
      </c>
      <c r="AM17" s="166">
        <v>1</v>
      </c>
      <c r="AN17" s="166">
        <v>1</v>
      </c>
      <c r="AO17" s="166">
        <v>0</v>
      </c>
      <c r="AP17" s="197">
        <v>7589065</v>
      </c>
      <c r="AQ17" s="197">
        <f t="shared" si="0"/>
        <v>0</v>
      </c>
      <c r="AR17" s="55"/>
      <c r="AS17" s="56" t="s">
        <v>101</v>
      </c>
      <c r="AT17" s="58"/>
      <c r="AV17" s="42" t="s">
        <v>104</v>
      </c>
      <c r="AW17" s="42" t="s">
        <v>105</v>
      </c>
      <c r="AY17" s="170"/>
    </row>
    <row r="18" spans="1:51" x14ac:dyDescent="0.25">
      <c r="B18" s="43">
        <v>2.2916666666666701</v>
      </c>
      <c r="C18" s="43">
        <v>0.33333333333333298</v>
      </c>
      <c r="D18" s="191">
        <v>8</v>
      </c>
      <c r="E18" s="44">
        <f t="shared" si="1"/>
        <v>5.6338028169014089</v>
      </c>
      <c r="F18" s="103">
        <v>83</v>
      </c>
      <c r="G18" s="44">
        <f t="shared" si="2"/>
        <v>58.450704225352112</v>
      </c>
      <c r="H18" s="45" t="s">
        <v>88</v>
      </c>
      <c r="I18" s="45">
        <f t="shared" si="3"/>
        <v>57.04225352112676</v>
      </c>
      <c r="J18" s="46">
        <f t="shared" si="10"/>
        <v>58.450704225352112</v>
      </c>
      <c r="K18" s="45">
        <f t="shared" si="11"/>
        <v>59.870704225352114</v>
      </c>
      <c r="L18" s="47">
        <v>19</v>
      </c>
      <c r="M18" s="48" t="s">
        <v>100</v>
      </c>
      <c r="N18" s="48">
        <v>17.3</v>
      </c>
      <c r="O18" s="192">
        <v>137</v>
      </c>
      <c r="P18" s="192">
        <v>145</v>
      </c>
      <c r="Q18" s="192">
        <v>23035162</v>
      </c>
      <c r="R18" s="50">
        <f t="shared" si="4"/>
        <v>6003</v>
      </c>
      <c r="S18" s="51">
        <f t="shared" si="5"/>
        <v>144.072</v>
      </c>
      <c r="T18" s="51">
        <f t="shared" si="6"/>
        <v>6.0030000000000001</v>
      </c>
      <c r="U18" s="193">
        <v>8.9</v>
      </c>
      <c r="V18" s="193">
        <f t="shared" si="7"/>
        <v>8.9</v>
      </c>
      <c r="W18" s="194" t="s">
        <v>142</v>
      </c>
      <c r="X18" s="197">
        <v>0</v>
      </c>
      <c r="Y18" s="197">
        <v>1036</v>
      </c>
      <c r="Z18" s="197">
        <v>1195</v>
      </c>
      <c r="AA18" s="197">
        <v>1185</v>
      </c>
      <c r="AB18" s="197">
        <v>1198</v>
      </c>
      <c r="AC18" s="52" t="s">
        <v>90</v>
      </c>
      <c r="AD18" s="52" t="s">
        <v>90</v>
      </c>
      <c r="AE18" s="52" t="s">
        <v>90</v>
      </c>
      <c r="AF18" s="196" t="s">
        <v>90</v>
      </c>
      <c r="AG18" s="196">
        <v>34223780</v>
      </c>
      <c r="AH18" s="53">
        <f t="shared" si="9"/>
        <v>1320</v>
      </c>
      <c r="AI18" s="54">
        <f t="shared" si="8"/>
        <v>219.89005497251375</v>
      </c>
      <c r="AJ18" s="166">
        <v>0</v>
      </c>
      <c r="AK18" s="166">
        <v>1</v>
      </c>
      <c r="AL18" s="166">
        <v>1</v>
      </c>
      <c r="AM18" s="166">
        <v>1</v>
      </c>
      <c r="AN18" s="166">
        <v>1</v>
      </c>
      <c r="AO18" s="166">
        <v>0</v>
      </c>
      <c r="AP18" s="197">
        <v>7589065</v>
      </c>
      <c r="AQ18" s="197">
        <f t="shared" si="0"/>
        <v>0</v>
      </c>
      <c r="AR18" s="55"/>
      <c r="AS18" s="56" t="s">
        <v>101</v>
      </c>
      <c r="AV18" s="42" t="s">
        <v>106</v>
      </c>
      <c r="AW18" s="42" t="s">
        <v>107</v>
      </c>
      <c r="AY18" s="170"/>
    </row>
    <row r="19" spans="1:51" x14ac:dyDescent="0.25">
      <c r="B19" s="43">
        <v>2.3333333333333299</v>
      </c>
      <c r="C19" s="43">
        <v>0.375</v>
      </c>
      <c r="D19" s="191">
        <v>8</v>
      </c>
      <c r="E19" s="44">
        <f t="shared" si="1"/>
        <v>5.6338028169014089</v>
      </c>
      <c r="F19" s="103">
        <v>83</v>
      </c>
      <c r="G19" s="44">
        <f t="shared" si="2"/>
        <v>58.450704225352112</v>
      </c>
      <c r="H19" s="45" t="s">
        <v>88</v>
      </c>
      <c r="I19" s="45">
        <f t="shared" si="3"/>
        <v>57.04225352112676</v>
      </c>
      <c r="J19" s="46">
        <f t="shared" si="10"/>
        <v>58.450704225352112</v>
      </c>
      <c r="K19" s="45">
        <f t="shared" si="11"/>
        <v>59.870704225352114</v>
      </c>
      <c r="L19" s="47">
        <v>19</v>
      </c>
      <c r="M19" s="48" t="s">
        <v>100</v>
      </c>
      <c r="N19" s="48">
        <v>18.399999999999999</v>
      </c>
      <c r="O19" s="192">
        <v>135</v>
      </c>
      <c r="P19" s="192">
        <v>148</v>
      </c>
      <c r="Q19" s="192">
        <v>23041318</v>
      </c>
      <c r="R19" s="50">
        <f t="shared" si="4"/>
        <v>6156</v>
      </c>
      <c r="S19" s="51">
        <f t="shared" si="5"/>
        <v>147.744</v>
      </c>
      <c r="T19" s="51">
        <f t="shared" si="6"/>
        <v>6.1559999999999997</v>
      </c>
      <c r="U19" s="193">
        <v>8.1999999999999993</v>
      </c>
      <c r="V19" s="193">
        <f t="shared" si="7"/>
        <v>8.1999999999999993</v>
      </c>
      <c r="W19" s="194" t="s">
        <v>142</v>
      </c>
      <c r="X19" s="197">
        <v>0</v>
      </c>
      <c r="Y19" s="197">
        <v>1076</v>
      </c>
      <c r="Z19" s="197">
        <v>1195</v>
      </c>
      <c r="AA19" s="197">
        <v>1185</v>
      </c>
      <c r="AB19" s="197">
        <v>1198</v>
      </c>
      <c r="AC19" s="52" t="s">
        <v>90</v>
      </c>
      <c r="AD19" s="52" t="s">
        <v>90</v>
      </c>
      <c r="AE19" s="52" t="s">
        <v>90</v>
      </c>
      <c r="AF19" s="196" t="s">
        <v>90</v>
      </c>
      <c r="AG19" s="196">
        <v>34225168</v>
      </c>
      <c r="AH19" s="53">
        <f t="shared" si="9"/>
        <v>1388</v>
      </c>
      <c r="AI19" s="54">
        <f t="shared" si="8"/>
        <v>225.47108512020793</v>
      </c>
      <c r="AJ19" s="166">
        <v>0</v>
      </c>
      <c r="AK19" s="166">
        <v>1</v>
      </c>
      <c r="AL19" s="166">
        <v>1</v>
      </c>
      <c r="AM19" s="166">
        <v>1</v>
      </c>
      <c r="AN19" s="166">
        <v>1</v>
      </c>
      <c r="AO19" s="166">
        <v>0</v>
      </c>
      <c r="AP19" s="197">
        <v>7589065</v>
      </c>
      <c r="AQ19" s="197">
        <f t="shared" si="0"/>
        <v>0</v>
      </c>
      <c r="AR19" s="55"/>
      <c r="AS19" s="56" t="s">
        <v>101</v>
      </c>
      <c r="AV19" s="42" t="s">
        <v>108</v>
      </c>
      <c r="AW19" s="42" t="s">
        <v>109</v>
      </c>
      <c r="AY19" s="170"/>
    </row>
    <row r="20" spans="1:51" x14ac:dyDescent="0.25">
      <c r="B20" s="43">
        <v>2.375</v>
      </c>
      <c r="C20" s="43">
        <v>0.41666666666666669</v>
      </c>
      <c r="D20" s="191">
        <v>8</v>
      </c>
      <c r="E20" s="44">
        <f t="shared" si="1"/>
        <v>5.6338028169014089</v>
      </c>
      <c r="F20" s="103">
        <v>83</v>
      </c>
      <c r="G20" s="44">
        <f t="shared" si="2"/>
        <v>58.450704225352112</v>
      </c>
      <c r="H20" s="45" t="s">
        <v>88</v>
      </c>
      <c r="I20" s="45">
        <f t="shared" si="3"/>
        <v>57.04225352112676</v>
      </c>
      <c r="J20" s="46">
        <f t="shared" si="10"/>
        <v>58.450704225352112</v>
      </c>
      <c r="K20" s="45">
        <f t="shared" si="11"/>
        <v>59.870704225352114</v>
      </c>
      <c r="L20" s="47">
        <v>19</v>
      </c>
      <c r="M20" s="48" t="s">
        <v>100</v>
      </c>
      <c r="N20" s="48">
        <v>17.7</v>
      </c>
      <c r="O20" s="192">
        <v>124</v>
      </c>
      <c r="P20" s="192">
        <v>145</v>
      </c>
      <c r="Q20" s="192">
        <v>23047446</v>
      </c>
      <c r="R20" s="50">
        <f t="shared" si="4"/>
        <v>6128</v>
      </c>
      <c r="S20" s="51">
        <f t="shared" si="5"/>
        <v>147.072</v>
      </c>
      <c r="T20" s="51">
        <f t="shared" si="6"/>
        <v>6.1280000000000001</v>
      </c>
      <c r="U20" s="193">
        <v>7.5</v>
      </c>
      <c r="V20" s="193">
        <f t="shared" si="7"/>
        <v>7.5</v>
      </c>
      <c r="W20" s="194" t="s">
        <v>142</v>
      </c>
      <c r="X20" s="197">
        <v>0</v>
      </c>
      <c r="Y20" s="197">
        <v>1091</v>
      </c>
      <c r="Z20" s="197">
        <v>1195</v>
      </c>
      <c r="AA20" s="197">
        <v>1185</v>
      </c>
      <c r="AB20" s="197">
        <v>1198</v>
      </c>
      <c r="AC20" s="52" t="s">
        <v>90</v>
      </c>
      <c r="AD20" s="52" t="s">
        <v>90</v>
      </c>
      <c r="AE20" s="52" t="s">
        <v>90</v>
      </c>
      <c r="AF20" s="196" t="s">
        <v>90</v>
      </c>
      <c r="AG20" s="196">
        <v>34226540</v>
      </c>
      <c r="AH20" s="53">
        <f t="shared" si="9"/>
        <v>1372</v>
      </c>
      <c r="AI20" s="54">
        <f t="shared" si="8"/>
        <v>223.89033942558746</v>
      </c>
      <c r="AJ20" s="166">
        <v>0</v>
      </c>
      <c r="AK20" s="166">
        <v>1</v>
      </c>
      <c r="AL20" s="166">
        <v>1</v>
      </c>
      <c r="AM20" s="166">
        <v>1</v>
      </c>
      <c r="AN20" s="166">
        <v>1</v>
      </c>
      <c r="AO20" s="166">
        <v>0</v>
      </c>
      <c r="AP20" s="197">
        <v>7589065</v>
      </c>
      <c r="AQ20" s="197">
        <f t="shared" si="0"/>
        <v>0</v>
      </c>
      <c r="AR20" s="57"/>
      <c r="AS20" s="56" t="s">
        <v>101</v>
      </c>
      <c r="AY20" s="170"/>
    </row>
    <row r="21" spans="1:51" x14ac:dyDescent="0.25">
      <c r="B21" s="43">
        <v>2.4166666666666701</v>
      </c>
      <c r="C21" s="43">
        <v>0.45833333333333298</v>
      </c>
      <c r="D21" s="191">
        <v>8</v>
      </c>
      <c r="E21" s="44">
        <f t="shared" si="1"/>
        <v>5.6338028169014089</v>
      </c>
      <c r="F21" s="103">
        <v>83</v>
      </c>
      <c r="G21" s="44">
        <f t="shared" si="2"/>
        <v>58.450704225352112</v>
      </c>
      <c r="H21" s="45" t="s">
        <v>88</v>
      </c>
      <c r="I21" s="45">
        <f t="shared" si="3"/>
        <v>57.04225352112676</v>
      </c>
      <c r="J21" s="46">
        <f t="shared" si="10"/>
        <v>58.450704225352112</v>
      </c>
      <c r="K21" s="45">
        <f t="shared" si="11"/>
        <v>59.870704225352114</v>
      </c>
      <c r="L21" s="47">
        <v>19</v>
      </c>
      <c r="M21" s="48" t="s">
        <v>100</v>
      </c>
      <c r="N21" s="48">
        <v>17.7</v>
      </c>
      <c r="O21" s="192">
        <v>134</v>
      </c>
      <c r="P21" s="192">
        <v>148</v>
      </c>
      <c r="Q21" s="192">
        <v>23053597</v>
      </c>
      <c r="R21" s="50">
        <f>Q21-Q20</f>
        <v>6151</v>
      </c>
      <c r="S21" s="51">
        <f t="shared" si="5"/>
        <v>147.624</v>
      </c>
      <c r="T21" s="51">
        <f t="shared" si="6"/>
        <v>6.1509999999999998</v>
      </c>
      <c r="U21" s="193">
        <v>7.2</v>
      </c>
      <c r="V21" s="193">
        <f t="shared" si="7"/>
        <v>7.2</v>
      </c>
      <c r="W21" s="194" t="s">
        <v>142</v>
      </c>
      <c r="X21" s="197">
        <v>0</v>
      </c>
      <c r="Y21" s="197">
        <v>1076</v>
      </c>
      <c r="Z21" s="197">
        <v>1195</v>
      </c>
      <c r="AA21" s="197">
        <v>1185</v>
      </c>
      <c r="AB21" s="197">
        <v>1198</v>
      </c>
      <c r="AC21" s="52" t="s">
        <v>90</v>
      </c>
      <c r="AD21" s="52" t="s">
        <v>90</v>
      </c>
      <c r="AE21" s="52" t="s">
        <v>90</v>
      </c>
      <c r="AF21" s="196" t="s">
        <v>90</v>
      </c>
      <c r="AG21" s="196">
        <v>34227916</v>
      </c>
      <c r="AH21" s="53">
        <f t="shared" si="9"/>
        <v>1376</v>
      </c>
      <c r="AI21" s="54">
        <f t="shared" si="8"/>
        <v>223.70346285156884</v>
      </c>
      <c r="AJ21" s="166">
        <v>0</v>
      </c>
      <c r="AK21" s="166">
        <v>1</v>
      </c>
      <c r="AL21" s="166">
        <v>1</v>
      </c>
      <c r="AM21" s="166">
        <v>1</v>
      </c>
      <c r="AN21" s="166">
        <v>1</v>
      </c>
      <c r="AO21" s="166">
        <v>0</v>
      </c>
      <c r="AP21" s="197">
        <v>7589065</v>
      </c>
      <c r="AQ21" s="197">
        <f t="shared" si="0"/>
        <v>0</v>
      </c>
      <c r="AR21" s="55"/>
      <c r="AS21" s="56" t="s">
        <v>101</v>
      </c>
      <c r="AY21" s="170"/>
    </row>
    <row r="22" spans="1:51" x14ac:dyDescent="0.25">
      <c r="B22" s="43">
        <v>2.4583333333333299</v>
      </c>
      <c r="C22" s="43">
        <v>0.5</v>
      </c>
      <c r="D22" s="191">
        <v>7</v>
      </c>
      <c r="E22" s="44">
        <f t="shared" si="1"/>
        <v>4.9295774647887329</v>
      </c>
      <c r="F22" s="103">
        <v>83</v>
      </c>
      <c r="G22" s="44">
        <f t="shared" si="2"/>
        <v>58.450704225352112</v>
      </c>
      <c r="H22" s="45" t="s">
        <v>88</v>
      </c>
      <c r="I22" s="45">
        <f t="shared" si="3"/>
        <v>57.04225352112676</v>
      </c>
      <c r="J22" s="46">
        <f t="shared" si="10"/>
        <v>58.450704225352112</v>
      </c>
      <c r="K22" s="45">
        <f t="shared" si="11"/>
        <v>59.870704225352114</v>
      </c>
      <c r="L22" s="47">
        <v>19</v>
      </c>
      <c r="M22" s="48" t="s">
        <v>100</v>
      </c>
      <c r="N22" s="48">
        <v>17.3</v>
      </c>
      <c r="O22" s="192">
        <v>130</v>
      </c>
      <c r="P22" s="192">
        <v>142</v>
      </c>
      <c r="Q22" s="192">
        <v>23059671</v>
      </c>
      <c r="R22" s="50">
        <f t="shared" si="4"/>
        <v>6074</v>
      </c>
      <c r="S22" s="51">
        <f t="shared" si="5"/>
        <v>145.77600000000001</v>
      </c>
      <c r="T22" s="51">
        <f t="shared" si="6"/>
        <v>6.0739999999999998</v>
      </c>
      <c r="U22" s="193">
        <v>6.2</v>
      </c>
      <c r="V22" s="193">
        <f t="shared" si="7"/>
        <v>6.2</v>
      </c>
      <c r="W22" s="194" t="s">
        <v>142</v>
      </c>
      <c r="X22" s="197">
        <v>0</v>
      </c>
      <c r="Y22" s="197">
        <v>1103</v>
      </c>
      <c r="Z22" s="197">
        <v>1195</v>
      </c>
      <c r="AA22" s="197">
        <v>1185</v>
      </c>
      <c r="AB22" s="197">
        <v>1198</v>
      </c>
      <c r="AC22" s="52" t="s">
        <v>90</v>
      </c>
      <c r="AD22" s="52" t="s">
        <v>90</v>
      </c>
      <c r="AE22" s="52" t="s">
        <v>90</v>
      </c>
      <c r="AF22" s="196" t="s">
        <v>90</v>
      </c>
      <c r="AG22" s="196">
        <v>34229300</v>
      </c>
      <c r="AH22" s="53">
        <f t="shared" si="9"/>
        <v>1384</v>
      </c>
      <c r="AI22" s="54">
        <f t="shared" si="8"/>
        <v>227.85643727362529</v>
      </c>
      <c r="AJ22" s="166">
        <v>0</v>
      </c>
      <c r="AK22" s="166">
        <v>1</v>
      </c>
      <c r="AL22" s="166">
        <v>1</v>
      </c>
      <c r="AM22" s="166">
        <v>1</v>
      </c>
      <c r="AN22" s="166">
        <v>1</v>
      </c>
      <c r="AO22" s="166">
        <v>0</v>
      </c>
      <c r="AP22" s="197">
        <v>7589065</v>
      </c>
      <c r="AQ22" s="197">
        <f t="shared" si="0"/>
        <v>0</v>
      </c>
      <c r="AR22" s="55"/>
      <c r="AS22" s="56" t="s">
        <v>101</v>
      </c>
      <c r="AV22" s="59" t="s">
        <v>110</v>
      </c>
      <c r="AY22" s="170"/>
    </row>
    <row r="23" spans="1:51" x14ac:dyDescent="0.25">
      <c r="A23" s="163" t="s">
        <v>183</v>
      </c>
      <c r="B23" s="43">
        <v>2.5</v>
      </c>
      <c r="C23" s="43">
        <v>0.54166666666666696</v>
      </c>
      <c r="D23" s="191">
        <v>5</v>
      </c>
      <c r="E23" s="44">
        <f t="shared" si="1"/>
        <v>3.5211267605633805</v>
      </c>
      <c r="F23" s="168">
        <v>81</v>
      </c>
      <c r="G23" s="44">
        <f t="shared" si="2"/>
        <v>57.04225352112676</v>
      </c>
      <c r="H23" s="45" t="s">
        <v>88</v>
      </c>
      <c r="I23" s="45">
        <f t="shared" si="3"/>
        <v>55.633802816901408</v>
      </c>
      <c r="J23" s="46">
        <f t="shared" si="10"/>
        <v>57.04225352112676</v>
      </c>
      <c r="K23" s="45">
        <f>J23+(6/1.42)</f>
        <v>61.267605633802816</v>
      </c>
      <c r="L23" s="47">
        <v>19</v>
      </c>
      <c r="M23" s="48" t="s">
        <v>100</v>
      </c>
      <c r="N23" s="48">
        <v>17.5</v>
      </c>
      <c r="O23" s="192">
        <v>132</v>
      </c>
      <c r="P23" s="192">
        <v>143</v>
      </c>
      <c r="Q23" s="192">
        <v>23065599</v>
      </c>
      <c r="R23" s="50">
        <f t="shared" si="4"/>
        <v>5928</v>
      </c>
      <c r="S23" s="51">
        <f t="shared" si="5"/>
        <v>142.27199999999999</v>
      </c>
      <c r="T23" s="51">
        <f t="shared" si="6"/>
        <v>5.9279999999999999</v>
      </c>
      <c r="U23" s="193">
        <v>5.7</v>
      </c>
      <c r="V23" s="193">
        <f t="shared" si="7"/>
        <v>5.7</v>
      </c>
      <c r="W23" s="194" t="s">
        <v>142</v>
      </c>
      <c r="X23" s="197">
        <v>0</v>
      </c>
      <c r="Y23" s="197">
        <v>1048</v>
      </c>
      <c r="Z23" s="197">
        <v>1195</v>
      </c>
      <c r="AA23" s="197">
        <v>1185</v>
      </c>
      <c r="AB23" s="197">
        <v>1198</v>
      </c>
      <c r="AC23" s="52" t="s">
        <v>90</v>
      </c>
      <c r="AD23" s="52" t="s">
        <v>90</v>
      </c>
      <c r="AE23" s="52" t="s">
        <v>90</v>
      </c>
      <c r="AF23" s="196" t="s">
        <v>90</v>
      </c>
      <c r="AG23" s="196">
        <v>34230660</v>
      </c>
      <c r="AH23" s="53">
        <f t="shared" si="9"/>
        <v>1360</v>
      </c>
      <c r="AI23" s="54">
        <f t="shared" si="8"/>
        <v>229.41970310391363</v>
      </c>
      <c r="AJ23" s="166">
        <v>0</v>
      </c>
      <c r="AK23" s="166">
        <v>1</v>
      </c>
      <c r="AL23" s="166">
        <v>1</v>
      </c>
      <c r="AM23" s="166">
        <v>1</v>
      </c>
      <c r="AN23" s="166">
        <v>1</v>
      </c>
      <c r="AO23" s="166">
        <v>0</v>
      </c>
      <c r="AP23" s="197">
        <v>7589065</v>
      </c>
      <c r="AQ23" s="197">
        <f t="shared" si="0"/>
        <v>0</v>
      </c>
      <c r="AR23" s="55"/>
      <c r="AS23" s="56" t="s">
        <v>113</v>
      </c>
      <c r="AT23" s="58"/>
      <c r="AV23" s="60" t="s">
        <v>111</v>
      </c>
      <c r="AW23" s="61" t="s">
        <v>112</v>
      </c>
      <c r="AY23" s="170"/>
    </row>
    <row r="24" spans="1:51" x14ac:dyDescent="0.25">
      <c r="B24" s="43">
        <v>2.5416666666666701</v>
      </c>
      <c r="C24" s="43">
        <v>0.58333333333333404</v>
      </c>
      <c r="D24" s="191">
        <v>5</v>
      </c>
      <c r="E24" s="44">
        <f t="shared" si="1"/>
        <v>3.5211267605633805</v>
      </c>
      <c r="F24" s="168">
        <v>81</v>
      </c>
      <c r="G24" s="44">
        <f t="shared" si="2"/>
        <v>57.04225352112676</v>
      </c>
      <c r="H24" s="45" t="s">
        <v>88</v>
      </c>
      <c r="I24" s="45">
        <f t="shared" si="3"/>
        <v>55.633802816901408</v>
      </c>
      <c r="J24" s="46">
        <f t="shared" si="10"/>
        <v>57.04225352112676</v>
      </c>
      <c r="K24" s="45">
        <f t="shared" ref="K24:K34" si="12">J24+(6/1.42)</f>
        <v>61.267605633802816</v>
      </c>
      <c r="L24" s="47">
        <v>18</v>
      </c>
      <c r="M24" s="48" t="s">
        <v>100</v>
      </c>
      <c r="N24" s="48">
        <v>17.3</v>
      </c>
      <c r="O24" s="192">
        <v>132</v>
      </c>
      <c r="P24" s="192">
        <v>141</v>
      </c>
      <c r="Q24" s="192">
        <v>23071423</v>
      </c>
      <c r="R24" s="50">
        <f t="shared" si="4"/>
        <v>5824</v>
      </c>
      <c r="S24" s="51">
        <f t="shared" si="5"/>
        <v>139.77600000000001</v>
      </c>
      <c r="T24" s="51">
        <f t="shared" si="6"/>
        <v>5.8239999999999998</v>
      </c>
      <c r="U24" s="193">
        <v>5.4</v>
      </c>
      <c r="V24" s="193">
        <f t="shared" si="7"/>
        <v>5.4</v>
      </c>
      <c r="W24" s="194" t="s">
        <v>142</v>
      </c>
      <c r="X24" s="197">
        <v>0</v>
      </c>
      <c r="Y24" s="197">
        <v>1034</v>
      </c>
      <c r="Z24" s="197">
        <v>1195</v>
      </c>
      <c r="AA24" s="197">
        <v>1185</v>
      </c>
      <c r="AB24" s="197">
        <v>1198</v>
      </c>
      <c r="AC24" s="52" t="s">
        <v>90</v>
      </c>
      <c r="AD24" s="52" t="s">
        <v>90</v>
      </c>
      <c r="AE24" s="52" t="s">
        <v>90</v>
      </c>
      <c r="AF24" s="196" t="s">
        <v>90</v>
      </c>
      <c r="AG24" s="196">
        <v>34231996</v>
      </c>
      <c r="AH24" s="53">
        <f t="shared" si="9"/>
        <v>1336</v>
      </c>
      <c r="AI24" s="54">
        <f t="shared" si="8"/>
        <v>229.39560439560441</v>
      </c>
      <c r="AJ24" s="166">
        <v>0</v>
      </c>
      <c r="AK24" s="166">
        <v>1</v>
      </c>
      <c r="AL24" s="166">
        <v>1</v>
      </c>
      <c r="AM24" s="166">
        <v>1</v>
      </c>
      <c r="AN24" s="166">
        <v>1</v>
      </c>
      <c r="AO24" s="166">
        <v>0</v>
      </c>
      <c r="AP24" s="197">
        <v>7589065</v>
      </c>
      <c r="AQ24" s="197">
        <f t="shared" si="0"/>
        <v>0</v>
      </c>
      <c r="AR24" s="57"/>
      <c r="AS24" s="56" t="s">
        <v>113</v>
      </c>
      <c r="AV24" s="62" t="s">
        <v>29</v>
      </c>
      <c r="AW24" s="62">
        <v>14.7</v>
      </c>
      <c r="AY24" s="170"/>
    </row>
    <row r="25" spans="1:51" x14ac:dyDescent="0.25">
      <c r="B25" s="43">
        <v>2.5833333333333299</v>
      </c>
      <c r="C25" s="43">
        <v>0.625</v>
      </c>
      <c r="D25" s="191">
        <v>6</v>
      </c>
      <c r="E25" s="44">
        <f t="shared" si="1"/>
        <v>4.2253521126760569</v>
      </c>
      <c r="F25" s="168">
        <v>81</v>
      </c>
      <c r="G25" s="44">
        <f t="shared" si="2"/>
        <v>57.04225352112676</v>
      </c>
      <c r="H25" s="45" t="s">
        <v>88</v>
      </c>
      <c r="I25" s="45">
        <f t="shared" si="3"/>
        <v>55.633802816901408</v>
      </c>
      <c r="J25" s="46">
        <f t="shared" si="10"/>
        <v>57.04225352112676</v>
      </c>
      <c r="K25" s="45">
        <f t="shared" si="12"/>
        <v>61.267605633802816</v>
      </c>
      <c r="L25" s="47">
        <v>18</v>
      </c>
      <c r="M25" s="48" t="s">
        <v>100</v>
      </c>
      <c r="N25" s="48">
        <v>16.899999999999999</v>
      </c>
      <c r="O25" s="192">
        <v>135</v>
      </c>
      <c r="P25" s="192">
        <v>139</v>
      </c>
      <c r="Q25" s="192">
        <v>23077031</v>
      </c>
      <c r="R25" s="50">
        <f t="shared" si="4"/>
        <v>5608</v>
      </c>
      <c r="S25" s="51">
        <f t="shared" si="5"/>
        <v>134.59200000000001</v>
      </c>
      <c r="T25" s="51">
        <f t="shared" si="6"/>
        <v>5.6079999999999997</v>
      </c>
      <c r="U25" s="193">
        <v>5.0999999999999996</v>
      </c>
      <c r="V25" s="193">
        <f t="shared" si="7"/>
        <v>5.0999999999999996</v>
      </c>
      <c r="W25" s="194" t="s">
        <v>142</v>
      </c>
      <c r="X25" s="197">
        <v>0</v>
      </c>
      <c r="Y25" s="197">
        <v>1020</v>
      </c>
      <c r="Z25" s="197">
        <v>1195</v>
      </c>
      <c r="AA25" s="197">
        <v>1185</v>
      </c>
      <c r="AB25" s="197">
        <v>1198</v>
      </c>
      <c r="AC25" s="52" t="s">
        <v>90</v>
      </c>
      <c r="AD25" s="52" t="s">
        <v>90</v>
      </c>
      <c r="AE25" s="52" t="s">
        <v>90</v>
      </c>
      <c r="AF25" s="196" t="s">
        <v>90</v>
      </c>
      <c r="AG25" s="196">
        <v>34233284</v>
      </c>
      <c r="AH25" s="53">
        <f t="shared" si="9"/>
        <v>1288</v>
      </c>
      <c r="AI25" s="54">
        <f t="shared" si="8"/>
        <v>229.67189728958633</v>
      </c>
      <c r="AJ25" s="166">
        <v>0</v>
      </c>
      <c r="AK25" s="166">
        <v>1</v>
      </c>
      <c r="AL25" s="166">
        <v>1</v>
      </c>
      <c r="AM25" s="166">
        <v>1</v>
      </c>
      <c r="AN25" s="166">
        <v>1</v>
      </c>
      <c r="AO25" s="166">
        <v>0</v>
      </c>
      <c r="AP25" s="197">
        <v>7589065</v>
      </c>
      <c r="AQ25" s="197">
        <f t="shared" si="0"/>
        <v>0</v>
      </c>
      <c r="AR25" s="55"/>
      <c r="AS25" s="56" t="s">
        <v>113</v>
      </c>
      <c r="AV25" s="62" t="s">
        <v>74</v>
      </c>
      <c r="AW25" s="62">
        <v>10.36</v>
      </c>
      <c r="AY25" s="170"/>
    </row>
    <row r="26" spans="1:51" x14ac:dyDescent="0.25">
      <c r="B26" s="43">
        <v>2.625</v>
      </c>
      <c r="C26" s="43">
        <v>0.66666666666666696</v>
      </c>
      <c r="D26" s="191">
        <v>5</v>
      </c>
      <c r="E26" s="44">
        <f t="shared" si="1"/>
        <v>3.5211267605633805</v>
      </c>
      <c r="F26" s="168">
        <v>81</v>
      </c>
      <c r="G26" s="44">
        <f t="shared" si="2"/>
        <v>57.04225352112676</v>
      </c>
      <c r="H26" s="45" t="s">
        <v>88</v>
      </c>
      <c r="I26" s="45">
        <f t="shared" si="3"/>
        <v>53.521126760563384</v>
      </c>
      <c r="J26" s="46">
        <f>(F26-3)/1.42</f>
        <v>54.929577464788736</v>
      </c>
      <c r="K26" s="45">
        <f t="shared" si="12"/>
        <v>59.154929577464792</v>
      </c>
      <c r="L26" s="47">
        <v>18</v>
      </c>
      <c r="M26" s="48" t="s">
        <v>100</v>
      </c>
      <c r="N26" s="48">
        <v>16.7</v>
      </c>
      <c r="O26" s="192">
        <v>137</v>
      </c>
      <c r="P26" s="192">
        <v>136</v>
      </c>
      <c r="Q26" s="192">
        <v>23082695</v>
      </c>
      <c r="R26" s="50">
        <f t="shared" si="4"/>
        <v>5664</v>
      </c>
      <c r="S26" s="51">
        <f t="shared" si="5"/>
        <v>135.93600000000001</v>
      </c>
      <c r="T26" s="51">
        <f t="shared" si="6"/>
        <v>5.6639999999999997</v>
      </c>
      <c r="U26" s="193">
        <v>4.9000000000000004</v>
      </c>
      <c r="V26" s="193">
        <f t="shared" si="7"/>
        <v>4.9000000000000004</v>
      </c>
      <c r="W26" s="194" t="s">
        <v>142</v>
      </c>
      <c r="X26" s="197">
        <v>0</v>
      </c>
      <c r="Y26" s="197">
        <v>1018</v>
      </c>
      <c r="Z26" s="197">
        <v>1195</v>
      </c>
      <c r="AA26" s="197">
        <v>1185</v>
      </c>
      <c r="AB26" s="197">
        <v>1198</v>
      </c>
      <c r="AC26" s="52" t="s">
        <v>90</v>
      </c>
      <c r="AD26" s="52" t="s">
        <v>90</v>
      </c>
      <c r="AE26" s="52" t="s">
        <v>90</v>
      </c>
      <c r="AF26" s="196" t="s">
        <v>90</v>
      </c>
      <c r="AG26" s="196">
        <v>34234596</v>
      </c>
      <c r="AH26" s="53">
        <f t="shared" si="9"/>
        <v>1312</v>
      </c>
      <c r="AI26" s="54">
        <f t="shared" si="8"/>
        <v>231.63841807909606</v>
      </c>
      <c r="AJ26" s="166">
        <v>0</v>
      </c>
      <c r="AK26" s="166">
        <v>1</v>
      </c>
      <c r="AL26" s="166">
        <v>1</v>
      </c>
      <c r="AM26" s="166">
        <v>1</v>
      </c>
      <c r="AN26" s="166">
        <v>1</v>
      </c>
      <c r="AO26" s="166">
        <v>0</v>
      </c>
      <c r="AP26" s="197">
        <v>7589065</v>
      </c>
      <c r="AQ26" s="197">
        <f t="shared" si="0"/>
        <v>0</v>
      </c>
      <c r="AR26" s="55"/>
      <c r="AS26" s="56" t="s">
        <v>113</v>
      </c>
      <c r="AV26" s="62" t="s">
        <v>114</v>
      </c>
      <c r="AW26" s="62">
        <v>1.01325</v>
      </c>
      <c r="AY26" s="170"/>
    </row>
    <row r="27" spans="1:51" x14ac:dyDescent="0.25">
      <c r="B27" s="43">
        <v>2.6666666666666701</v>
      </c>
      <c r="C27" s="43">
        <v>0.70833333333333404</v>
      </c>
      <c r="D27" s="191">
        <v>4</v>
      </c>
      <c r="E27" s="44">
        <f t="shared" si="1"/>
        <v>2.8169014084507045</v>
      </c>
      <c r="F27" s="168">
        <v>81</v>
      </c>
      <c r="G27" s="44">
        <f t="shared" si="2"/>
        <v>57.04225352112676</v>
      </c>
      <c r="H27" s="45" t="s">
        <v>88</v>
      </c>
      <c r="I27" s="45">
        <f t="shared" si="3"/>
        <v>53.521126760563384</v>
      </c>
      <c r="J27" s="46">
        <f t="shared" ref="J27:J32" si="13">(F27-3)/1.42</f>
        <v>54.929577464788736</v>
      </c>
      <c r="K27" s="45">
        <f t="shared" si="12"/>
        <v>59.154929577464792</v>
      </c>
      <c r="L27" s="47">
        <v>18</v>
      </c>
      <c r="M27" s="48" t="s">
        <v>100</v>
      </c>
      <c r="N27" s="48">
        <v>16.7</v>
      </c>
      <c r="O27" s="192">
        <v>135</v>
      </c>
      <c r="P27" s="192">
        <v>136</v>
      </c>
      <c r="Q27" s="192">
        <v>23088377</v>
      </c>
      <c r="R27" s="50">
        <f t="shared" si="4"/>
        <v>5682</v>
      </c>
      <c r="S27" s="51">
        <f t="shared" si="5"/>
        <v>136.36799999999999</v>
      </c>
      <c r="T27" s="51">
        <f t="shared" si="6"/>
        <v>5.6820000000000004</v>
      </c>
      <c r="U27" s="193">
        <v>4.5999999999999996</v>
      </c>
      <c r="V27" s="193">
        <f t="shared" si="7"/>
        <v>4.5999999999999996</v>
      </c>
      <c r="W27" s="194" t="s">
        <v>142</v>
      </c>
      <c r="X27" s="197">
        <v>0</v>
      </c>
      <c r="Y27" s="197">
        <v>1072</v>
      </c>
      <c r="Z27" s="197">
        <v>1195</v>
      </c>
      <c r="AA27" s="197">
        <v>1185</v>
      </c>
      <c r="AB27" s="197">
        <v>1198</v>
      </c>
      <c r="AC27" s="52" t="s">
        <v>90</v>
      </c>
      <c r="AD27" s="52" t="s">
        <v>90</v>
      </c>
      <c r="AE27" s="52" t="s">
        <v>90</v>
      </c>
      <c r="AF27" s="196" t="s">
        <v>90</v>
      </c>
      <c r="AG27" s="196">
        <v>34235946</v>
      </c>
      <c r="AH27" s="53">
        <f t="shared" si="9"/>
        <v>1350</v>
      </c>
      <c r="AI27" s="54">
        <f t="shared" si="8"/>
        <v>237.5923970432946</v>
      </c>
      <c r="AJ27" s="166">
        <v>0</v>
      </c>
      <c r="AK27" s="166">
        <v>1</v>
      </c>
      <c r="AL27" s="166">
        <v>1</v>
      </c>
      <c r="AM27" s="166">
        <v>1</v>
      </c>
      <c r="AN27" s="166">
        <v>1</v>
      </c>
      <c r="AO27" s="166">
        <v>0</v>
      </c>
      <c r="AP27" s="197">
        <v>7589065</v>
      </c>
      <c r="AQ27" s="197">
        <f t="shared" si="0"/>
        <v>0</v>
      </c>
      <c r="AR27" s="55"/>
      <c r="AS27" s="56" t="s">
        <v>113</v>
      </c>
      <c r="AV27" s="62" t="s">
        <v>115</v>
      </c>
      <c r="AW27" s="62">
        <v>1</v>
      </c>
      <c r="AY27" s="170"/>
    </row>
    <row r="28" spans="1:51" x14ac:dyDescent="0.25">
      <c r="B28" s="43">
        <v>2.7083333333333299</v>
      </c>
      <c r="C28" s="43">
        <v>0.750000000000002</v>
      </c>
      <c r="D28" s="191">
        <v>3</v>
      </c>
      <c r="E28" s="44">
        <f t="shared" si="1"/>
        <v>2.1126760563380285</v>
      </c>
      <c r="F28" s="168">
        <v>78</v>
      </c>
      <c r="G28" s="44">
        <f t="shared" si="2"/>
        <v>54.929577464788736</v>
      </c>
      <c r="H28" s="45" t="s">
        <v>88</v>
      </c>
      <c r="I28" s="45">
        <f t="shared" si="3"/>
        <v>51.408450704225352</v>
      </c>
      <c r="J28" s="46">
        <f t="shared" si="13"/>
        <v>52.816901408450704</v>
      </c>
      <c r="K28" s="45">
        <f t="shared" si="12"/>
        <v>57.04225352112676</v>
      </c>
      <c r="L28" s="47">
        <v>18</v>
      </c>
      <c r="M28" s="48" t="s">
        <v>100</v>
      </c>
      <c r="N28" s="48">
        <v>16.7</v>
      </c>
      <c r="O28" s="192">
        <v>127</v>
      </c>
      <c r="P28" s="192">
        <v>122</v>
      </c>
      <c r="Q28" s="192">
        <v>23093987</v>
      </c>
      <c r="R28" s="50">
        <f t="shared" si="4"/>
        <v>5610</v>
      </c>
      <c r="S28" s="51">
        <f t="shared" si="5"/>
        <v>134.63999999999999</v>
      </c>
      <c r="T28" s="51">
        <f t="shared" si="6"/>
        <v>5.61</v>
      </c>
      <c r="U28" s="193">
        <v>4.0999999999999996</v>
      </c>
      <c r="V28" s="193">
        <f t="shared" si="7"/>
        <v>4.0999999999999996</v>
      </c>
      <c r="W28" s="194" t="s">
        <v>142</v>
      </c>
      <c r="X28" s="197">
        <v>0</v>
      </c>
      <c r="Y28" s="197">
        <v>1027</v>
      </c>
      <c r="Z28" s="197">
        <v>1176</v>
      </c>
      <c r="AA28" s="197">
        <v>1185</v>
      </c>
      <c r="AB28" s="197">
        <v>1180</v>
      </c>
      <c r="AC28" s="52" t="s">
        <v>90</v>
      </c>
      <c r="AD28" s="52" t="s">
        <v>90</v>
      </c>
      <c r="AE28" s="52" t="s">
        <v>90</v>
      </c>
      <c r="AF28" s="196" t="s">
        <v>90</v>
      </c>
      <c r="AG28" s="196">
        <v>34237212</v>
      </c>
      <c r="AH28" s="53">
        <f t="shared" si="9"/>
        <v>1266</v>
      </c>
      <c r="AI28" s="54">
        <f t="shared" si="8"/>
        <v>225.66844919786095</v>
      </c>
      <c r="AJ28" s="166">
        <v>0</v>
      </c>
      <c r="AK28" s="166">
        <v>1</v>
      </c>
      <c r="AL28" s="166">
        <v>1</v>
      </c>
      <c r="AM28" s="166">
        <v>1</v>
      </c>
      <c r="AN28" s="166">
        <v>1</v>
      </c>
      <c r="AO28" s="166">
        <v>0</v>
      </c>
      <c r="AP28" s="197">
        <v>7589065</v>
      </c>
      <c r="AQ28" s="197">
        <f t="shared" si="0"/>
        <v>0</v>
      </c>
      <c r="AR28" s="57"/>
      <c r="AS28" s="56" t="s">
        <v>113</v>
      </c>
      <c r="AV28" s="62" t="s">
        <v>116</v>
      </c>
      <c r="AW28" s="62">
        <v>101.325</v>
      </c>
      <c r="AY28" s="170"/>
    </row>
    <row r="29" spans="1:51" x14ac:dyDescent="0.25">
      <c r="B29" s="43">
        <v>2.75</v>
      </c>
      <c r="C29" s="43">
        <v>0.79166666666666896</v>
      </c>
      <c r="D29" s="191">
        <v>4</v>
      </c>
      <c r="E29" s="44">
        <f t="shared" si="1"/>
        <v>2.8169014084507045</v>
      </c>
      <c r="F29" s="168">
        <v>78</v>
      </c>
      <c r="G29" s="44">
        <f t="shared" si="2"/>
        <v>54.929577464788736</v>
      </c>
      <c r="H29" s="45" t="s">
        <v>88</v>
      </c>
      <c r="I29" s="45">
        <f t="shared" si="3"/>
        <v>51.408450704225352</v>
      </c>
      <c r="J29" s="46">
        <f t="shared" si="13"/>
        <v>52.816901408450704</v>
      </c>
      <c r="K29" s="45">
        <f t="shared" si="12"/>
        <v>57.04225352112676</v>
      </c>
      <c r="L29" s="47">
        <v>18</v>
      </c>
      <c r="M29" s="48" t="s">
        <v>100</v>
      </c>
      <c r="N29" s="48">
        <v>16.600000000000001</v>
      </c>
      <c r="O29" s="192">
        <v>132</v>
      </c>
      <c r="P29" s="192">
        <v>135</v>
      </c>
      <c r="Q29" s="192">
        <v>23099583</v>
      </c>
      <c r="R29" s="50">
        <f t="shared" si="4"/>
        <v>5596</v>
      </c>
      <c r="S29" s="51">
        <f t="shared" si="5"/>
        <v>134.304</v>
      </c>
      <c r="T29" s="51">
        <f t="shared" si="6"/>
        <v>5.5960000000000001</v>
      </c>
      <c r="U29" s="193">
        <v>3.7</v>
      </c>
      <c r="V29" s="193">
        <f t="shared" si="7"/>
        <v>3.7</v>
      </c>
      <c r="W29" s="194" t="s">
        <v>142</v>
      </c>
      <c r="X29" s="197">
        <v>0</v>
      </c>
      <c r="Y29" s="197">
        <v>1026</v>
      </c>
      <c r="Z29" s="197">
        <v>1176</v>
      </c>
      <c r="AA29" s="197">
        <v>1185</v>
      </c>
      <c r="AB29" s="197">
        <v>1180</v>
      </c>
      <c r="AC29" s="52" t="s">
        <v>90</v>
      </c>
      <c r="AD29" s="52" t="s">
        <v>90</v>
      </c>
      <c r="AE29" s="52" t="s">
        <v>90</v>
      </c>
      <c r="AF29" s="196" t="s">
        <v>90</v>
      </c>
      <c r="AG29" s="196">
        <v>34238492</v>
      </c>
      <c r="AH29" s="53">
        <f t="shared" si="9"/>
        <v>1280</v>
      </c>
      <c r="AI29" s="54">
        <f t="shared" si="8"/>
        <v>228.73481057898499</v>
      </c>
      <c r="AJ29" s="166">
        <v>0</v>
      </c>
      <c r="AK29" s="166">
        <v>1</v>
      </c>
      <c r="AL29" s="166">
        <v>1</v>
      </c>
      <c r="AM29" s="166">
        <v>1</v>
      </c>
      <c r="AN29" s="166">
        <v>1</v>
      </c>
      <c r="AO29" s="166">
        <v>0</v>
      </c>
      <c r="AP29" s="197">
        <v>7589065</v>
      </c>
      <c r="AQ29" s="197">
        <f t="shared" si="0"/>
        <v>0</v>
      </c>
      <c r="AR29" s="55"/>
      <c r="AS29" s="56" t="s">
        <v>113</v>
      </c>
      <c r="AY29" s="170"/>
    </row>
    <row r="30" spans="1:51" x14ac:dyDescent="0.25">
      <c r="B30" s="43">
        <v>2.7916666666666701</v>
      </c>
      <c r="C30" s="43">
        <v>0.83333333333333703</v>
      </c>
      <c r="D30" s="191">
        <v>9</v>
      </c>
      <c r="E30" s="44">
        <f t="shared" si="1"/>
        <v>6.3380281690140849</v>
      </c>
      <c r="F30" s="168">
        <v>76</v>
      </c>
      <c r="G30" s="44">
        <f t="shared" si="2"/>
        <v>53.521126760563384</v>
      </c>
      <c r="H30" s="45" t="s">
        <v>88</v>
      </c>
      <c r="I30" s="45">
        <f t="shared" si="3"/>
        <v>50</v>
      </c>
      <c r="J30" s="46">
        <f t="shared" si="13"/>
        <v>51.408450704225352</v>
      </c>
      <c r="K30" s="45">
        <f t="shared" si="12"/>
        <v>55.633802816901408</v>
      </c>
      <c r="L30" s="47">
        <v>18</v>
      </c>
      <c r="M30" s="48" t="s">
        <v>100</v>
      </c>
      <c r="N30" s="48">
        <v>16.600000000000001</v>
      </c>
      <c r="O30" s="192">
        <v>120</v>
      </c>
      <c r="P30" s="192">
        <v>130</v>
      </c>
      <c r="Q30" s="192">
        <v>23105008</v>
      </c>
      <c r="R30" s="50">
        <f t="shared" si="4"/>
        <v>5425</v>
      </c>
      <c r="S30" s="51">
        <f t="shared" si="5"/>
        <v>130.19999999999999</v>
      </c>
      <c r="T30" s="51">
        <f t="shared" si="6"/>
        <v>5.4249999999999998</v>
      </c>
      <c r="U30" s="193">
        <v>3</v>
      </c>
      <c r="V30" s="193">
        <f t="shared" si="7"/>
        <v>3</v>
      </c>
      <c r="W30" s="194" t="s">
        <v>143</v>
      </c>
      <c r="X30" s="197">
        <v>0</v>
      </c>
      <c r="Y30" s="197">
        <v>1152</v>
      </c>
      <c r="Z30" s="197">
        <v>1195</v>
      </c>
      <c r="AA30" s="197">
        <v>0</v>
      </c>
      <c r="AB30" s="197">
        <v>1198</v>
      </c>
      <c r="AC30" s="52" t="s">
        <v>90</v>
      </c>
      <c r="AD30" s="52" t="s">
        <v>90</v>
      </c>
      <c r="AE30" s="52" t="s">
        <v>90</v>
      </c>
      <c r="AF30" s="196" t="s">
        <v>90</v>
      </c>
      <c r="AG30" s="196">
        <v>34239588</v>
      </c>
      <c r="AH30" s="53">
        <f t="shared" si="9"/>
        <v>1096</v>
      </c>
      <c r="AI30" s="54">
        <f t="shared" si="8"/>
        <v>202.02764976958525</v>
      </c>
      <c r="AJ30" s="166">
        <v>0</v>
      </c>
      <c r="AK30" s="166">
        <v>1</v>
      </c>
      <c r="AL30" s="166">
        <v>1</v>
      </c>
      <c r="AM30" s="166">
        <v>0</v>
      </c>
      <c r="AN30" s="166">
        <v>1</v>
      </c>
      <c r="AO30" s="166">
        <v>0</v>
      </c>
      <c r="AP30" s="197">
        <v>7589065</v>
      </c>
      <c r="AQ30" s="197">
        <f t="shared" si="0"/>
        <v>0</v>
      </c>
      <c r="AR30" s="55"/>
      <c r="AS30" s="56" t="s">
        <v>113</v>
      </c>
      <c r="AV30" s="225" t="s">
        <v>117</v>
      </c>
      <c r="AW30" s="225"/>
      <c r="AY30" s="170"/>
    </row>
    <row r="31" spans="1:51" x14ac:dyDescent="0.25">
      <c r="B31" s="43">
        <v>2.8333333333333299</v>
      </c>
      <c r="C31" s="43">
        <v>0.875000000000004</v>
      </c>
      <c r="D31" s="191">
        <v>10</v>
      </c>
      <c r="E31" s="44">
        <f t="shared" si="1"/>
        <v>7.042253521126761</v>
      </c>
      <c r="F31" s="168">
        <v>76</v>
      </c>
      <c r="G31" s="44">
        <f t="shared" si="2"/>
        <v>53.521126760563384</v>
      </c>
      <c r="H31" s="45" t="s">
        <v>88</v>
      </c>
      <c r="I31" s="45">
        <f t="shared" si="3"/>
        <v>50</v>
      </c>
      <c r="J31" s="46">
        <f t="shared" si="13"/>
        <v>51.408450704225352</v>
      </c>
      <c r="K31" s="45">
        <f t="shared" si="12"/>
        <v>55.633802816901408</v>
      </c>
      <c r="L31" s="47">
        <v>18</v>
      </c>
      <c r="M31" s="48" t="s">
        <v>100</v>
      </c>
      <c r="N31" s="48">
        <v>16.100000000000001</v>
      </c>
      <c r="O31" s="192">
        <v>113</v>
      </c>
      <c r="P31" s="192">
        <v>126</v>
      </c>
      <c r="Q31" s="192">
        <v>23110382</v>
      </c>
      <c r="R31" s="50">
        <f t="shared" si="4"/>
        <v>5374</v>
      </c>
      <c r="S31" s="51">
        <f t="shared" si="5"/>
        <v>128.976</v>
      </c>
      <c r="T31" s="51">
        <f t="shared" si="6"/>
        <v>5.3739999999999997</v>
      </c>
      <c r="U31" s="193">
        <v>1.9</v>
      </c>
      <c r="V31" s="193">
        <f t="shared" si="7"/>
        <v>1.9</v>
      </c>
      <c r="W31" s="194" t="s">
        <v>143</v>
      </c>
      <c r="X31" s="197">
        <v>0</v>
      </c>
      <c r="Y31" s="197">
        <v>1100</v>
      </c>
      <c r="Z31" s="197">
        <v>1195</v>
      </c>
      <c r="AA31" s="197">
        <v>0</v>
      </c>
      <c r="AB31" s="197">
        <v>1198</v>
      </c>
      <c r="AC31" s="52" t="s">
        <v>90</v>
      </c>
      <c r="AD31" s="52" t="s">
        <v>90</v>
      </c>
      <c r="AE31" s="52" t="s">
        <v>90</v>
      </c>
      <c r="AF31" s="196" t="s">
        <v>90</v>
      </c>
      <c r="AG31" s="196">
        <v>34240664</v>
      </c>
      <c r="AH31" s="53">
        <f t="shared" si="9"/>
        <v>1076</v>
      </c>
      <c r="AI31" s="54">
        <f t="shared" si="8"/>
        <v>200.22329735764794</v>
      </c>
      <c r="AJ31" s="166">
        <v>0</v>
      </c>
      <c r="AK31" s="166">
        <v>1</v>
      </c>
      <c r="AL31" s="166">
        <v>1</v>
      </c>
      <c r="AM31" s="166">
        <v>0</v>
      </c>
      <c r="AN31" s="166">
        <v>1</v>
      </c>
      <c r="AO31" s="166">
        <v>0</v>
      </c>
      <c r="AP31" s="197">
        <v>7589065</v>
      </c>
      <c r="AQ31" s="197">
        <f t="shared" si="0"/>
        <v>0</v>
      </c>
      <c r="AR31" s="55"/>
      <c r="AS31" s="56" t="s">
        <v>113</v>
      </c>
      <c r="AV31" s="63" t="s">
        <v>29</v>
      </c>
      <c r="AW31" s="63" t="s">
        <v>74</v>
      </c>
      <c r="AY31" s="170"/>
    </row>
    <row r="32" spans="1:51" x14ac:dyDescent="0.25">
      <c r="B32" s="43">
        <v>2.875</v>
      </c>
      <c r="C32" s="43">
        <v>0.91666666666667096</v>
      </c>
      <c r="D32" s="191">
        <v>11</v>
      </c>
      <c r="E32" s="44">
        <f t="shared" si="1"/>
        <v>7.746478873239437</v>
      </c>
      <c r="F32" s="168">
        <v>76</v>
      </c>
      <c r="G32" s="44">
        <f t="shared" si="2"/>
        <v>53.521126760563384</v>
      </c>
      <c r="H32" s="45" t="s">
        <v>88</v>
      </c>
      <c r="I32" s="45">
        <f t="shared" si="3"/>
        <v>50</v>
      </c>
      <c r="J32" s="46">
        <f t="shared" si="13"/>
        <v>51.408450704225352</v>
      </c>
      <c r="K32" s="45">
        <f t="shared" si="12"/>
        <v>55.633802816901408</v>
      </c>
      <c r="L32" s="47">
        <v>14</v>
      </c>
      <c r="M32" s="48" t="s">
        <v>118</v>
      </c>
      <c r="N32" s="48">
        <v>12.6</v>
      </c>
      <c r="O32" s="192">
        <v>120</v>
      </c>
      <c r="P32" s="192">
        <v>120</v>
      </c>
      <c r="Q32" s="192">
        <v>23115557</v>
      </c>
      <c r="R32" s="50">
        <f>Q32-Q31</f>
        <v>5175</v>
      </c>
      <c r="S32" s="51">
        <f t="shared" si="5"/>
        <v>124.2</v>
      </c>
      <c r="T32" s="51">
        <f t="shared" si="6"/>
        <v>5.1749999999999998</v>
      </c>
      <c r="U32" s="193">
        <v>2.2000000000000002</v>
      </c>
      <c r="V32" s="193">
        <f t="shared" si="7"/>
        <v>2.2000000000000002</v>
      </c>
      <c r="W32" s="194" t="s">
        <v>143</v>
      </c>
      <c r="X32" s="197">
        <v>0</v>
      </c>
      <c r="Y32" s="197">
        <v>1015</v>
      </c>
      <c r="Z32" s="197">
        <v>1195</v>
      </c>
      <c r="AA32" s="197">
        <v>0</v>
      </c>
      <c r="AB32" s="197">
        <v>1198</v>
      </c>
      <c r="AC32" s="52" t="s">
        <v>90</v>
      </c>
      <c r="AD32" s="52" t="s">
        <v>90</v>
      </c>
      <c r="AE32" s="52" t="s">
        <v>90</v>
      </c>
      <c r="AF32" s="196" t="s">
        <v>90</v>
      </c>
      <c r="AG32" s="196">
        <v>34241692</v>
      </c>
      <c r="AH32" s="53">
        <f t="shared" si="9"/>
        <v>1028</v>
      </c>
      <c r="AI32" s="54">
        <f t="shared" si="8"/>
        <v>198.64734299516908</v>
      </c>
      <c r="AJ32" s="166">
        <v>0</v>
      </c>
      <c r="AK32" s="166">
        <v>1</v>
      </c>
      <c r="AL32" s="166">
        <v>1</v>
      </c>
      <c r="AM32" s="166">
        <v>0</v>
      </c>
      <c r="AN32" s="166">
        <v>1</v>
      </c>
      <c r="AO32" s="166">
        <v>0</v>
      </c>
      <c r="AP32" s="197">
        <v>7589065</v>
      </c>
      <c r="AQ32" s="197">
        <f t="shared" si="0"/>
        <v>0</v>
      </c>
      <c r="AR32" s="57"/>
      <c r="AS32" s="56" t="s">
        <v>113</v>
      </c>
      <c r="AV32" s="64">
        <v>1</v>
      </c>
      <c r="AW32" s="64">
        <f>IFERROR(AV32*VLOOKUP(AV31,AV24:AW28,2,FALSE)/VLOOKUP(AW31,AV24:AW28,2,FALSE),"Enter Unit and Value")</f>
        <v>1.4189189189189189</v>
      </c>
      <c r="AY32" s="170"/>
    </row>
    <row r="33" spans="2:51" x14ac:dyDescent="0.25">
      <c r="B33" s="43">
        <v>2.9166666666666701</v>
      </c>
      <c r="C33" s="43">
        <v>0.95833333333333803</v>
      </c>
      <c r="D33" s="191">
        <v>9</v>
      </c>
      <c r="E33" s="44">
        <f t="shared" si="1"/>
        <v>6.3380281690140849</v>
      </c>
      <c r="F33" s="168">
        <v>66</v>
      </c>
      <c r="G33" s="44">
        <f t="shared" si="2"/>
        <v>46.478873239436624</v>
      </c>
      <c r="H33" s="45" t="s">
        <v>88</v>
      </c>
      <c r="I33" s="45">
        <f>J33-(2/1.42)</f>
        <v>41.549295774647888</v>
      </c>
      <c r="J33" s="46">
        <f t="shared" ref="J33:J34" si="14">(F33-5)/1.42</f>
        <v>42.95774647887324</v>
      </c>
      <c r="K33" s="45">
        <f t="shared" si="12"/>
        <v>47.183098591549296</v>
      </c>
      <c r="L33" s="47">
        <v>14</v>
      </c>
      <c r="M33" s="48" t="s">
        <v>118</v>
      </c>
      <c r="N33" s="48">
        <v>11.9</v>
      </c>
      <c r="O33" s="192">
        <v>117</v>
      </c>
      <c r="P33" s="192">
        <v>102</v>
      </c>
      <c r="Q33" s="192">
        <v>23119974</v>
      </c>
      <c r="R33" s="50">
        <f t="shared" si="4"/>
        <v>4417</v>
      </c>
      <c r="S33" s="51">
        <f t="shared" si="5"/>
        <v>106.008</v>
      </c>
      <c r="T33" s="51">
        <f t="shared" si="6"/>
        <v>4.4169999999999998</v>
      </c>
      <c r="U33" s="193">
        <v>2.4</v>
      </c>
      <c r="V33" s="193">
        <f t="shared" si="7"/>
        <v>2.4</v>
      </c>
      <c r="W33" s="194" t="s">
        <v>129</v>
      </c>
      <c r="X33" s="197">
        <v>0</v>
      </c>
      <c r="Y33" s="197">
        <v>0</v>
      </c>
      <c r="Z33" s="197">
        <v>1098</v>
      </c>
      <c r="AA33" s="197">
        <v>0</v>
      </c>
      <c r="AB33" s="197">
        <v>1110</v>
      </c>
      <c r="AC33" s="52" t="s">
        <v>90</v>
      </c>
      <c r="AD33" s="52" t="s">
        <v>90</v>
      </c>
      <c r="AE33" s="52" t="s">
        <v>90</v>
      </c>
      <c r="AF33" s="196" t="s">
        <v>90</v>
      </c>
      <c r="AG33" s="196">
        <v>34242464</v>
      </c>
      <c r="AH33" s="53">
        <f t="shared" si="9"/>
        <v>772</v>
      </c>
      <c r="AI33" s="54">
        <f t="shared" si="8"/>
        <v>174.77926194249491</v>
      </c>
      <c r="AJ33" s="166">
        <v>0</v>
      </c>
      <c r="AK33" s="166">
        <v>0</v>
      </c>
      <c r="AL33" s="166">
        <v>1</v>
      </c>
      <c r="AM33" s="166">
        <v>0</v>
      </c>
      <c r="AN33" s="166">
        <v>1</v>
      </c>
      <c r="AO33" s="166">
        <v>0.25</v>
      </c>
      <c r="AP33" s="197">
        <v>7589592</v>
      </c>
      <c r="AQ33" s="197">
        <f t="shared" si="0"/>
        <v>527</v>
      </c>
      <c r="AR33" s="55"/>
      <c r="AS33" s="56" t="s">
        <v>113</v>
      </c>
      <c r="AY33" s="170"/>
    </row>
    <row r="34" spans="2:51" x14ac:dyDescent="0.25">
      <c r="B34" s="43">
        <v>2.9583333333333299</v>
      </c>
      <c r="C34" s="43">
        <v>1</v>
      </c>
      <c r="D34" s="191">
        <v>12</v>
      </c>
      <c r="E34" s="44">
        <f t="shared" si="1"/>
        <v>8.4507042253521139</v>
      </c>
      <c r="F34" s="168">
        <v>66</v>
      </c>
      <c r="G34" s="44">
        <f t="shared" si="2"/>
        <v>46.478873239436624</v>
      </c>
      <c r="H34" s="45" t="s">
        <v>88</v>
      </c>
      <c r="I34" s="45">
        <f t="shared" si="3"/>
        <v>41.549295774647888</v>
      </c>
      <c r="J34" s="46">
        <f t="shared" si="14"/>
        <v>42.95774647887324</v>
      </c>
      <c r="K34" s="45">
        <f t="shared" si="12"/>
        <v>47.183098591549296</v>
      </c>
      <c r="L34" s="47">
        <v>14</v>
      </c>
      <c r="M34" s="48" t="s">
        <v>118</v>
      </c>
      <c r="N34" s="65">
        <v>11.5</v>
      </c>
      <c r="O34" s="192">
        <v>112</v>
      </c>
      <c r="P34" s="192">
        <v>93</v>
      </c>
      <c r="Q34" s="192">
        <v>23123910</v>
      </c>
      <c r="R34" s="50">
        <f t="shared" si="4"/>
        <v>3936</v>
      </c>
      <c r="S34" s="51">
        <f t="shared" si="5"/>
        <v>94.463999999999999</v>
      </c>
      <c r="T34" s="51">
        <f t="shared" si="6"/>
        <v>3.9359999999999999</v>
      </c>
      <c r="U34" s="193">
        <v>2.9</v>
      </c>
      <c r="V34" s="193">
        <f>U34</f>
        <v>2.9</v>
      </c>
      <c r="W34" s="194" t="s">
        <v>129</v>
      </c>
      <c r="X34" s="197">
        <v>0</v>
      </c>
      <c r="Y34" s="197">
        <v>0</v>
      </c>
      <c r="Z34" s="197">
        <v>1033</v>
      </c>
      <c r="AA34" s="197">
        <v>0</v>
      </c>
      <c r="AB34" s="197">
        <v>1058</v>
      </c>
      <c r="AC34" s="52" t="s">
        <v>90</v>
      </c>
      <c r="AD34" s="52" t="s">
        <v>90</v>
      </c>
      <c r="AE34" s="52" t="s">
        <v>90</v>
      </c>
      <c r="AF34" s="196" t="s">
        <v>90</v>
      </c>
      <c r="AG34" s="196">
        <v>34243124</v>
      </c>
      <c r="AH34" s="53">
        <f t="shared" si="9"/>
        <v>660</v>
      </c>
      <c r="AI34" s="54">
        <f t="shared" si="8"/>
        <v>167.6829268292683</v>
      </c>
      <c r="AJ34" s="166">
        <v>0</v>
      </c>
      <c r="AK34" s="166">
        <v>0</v>
      </c>
      <c r="AL34" s="166">
        <v>1</v>
      </c>
      <c r="AM34" s="166">
        <v>0</v>
      </c>
      <c r="AN34" s="166">
        <v>1</v>
      </c>
      <c r="AO34" s="166">
        <v>0.25</v>
      </c>
      <c r="AP34" s="197">
        <v>7590204</v>
      </c>
      <c r="AQ34" s="197">
        <f t="shared" si="0"/>
        <v>612</v>
      </c>
      <c r="AR34" s="55"/>
      <c r="AS34" s="56" t="s">
        <v>113</v>
      </c>
      <c r="AV34" s="60" t="s">
        <v>119</v>
      </c>
      <c r="AW34" s="66" t="s">
        <v>30</v>
      </c>
      <c r="AY34" s="170"/>
    </row>
    <row r="35" spans="2:51" x14ac:dyDescent="0.25">
      <c r="B35" s="152"/>
      <c r="C35" s="153"/>
      <c r="D35" s="152"/>
      <c r="E35" s="155"/>
      <c r="F35" s="155"/>
      <c r="G35" s="156"/>
      <c r="H35" s="154"/>
      <c r="I35" s="155"/>
      <c r="J35" s="155"/>
      <c r="K35" s="156"/>
      <c r="L35" s="226" t="s">
        <v>120</v>
      </c>
      <c r="M35" s="227"/>
      <c r="N35" s="228"/>
      <c r="O35" s="67"/>
      <c r="P35" s="67">
        <f>AVERAGE(P11:P34)</f>
        <v>122.79166666666667</v>
      </c>
      <c r="Q35" s="68">
        <f>Q34-Q10</f>
        <v>123291</v>
      </c>
      <c r="R35" s="69">
        <f>SUM(R11:R34)</f>
        <v>123291</v>
      </c>
      <c r="S35" s="70">
        <f>AVERAGE(S11:S34)</f>
        <v>123.29099999999998</v>
      </c>
      <c r="T35" s="70">
        <f>SUM(T11:T34)</f>
        <v>123.291</v>
      </c>
      <c r="U35" s="154"/>
      <c r="V35" s="154"/>
      <c r="W35" s="61"/>
      <c r="X35" s="146"/>
      <c r="Y35" s="147"/>
      <c r="Z35" s="147"/>
      <c r="AA35" s="147"/>
      <c r="AB35" s="148"/>
      <c r="AC35" s="146"/>
      <c r="AD35" s="147"/>
      <c r="AE35" s="148"/>
      <c r="AF35" s="149"/>
      <c r="AG35" s="71">
        <f>AG34-AG10</f>
        <v>25500</v>
      </c>
      <c r="AH35" s="72">
        <f>SUM(AH11:AH34)</f>
        <v>25500</v>
      </c>
      <c r="AI35" s="73">
        <f>$AH$35/$T35</f>
        <v>206.82774898411077</v>
      </c>
      <c r="AJ35" s="149"/>
      <c r="AK35" s="150"/>
      <c r="AL35" s="150"/>
      <c r="AM35" s="150"/>
      <c r="AN35" s="151"/>
      <c r="AO35" s="74"/>
      <c r="AP35" s="75">
        <f>AP34-AP10</f>
        <v>6704</v>
      </c>
      <c r="AQ35" s="76">
        <f>SUM(AQ11:AQ34)</f>
        <v>6704</v>
      </c>
      <c r="AR35" s="77" t="e">
        <f>AVERAGE(AR11:AR34)</f>
        <v>#DIV/0!</v>
      </c>
      <c r="AS35" s="74"/>
      <c r="AV35" s="78" t="s">
        <v>30</v>
      </c>
      <c r="AW35" s="78">
        <v>1</v>
      </c>
      <c r="AY35" s="170"/>
    </row>
    <row r="36" spans="2:51" x14ac:dyDescent="0.25">
      <c r="B36" s="79"/>
      <c r="C36" s="79"/>
      <c r="D36" s="79"/>
      <c r="E36" s="80"/>
      <c r="F36" s="80"/>
      <c r="G36" s="80"/>
      <c r="H36" s="80"/>
      <c r="I36" s="81"/>
      <c r="J36" s="81"/>
      <c r="K36" s="81"/>
      <c r="L36" s="167"/>
      <c r="M36" s="167"/>
      <c r="N36" s="167"/>
      <c r="O36" s="167"/>
      <c r="P36" s="167"/>
      <c r="Q36" s="167"/>
      <c r="R36" s="167"/>
      <c r="S36" s="167"/>
      <c r="T36" s="167"/>
      <c r="U36" s="82"/>
      <c r="V36" s="82"/>
      <c r="W36" s="167"/>
      <c r="X36" s="167"/>
      <c r="Y36" s="167"/>
      <c r="Z36" s="171"/>
      <c r="AA36" s="167"/>
      <c r="AB36" s="167"/>
      <c r="AC36" s="167"/>
      <c r="AD36" s="167"/>
      <c r="AE36" s="167"/>
      <c r="AH36" s="83"/>
      <c r="AM36" s="167"/>
      <c r="AN36" s="167"/>
      <c r="AO36" s="167"/>
      <c r="AP36" s="167"/>
      <c r="AQ36" s="167"/>
      <c r="AR36" s="167"/>
      <c r="AV36" s="78" t="s">
        <v>121</v>
      </c>
      <c r="AW36" s="78">
        <v>41.67</v>
      </c>
      <c r="AY36" s="170"/>
    </row>
    <row r="37" spans="2:51" x14ac:dyDescent="0.25">
      <c r="B37" s="93" t="s">
        <v>122</v>
      </c>
      <c r="C37" s="93"/>
      <c r="D37" s="93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71"/>
      <c r="X37" s="171"/>
      <c r="Y37" s="171"/>
      <c r="Z37" s="171"/>
      <c r="AA37" s="171"/>
      <c r="AB37" s="171"/>
      <c r="AC37" s="171"/>
      <c r="AD37" s="171"/>
      <c r="AE37" s="171"/>
      <c r="AM37" s="23"/>
      <c r="AN37" s="167"/>
      <c r="AO37" s="167"/>
      <c r="AP37" s="167"/>
      <c r="AQ37" s="167"/>
      <c r="AR37" s="171"/>
      <c r="AV37" s="78" t="s">
        <v>123</v>
      </c>
      <c r="AW37" s="78">
        <v>11.574999999999999</v>
      </c>
      <c r="AY37" s="170"/>
    </row>
    <row r="38" spans="2:51" x14ac:dyDescent="0.25">
      <c r="B38" s="94" t="s">
        <v>139</v>
      </c>
      <c r="C38" s="93"/>
      <c r="D38" s="9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171"/>
      <c r="X38" s="171"/>
      <c r="Y38" s="171"/>
      <c r="Z38" s="171"/>
      <c r="AA38" s="171"/>
      <c r="AB38" s="171"/>
      <c r="AC38" s="171"/>
      <c r="AD38" s="171"/>
      <c r="AE38" s="171"/>
      <c r="AM38" s="23"/>
      <c r="AN38" s="167"/>
      <c r="AO38" s="167"/>
      <c r="AP38" s="167"/>
      <c r="AQ38" s="167"/>
      <c r="AR38" s="171"/>
      <c r="AV38" s="78"/>
      <c r="AW38" s="78"/>
      <c r="AY38" s="170"/>
    </row>
    <row r="39" spans="2:51" x14ac:dyDescent="0.25">
      <c r="B39" s="90" t="s">
        <v>128</v>
      </c>
      <c r="C39" s="176"/>
      <c r="D39" s="176"/>
      <c r="E39" s="176"/>
      <c r="F39" s="176"/>
      <c r="G39" s="176"/>
      <c r="H39" s="176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92"/>
      <c r="T39" s="92"/>
      <c r="U39" s="92"/>
      <c r="V39" s="92"/>
      <c r="W39" s="171"/>
      <c r="X39" s="171"/>
      <c r="Y39" s="171"/>
      <c r="Z39" s="171"/>
      <c r="AA39" s="171"/>
      <c r="AB39" s="171"/>
      <c r="AC39" s="171"/>
      <c r="AD39" s="171"/>
      <c r="AE39" s="171"/>
      <c r="AM39" s="23"/>
      <c r="AN39" s="167"/>
      <c r="AO39" s="167"/>
      <c r="AP39" s="167"/>
      <c r="AQ39" s="167"/>
      <c r="AR39" s="171"/>
      <c r="AV39" s="78"/>
      <c r="AW39" s="78"/>
      <c r="AY39" s="170"/>
    </row>
    <row r="40" spans="2:51" x14ac:dyDescent="0.25">
      <c r="B40" s="182" t="s">
        <v>134</v>
      </c>
      <c r="C40" s="176"/>
      <c r="D40" s="176"/>
      <c r="E40" s="176"/>
      <c r="F40" s="176"/>
      <c r="G40" s="176"/>
      <c r="H40" s="176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92"/>
      <c r="T40" s="92"/>
      <c r="U40" s="92"/>
      <c r="V40" s="92"/>
      <c r="W40" s="171"/>
      <c r="X40" s="171"/>
      <c r="Y40" s="171"/>
      <c r="Z40" s="171"/>
      <c r="AA40" s="171"/>
      <c r="AB40" s="171"/>
      <c r="AC40" s="171"/>
      <c r="AD40" s="171"/>
      <c r="AE40" s="171"/>
      <c r="AM40" s="23"/>
      <c r="AN40" s="167"/>
      <c r="AO40" s="167"/>
      <c r="AP40" s="167"/>
      <c r="AQ40" s="167"/>
      <c r="AR40" s="171"/>
      <c r="AV40" s="78"/>
      <c r="AW40" s="78"/>
      <c r="AY40" s="170"/>
    </row>
    <row r="41" spans="2:51" x14ac:dyDescent="0.25">
      <c r="B41" s="88" t="s">
        <v>225</v>
      </c>
      <c r="C41" s="176"/>
      <c r="D41" s="176"/>
      <c r="E41" s="176"/>
      <c r="F41" s="176"/>
      <c r="G41" s="176"/>
      <c r="H41" s="176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92"/>
      <c r="T41" s="92"/>
      <c r="U41" s="92"/>
      <c r="V41" s="92"/>
      <c r="W41" s="171"/>
      <c r="X41" s="171"/>
      <c r="Y41" s="171"/>
      <c r="Z41" s="171"/>
      <c r="AA41" s="171"/>
      <c r="AB41" s="171"/>
      <c r="AC41" s="171"/>
      <c r="AD41" s="171"/>
      <c r="AE41" s="171"/>
      <c r="AM41" s="23"/>
      <c r="AN41" s="167"/>
      <c r="AO41" s="167"/>
      <c r="AP41" s="167"/>
      <c r="AQ41" s="167"/>
      <c r="AR41" s="171"/>
      <c r="AV41" s="78"/>
      <c r="AW41" s="78"/>
      <c r="AY41" s="170"/>
    </row>
    <row r="42" spans="2:51" x14ac:dyDescent="0.25">
      <c r="B42" s="89" t="s">
        <v>267</v>
      </c>
      <c r="C42" s="176"/>
      <c r="D42" s="176"/>
      <c r="E42" s="176"/>
      <c r="F42" s="176"/>
      <c r="G42" s="176"/>
      <c r="H42" s="176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9"/>
      <c r="T42" s="179"/>
      <c r="U42" s="179"/>
      <c r="V42" s="179"/>
      <c r="W42" s="171"/>
      <c r="X42" s="171"/>
      <c r="Y42" s="171"/>
      <c r="Z42" s="171"/>
      <c r="AA42" s="171"/>
      <c r="AB42" s="171"/>
      <c r="AC42" s="171"/>
      <c r="AD42" s="171"/>
      <c r="AE42" s="171"/>
      <c r="AM42" s="172"/>
      <c r="AN42" s="172"/>
      <c r="AO42" s="172"/>
      <c r="AP42" s="172"/>
      <c r="AQ42" s="172"/>
      <c r="AR42" s="172"/>
      <c r="AS42" s="173"/>
      <c r="AV42" s="170"/>
      <c r="AW42" s="163"/>
      <c r="AX42" s="163"/>
      <c r="AY42" s="163"/>
    </row>
    <row r="43" spans="2:51" x14ac:dyDescent="0.25">
      <c r="B43" s="182" t="s">
        <v>124</v>
      </c>
      <c r="C43" s="176"/>
      <c r="D43" s="176"/>
      <c r="E43" s="181"/>
      <c r="F43" s="181"/>
      <c r="G43" s="181"/>
      <c r="H43" s="176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9"/>
      <c r="T43" s="179"/>
      <c r="U43" s="179"/>
      <c r="V43" s="179"/>
      <c r="W43" s="171"/>
      <c r="X43" s="171"/>
      <c r="Y43" s="171"/>
      <c r="Z43" s="171"/>
      <c r="AA43" s="171"/>
      <c r="AB43" s="171"/>
      <c r="AC43" s="171"/>
      <c r="AD43" s="171"/>
      <c r="AE43" s="171"/>
      <c r="AM43" s="172"/>
      <c r="AN43" s="172"/>
      <c r="AO43" s="172"/>
      <c r="AP43" s="172"/>
      <c r="AQ43" s="172"/>
      <c r="AR43" s="172"/>
      <c r="AS43" s="173"/>
      <c r="AV43" s="170"/>
      <c r="AW43" s="163"/>
      <c r="AX43" s="163"/>
      <c r="AY43" s="163"/>
    </row>
    <row r="44" spans="2:51" x14ac:dyDescent="0.25">
      <c r="B44" s="182" t="s">
        <v>125</v>
      </c>
      <c r="C44" s="176"/>
      <c r="D44" s="176"/>
      <c r="E44" s="181"/>
      <c r="F44" s="181"/>
      <c r="G44" s="181"/>
      <c r="H44" s="17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80"/>
      <c r="T44" s="179"/>
      <c r="U44" s="179"/>
      <c r="V44" s="179"/>
      <c r="W44" s="171"/>
      <c r="X44" s="171"/>
      <c r="Y44" s="171"/>
      <c r="Z44" s="171"/>
      <c r="AA44" s="171"/>
      <c r="AB44" s="171"/>
      <c r="AC44" s="171"/>
      <c r="AD44" s="171"/>
      <c r="AE44" s="171"/>
      <c r="AM44" s="172"/>
      <c r="AN44" s="172"/>
      <c r="AO44" s="172"/>
      <c r="AP44" s="172"/>
      <c r="AQ44" s="172"/>
      <c r="AR44" s="172"/>
      <c r="AS44" s="173"/>
      <c r="AV44" s="170"/>
      <c r="AW44" s="163"/>
      <c r="AX44" s="163"/>
      <c r="AY44" s="163"/>
    </row>
    <row r="45" spans="2:51" x14ac:dyDescent="0.25">
      <c r="B45" s="178" t="s">
        <v>186</v>
      </c>
      <c r="C45" s="176"/>
      <c r="D45" s="176"/>
      <c r="E45" s="181"/>
      <c r="F45" s="181"/>
      <c r="G45" s="181"/>
      <c r="H45" s="176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80"/>
      <c r="T45" s="179"/>
      <c r="U45" s="179"/>
      <c r="V45" s="179"/>
      <c r="W45" s="171"/>
      <c r="X45" s="171"/>
      <c r="Y45" s="171"/>
      <c r="Z45" s="171"/>
      <c r="AA45" s="171"/>
      <c r="AB45" s="171"/>
      <c r="AC45" s="171"/>
      <c r="AD45" s="171"/>
      <c r="AE45" s="171"/>
      <c r="AM45" s="172"/>
      <c r="AN45" s="172"/>
      <c r="AO45" s="172"/>
      <c r="AP45" s="172"/>
      <c r="AQ45" s="172"/>
      <c r="AR45" s="172"/>
      <c r="AS45" s="173"/>
      <c r="AV45" s="170"/>
      <c r="AW45" s="163"/>
      <c r="AX45" s="163"/>
      <c r="AY45" s="163"/>
    </row>
    <row r="46" spans="2:51" x14ac:dyDescent="0.25">
      <c r="B46" s="178" t="s">
        <v>263</v>
      </c>
      <c r="C46" s="176"/>
      <c r="D46" s="176"/>
      <c r="E46" s="181"/>
      <c r="F46" s="181"/>
      <c r="G46" s="181"/>
      <c r="H46" s="176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80"/>
      <c r="T46" s="179"/>
      <c r="U46" s="179"/>
      <c r="V46" s="179"/>
      <c r="W46" s="171"/>
      <c r="X46" s="171"/>
      <c r="Y46" s="171"/>
      <c r="Z46" s="171"/>
      <c r="AA46" s="171"/>
      <c r="AB46" s="171"/>
      <c r="AC46" s="171"/>
      <c r="AD46" s="171"/>
      <c r="AE46" s="171"/>
      <c r="AM46" s="172"/>
      <c r="AN46" s="172"/>
      <c r="AO46" s="172"/>
      <c r="AP46" s="172"/>
      <c r="AQ46" s="172"/>
      <c r="AR46" s="172"/>
      <c r="AS46" s="173"/>
      <c r="AV46" s="170"/>
      <c r="AW46" s="163"/>
      <c r="AX46" s="163"/>
      <c r="AY46" s="163"/>
    </row>
    <row r="47" spans="2:51" x14ac:dyDescent="0.25">
      <c r="B47" s="174" t="s">
        <v>268</v>
      </c>
      <c r="C47" s="176"/>
      <c r="D47" s="176"/>
      <c r="E47" s="176"/>
      <c r="F47" s="176"/>
      <c r="G47" s="176"/>
      <c r="H47" s="176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9"/>
      <c r="U47" s="179"/>
      <c r="V47" s="179"/>
      <c r="W47" s="171"/>
      <c r="X47" s="171"/>
      <c r="Y47" s="171"/>
      <c r="Z47" s="171"/>
      <c r="AA47" s="171"/>
      <c r="AB47" s="171"/>
      <c r="AC47" s="171"/>
      <c r="AD47" s="171"/>
      <c r="AE47" s="171"/>
      <c r="AM47" s="172"/>
      <c r="AN47" s="172"/>
      <c r="AO47" s="172"/>
      <c r="AP47" s="172"/>
      <c r="AQ47" s="172"/>
      <c r="AR47" s="172"/>
      <c r="AS47" s="173"/>
      <c r="AV47" s="170"/>
      <c r="AW47" s="163"/>
      <c r="AX47" s="163"/>
      <c r="AY47" s="163"/>
    </row>
    <row r="48" spans="2:51" x14ac:dyDescent="0.25">
      <c r="B48" s="182" t="s">
        <v>269</v>
      </c>
      <c r="C48" s="176"/>
      <c r="D48" s="176"/>
      <c r="E48" s="176"/>
      <c r="F48" s="176"/>
      <c r="G48" s="176"/>
      <c r="H48" s="176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80"/>
      <c r="T48" s="179"/>
      <c r="U48" s="179"/>
      <c r="V48" s="179"/>
      <c r="W48" s="171"/>
      <c r="X48" s="171"/>
      <c r="Y48" s="171"/>
      <c r="Z48" s="171"/>
      <c r="AA48" s="171"/>
      <c r="AB48" s="171"/>
      <c r="AC48" s="171"/>
      <c r="AD48" s="171"/>
      <c r="AE48" s="171"/>
      <c r="AM48" s="172"/>
      <c r="AN48" s="172"/>
      <c r="AO48" s="172"/>
      <c r="AP48" s="172"/>
      <c r="AQ48" s="172"/>
      <c r="AR48" s="172"/>
      <c r="AS48" s="173"/>
      <c r="AV48" s="170"/>
      <c r="AW48" s="163"/>
      <c r="AX48" s="163"/>
      <c r="AY48" s="163"/>
    </row>
    <row r="49" spans="2:51" x14ac:dyDescent="0.25">
      <c r="B49" s="182" t="s">
        <v>131</v>
      </c>
      <c r="C49" s="176"/>
      <c r="D49" s="176"/>
      <c r="E49" s="176"/>
      <c r="F49" s="176"/>
      <c r="G49" s="176"/>
      <c r="H49" s="176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80"/>
      <c r="T49" s="179"/>
      <c r="U49" s="179"/>
      <c r="V49" s="179"/>
      <c r="W49" s="171"/>
      <c r="X49" s="171"/>
      <c r="Y49" s="171"/>
      <c r="Z49" s="171"/>
      <c r="AA49" s="171"/>
      <c r="AB49" s="171"/>
      <c r="AC49" s="171"/>
      <c r="AD49" s="171"/>
      <c r="AE49" s="171"/>
      <c r="AM49" s="172"/>
      <c r="AN49" s="172"/>
      <c r="AO49" s="172"/>
      <c r="AP49" s="172"/>
      <c r="AQ49" s="172"/>
      <c r="AR49" s="172"/>
      <c r="AS49" s="173"/>
      <c r="AV49" s="170"/>
      <c r="AW49" s="163"/>
      <c r="AX49" s="163"/>
      <c r="AY49" s="163"/>
    </row>
    <row r="50" spans="2:51" x14ac:dyDescent="0.25">
      <c r="B50" s="174" t="s">
        <v>264</v>
      </c>
      <c r="C50" s="176"/>
      <c r="D50" s="176"/>
      <c r="E50" s="176"/>
      <c r="F50" s="176"/>
      <c r="G50" s="176"/>
      <c r="H50" s="176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80"/>
      <c r="T50" s="179"/>
      <c r="U50" s="179"/>
      <c r="V50" s="179"/>
      <c r="W50" s="171"/>
      <c r="X50" s="171"/>
      <c r="Y50" s="171"/>
      <c r="Z50" s="171"/>
      <c r="AA50" s="171"/>
      <c r="AB50" s="171"/>
      <c r="AC50" s="171"/>
      <c r="AD50" s="171"/>
      <c r="AE50" s="171"/>
      <c r="AM50" s="172"/>
      <c r="AN50" s="172"/>
      <c r="AO50" s="172"/>
      <c r="AP50" s="172"/>
      <c r="AQ50" s="172"/>
      <c r="AR50" s="172"/>
      <c r="AS50" s="173"/>
      <c r="AV50" s="170"/>
      <c r="AW50" s="163"/>
      <c r="AX50" s="163"/>
      <c r="AY50" s="163"/>
    </row>
    <row r="51" spans="2:51" x14ac:dyDescent="0.25">
      <c r="B51" s="174" t="s">
        <v>265</v>
      </c>
      <c r="C51" s="104"/>
      <c r="D51" s="104"/>
      <c r="E51" s="104"/>
      <c r="F51" s="104"/>
      <c r="G51" s="104"/>
      <c r="H51" s="104"/>
      <c r="I51" s="184"/>
      <c r="J51" s="177"/>
      <c r="K51" s="177"/>
      <c r="L51" s="177"/>
      <c r="M51" s="177"/>
      <c r="N51" s="177"/>
      <c r="O51" s="177"/>
      <c r="P51" s="177"/>
      <c r="Q51" s="177"/>
      <c r="R51" s="177"/>
      <c r="S51" s="180"/>
      <c r="T51" s="179"/>
      <c r="U51" s="179"/>
      <c r="V51" s="179"/>
      <c r="W51" s="171"/>
      <c r="X51" s="171"/>
      <c r="Y51" s="171"/>
      <c r="Z51" s="171"/>
      <c r="AA51" s="171"/>
      <c r="AB51" s="171"/>
      <c r="AC51" s="171"/>
      <c r="AD51" s="171"/>
      <c r="AE51" s="171"/>
      <c r="AM51" s="172"/>
      <c r="AN51" s="172"/>
      <c r="AO51" s="172"/>
      <c r="AP51" s="172"/>
      <c r="AQ51" s="172"/>
      <c r="AR51" s="172"/>
      <c r="AS51" s="173"/>
      <c r="AV51" s="170"/>
      <c r="AW51" s="163"/>
      <c r="AX51" s="163"/>
      <c r="AY51" s="163"/>
    </row>
    <row r="52" spans="2:51" x14ac:dyDescent="0.25">
      <c r="B52" s="182" t="s">
        <v>132</v>
      </c>
      <c r="C52" s="104"/>
      <c r="D52" s="104"/>
      <c r="E52" s="104"/>
      <c r="F52" s="104"/>
      <c r="G52" s="104"/>
      <c r="H52" s="104"/>
      <c r="I52" s="184"/>
      <c r="J52" s="177"/>
      <c r="K52" s="177"/>
      <c r="L52" s="177"/>
      <c r="M52" s="177"/>
      <c r="N52" s="177"/>
      <c r="O52" s="177"/>
      <c r="P52" s="177"/>
      <c r="Q52" s="177"/>
      <c r="R52" s="177"/>
      <c r="S52" s="180"/>
      <c r="T52" s="179"/>
      <c r="U52" s="179"/>
      <c r="V52" s="179"/>
      <c r="W52" s="171"/>
      <c r="X52" s="171"/>
      <c r="Y52" s="171"/>
      <c r="Z52" s="171"/>
      <c r="AA52" s="171"/>
      <c r="AB52" s="171"/>
      <c r="AC52" s="171"/>
      <c r="AD52" s="171"/>
      <c r="AE52" s="171"/>
      <c r="AM52" s="172"/>
      <c r="AN52" s="172"/>
      <c r="AO52" s="172"/>
      <c r="AP52" s="172"/>
      <c r="AQ52" s="172"/>
      <c r="AR52" s="172"/>
      <c r="AS52" s="173"/>
      <c r="AV52" s="170"/>
      <c r="AW52" s="163"/>
      <c r="AX52" s="163"/>
      <c r="AY52" s="163"/>
    </row>
    <row r="53" spans="2:51" x14ac:dyDescent="0.25">
      <c r="B53" s="174" t="s">
        <v>266</v>
      </c>
      <c r="C53" s="104"/>
      <c r="D53" s="104"/>
      <c r="E53" s="104"/>
      <c r="F53" s="104"/>
      <c r="G53" s="104"/>
      <c r="H53" s="104"/>
      <c r="I53" s="184"/>
      <c r="J53" s="177"/>
      <c r="K53" s="177"/>
      <c r="L53" s="177"/>
      <c r="M53" s="177"/>
      <c r="N53" s="177"/>
      <c r="O53" s="177"/>
      <c r="P53" s="177"/>
      <c r="Q53" s="177"/>
      <c r="R53" s="177"/>
      <c r="S53" s="180"/>
      <c r="T53" s="179"/>
      <c r="U53" s="179"/>
      <c r="V53" s="179"/>
      <c r="W53" s="171"/>
      <c r="X53" s="171"/>
      <c r="Y53" s="171"/>
      <c r="Z53" s="171"/>
      <c r="AA53" s="171"/>
      <c r="AB53" s="171"/>
      <c r="AC53" s="171"/>
      <c r="AD53" s="171"/>
      <c r="AE53" s="171"/>
      <c r="AM53" s="172"/>
      <c r="AN53" s="172"/>
      <c r="AO53" s="172"/>
      <c r="AP53" s="172"/>
      <c r="AQ53" s="172"/>
      <c r="AR53" s="172"/>
      <c r="AS53" s="173"/>
      <c r="AV53" s="170"/>
      <c r="AW53" s="163"/>
      <c r="AX53" s="163"/>
      <c r="AY53" s="163"/>
    </row>
    <row r="54" spans="2:51" x14ac:dyDescent="0.25">
      <c r="B54" s="182" t="s">
        <v>133</v>
      </c>
      <c r="C54" s="176"/>
      <c r="D54" s="176"/>
      <c r="E54" s="176"/>
      <c r="F54" s="176"/>
      <c r="G54" s="176"/>
      <c r="H54" s="176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80"/>
      <c r="T54" s="179"/>
      <c r="U54" s="179"/>
      <c r="V54" s="179"/>
      <c r="W54" s="171"/>
      <c r="X54" s="171"/>
      <c r="Y54" s="171"/>
      <c r="Z54" s="171"/>
      <c r="AA54" s="171"/>
      <c r="AB54" s="171"/>
      <c r="AC54" s="171"/>
      <c r="AD54" s="171"/>
      <c r="AE54" s="171"/>
      <c r="AM54" s="172"/>
      <c r="AN54" s="172"/>
      <c r="AO54" s="172"/>
      <c r="AP54" s="172"/>
      <c r="AQ54" s="172"/>
      <c r="AR54" s="172"/>
      <c r="AS54" s="173"/>
      <c r="AV54" s="170"/>
      <c r="AW54" s="163"/>
      <c r="AX54" s="163"/>
      <c r="AY54" s="163"/>
    </row>
    <row r="55" spans="2:51" x14ac:dyDescent="0.25">
      <c r="B55" s="178" t="s">
        <v>149</v>
      </c>
      <c r="C55" s="176"/>
      <c r="D55" s="176"/>
      <c r="E55" s="176"/>
      <c r="F55" s="176"/>
      <c r="G55" s="176"/>
      <c r="H55" s="176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80"/>
      <c r="T55" s="179"/>
      <c r="U55" s="179"/>
      <c r="V55" s="179"/>
      <c r="W55" s="171"/>
      <c r="X55" s="171"/>
      <c r="Y55" s="171"/>
      <c r="Z55" s="171"/>
      <c r="AA55" s="171"/>
      <c r="AB55" s="171"/>
      <c r="AC55" s="171"/>
      <c r="AD55" s="171"/>
      <c r="AE55" s="171"/>
      <c r="AM55" s="172"/>
      <c r="AN55" s="172"/>
      <c r="AO55" s="172"/>
      <c r="AP55" s="172"/>
      <c r="AQ55" s="172"/>
      <c r="AR55" s="172"/>
      <c r="AS55" s="173"/>
      <c r="AV55" s="170"/>
      <c r="AW55" s="163"/>
      <c r="AX55" s="163"/>
      <c r="AY55" s="163"/>
    </row>
    <row r="56" spans="2:51" x14ac:dyDescent="0.25">
      <c r="B56" s="174" t="s">
        <v>206</v>
      </c>
      <c r="C56" s="176"/>
      <c r="D56" s="176"/>
      <c r="E56" s="176"/>
      <c r="F56" s="176"/>
      <c r="G56" s="176"/>
      <c r="H56" s="176"/>
      <c r="I56" s="176"/>
      <c r="J56" s="177"/>
      <c r="K56" s="177"/>
      <c r="L56" s="177"/>
      <c r="M56" s="177"/>
      <c r="N56" s="177"/>
      <c r="O56" s="177"/>
      <c r="P56" s="177"/>
      <c r="Q56" s="177"/>
      <c r="R56" s="177"/>
      <c r="S56" s="180"/>
      <c r="T56" s="179"/>
      <c r="U56" s="179"/>
      <c r="V56" s="179"/>
      <c r="W56" s="171"/>
      <c r="X56" s="171"/>
      <c r="Y56" s="171"/>
      <c r="Z56" s="171"/>
      <c r="AA56" s="171"/>
      <c r="AB56" s="171"/>
      <c r="AC56" s="171"/>
      <c r="AD56" s="171"/>
      <c r="AE56" s="171"/>
      <c r="AM56" s="172"/>
      <c r="AN56" s="172"/>
      <c r="AO56" s="172"/>
      <c r="AP56" s="172"/>
      <c r="AQ56" s="172"/>
      <c r="AR56" s="172"/>
      <c r="AS56" s="173"/>
      <c r="AV56" s="170"/>
      <c r="AW56" s="163"/>
      <c r="AX56" s="163"/>
      <c r="AY56" s="163"/>
    </row>
    <row r="57" spans="2:51" x14ac:dyDescent="0.25">
      <c r="B57" s="182" t="s">
        <v>144</v>
      </c>
      <c r="C57" s="176"/>
      <c r="D57" s="176"/>
      <c r="E57" s="176"/>
      <c r="F57" s="176"/>
      <c r="G57" s="176"/>
      <c r="H57" s="176"/>
      <c r="I57" s="176"/>
      <c r="J57" s="177"/>
      <c r="K57" s="177"/>
      <c r="L57" s="177"/>
      <c r="M57" s="177"/>
      <c r="N57" s="177"/>
      <c r="O57" s="177"/>
      <c r="P57" s="177"/>
      <c r="Q57" s="177"/>
      <c r="R57" s="177"/>
      <c r="S57" s="180"/>
      <c r="T57" s="179"/>
      <c r="U57" s="179"/>
      <c r="V57" s="179"/>
      <c r="W57" s="171"/>
      <c r="X57" s="171"/>
      <c r="Y57" s="171"/>
      <c r="Z57" s="171"/>
      <c r="AA57" s="171"/>
      <c r="AB57" s="171"/>
      <c r="AC57" s="171"/>
      <c r="AD57" s="171"/>
      <c r="AE57" s="171"/>
      <c r="AM57" s="172"/>
      <c r="AN57" s="172"/>
      <c r="AO57" s="172"/>
      <c r="AP57" s="172"/>
      <c r="AQ57" s="172"/>
      <c r="AR57" s="172"/>
      <c r="AS57" s="173"/>
      <c r="AV57" s="170"/>
      <c r="AW57" s="163"/>
      <c r="AX57" s="163"/>
      <c r="AY57" s="163"/>
    </row>
    <row r="58" spans="2:51" x14ac:dyDescent="0.25">
      <c r="B58" s="97" t="s">
        <v>270</v>
      </c>
      <c r="C58" s="176"/>
      <c r="D58" s="176"/>
      <c r="E58" s="176"/>
      <c r="F58" s="176"/>
      <c r="G58" s="176"/>
      <c r="H58" s="176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80"/>
      <c r="T58" s="179"/>
      <c r="U58" s="179"/>
      <c r="V58" s="179"/>
      <c r="W58" s="171"/>
      <c r="X58" s="171"/>
      <c r="Y58" s="171"/>
      <c r="Z58" s="171"/>
      <c r="AA58" s="171"/>
      <c r="AB58" s="171"/>
      <c r="AC58" s="171"/>
      <c r="AD58" s="171"/>
      <c r="AE58" s="171"/>
      <c r="AM58" s="172"/>
      <c r="AN58" s="172"/>
      <c r="AO58" s="172"/>
      <c r="AP58" s="172"/>
      <c r="AQ58" s="172"/>
      <c r="AR58" s="172"/>
      <c r="AS58" s="173"/>
      <c r="AV58" s="170"/>
      <c r="AW58" s="163"/>
      <c r="AX58" s="163"/>
      <c r="AY58" s="163"/>
    </row>
    <row r="59" spans="2:51" x14ac:dyDescent="0.25">
      <c r="B59" s="119" t="s">
        <v>161</v>
      </c>
      <c r="C59" s="176"/>
      <c r="D59" s="176"/>
      <c r="E59" s="176"/>
      <c r="F59" s="176"/>
      <c r="G59" s="104"/>
      <c r="H59" s="104"/>
      <c r="I59" s="184"/>
      <c r="J59" s="177"/>
      <c r="K59" s="177"/>
      <c r="L59" s="177"/>
      <c r="M59" s="177"/>
      <c r="N59" s="177"/>
      <c r="O59" s="177"/>
      <c r="P59" s="177"/>
      <c r="Q59" s="177"/>
      <c r="R59" s="177"/>
      <c r="S59" s="180"/>
      <c r="T59" s="180"/>
      <c r="U59" s="180"/>
      <c r="V59" s="180"/>
      <c r="W59" s="171"/>
      <c r="X59" s="171"/>
      <c r="Y59" s="171"/>
      <c r="Z59" s="171"/>
      <c r="AA59" s="171"/>
      <c r="AB59" s="171"/>
      <c r="AC59" s="171"/>
      <c r="AD59" s="171"/>
      <c r="AE59" s="171"/>
      <c r="AM59" s="172"/>
      <c r="AN59" s="172"/>
      <c r="AO59" s="172"/>
      <c r="AP59" s="172"/>
      <c r="AQ59" s="172"/>
      <c r="AR59" s="172"/>
      <c r="AS59" s="173"/>
      <c r="AV59" s="170"/>
      <c r="AW59" s="163"/>
      <c r="AX59" s="163"/>
      <c r="AY59" s="163"/>
    </row>
    <row r="60" spans="2:51" x14ac:dyDescent="0.25">
      <c r="B60" s="119" t="s">
        <v>127</v>
      </c>
      <c r="C60" s="182"/>
      <c r="D60" s="176"/>
      <c r="E60" s="104"/>
      <c r="F60" s="176"/>
      <c r="G60" s="176"/>
      <c r="H60" s="176"/>
      <c r="I60" s="176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80"/>
      <c r="U60" s="180"/>
      <c r="V60" s="180"/>
      <c r="W60" s="171"/>
      <c r="X60" s="171"/>
      <c r="Y60" s="171"/>
      <c r="Z60" s="171"/>
      <c r="AA60" s="171"/>
      <c r="AB60" s="171"/>
      <c r="AC60" s="171"/>
      <c r="AD60" s="171"/>
      <c r="AE60" s="171"/>
      <c r="AM60" s="172"/>
      <c r="AN60" s="172"/>
      <c r="AO60" s="172"/>
      <c r="AP60" s="172"/>
      <c r="AQ60" s="172"/>
      <c r="AR60" s="172"/>
      <c r="AS60" s="173"/>
      <c r="AV60" s="170"/>
      <c r="AW60" s="163"/>
      <c r="AX60" s="163"/>
      <c r="AY60" s="163"/>
    </row>
    <row r="61" spans="2:51" x14ac:dyDescent="0.25">
      <c r="B61" s="119"/>
      <c r="C61" s="182"/>
      <c r="D61" s="176"/>
      <c r="E61" s="104"/>
      <c r="F61" s="176"/>
      <c r="G61" s="176"/>
      <c r="H61" s="176"/>
      <c r="I61" s="176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80"/>
      <c r="U61" s="85"/>
      <c r="V61" s="85"/>
      <c r="W61" s="171"/>
      <c r="X61" s="171"/>
      <c r="Y61" s="171"/>
      <c r="Z61" s="171"/>
      <c r="AA61" s="171"/>
      <c r="AB61" s="171"/>
      <c r="AC61" s="171"/>
      <c r="AD61" s="171"/>
      <c r="AE61" s="171"/>
      <c r="AM61" s="172"/>
      <c r="AN61" s="172"/>
      <c r="AO61" s="172"/>
      <c r="AP61" s="172"/>
      <c r="AQ61" s="172"/>
      <c r="AR61" s="172"/>
      <c r="AS61" s="173"/>
      <c r="AV61" s="170"/>
      <c r="AW61" s="163"/>
      <c r="AX61" s="163"/>
      <c r="AY61" s="163"/>
    </row>
    <row r="62" spans="2:51" x14ac:dyDescent="0.25">
      <c r="B62" s="119"/>
      <c r="C62" s="182"/>
      <c r="D62" s="176"/>
      <c r="E62" s="104"/>
      <c r="F62" s="176"/>
      <c r="G62" s="176"/>
      <c r="H62" s="176"/>
      <c r="I62" s="176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80"/>
      <c r="U62" s="85"/>
      <c r="V62" s="85"/>
      <c r="W62" s="171"/>
      <c r="X62" s="171"/>
      <c r="Y62" s="171"/>
      <c r="Z62" s="171"/>
      <c r="AA62" s="171"/>
      <c r="AB62" s="171"/>
      <c r="AC62" s="171"/>
      <c r="AD62" s="171"/>
      <c r="AE62" s="171"/>
      <c r="AM62" s="172"/>
      <c r="AN62" s="172"/>
      <c r="AO62" s="172"/>
      <c r="AP62" s="172"/>
      <c r="AQ62" s="172"/>
      <c r="AR62" s="172"/>
      <c r="AS62" s="173"/>
      <c r="AV62" s="170"/>
      <c r="AW62" s="163"/>
      <c r="AX62" s="163"/>
      <c r="AY62" s="163"/>
    </row>
    <row r="63" spans="2:51" x14ac:dyDescent="0.25">
      <c r="B63" s="119"/>
      <c r="C63" s="178"/>
      <c r="D63" s="176"/>
      <c r="E63" s="104"/>
      <c r="F63" s="176"/>
      <c r="G63" s="176"/>
      <c r="H63" s="176"/>
      <c r="I63" s="176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80"/>
      <c r="U63" s="85"/>
      <c r="V63" s="85"/>
      <c r="W63" s="171"/>
      <c r="X63" s="171"/>
      <c r="Y63" s="171"/>
      <c r="Z63" s="171"/>
      <c r="AA63" s="171"/>
      <c r="AB63" s="171"/>
      <c r="AC63" s="171"/>
      <c r="AD63" s="171"/>
      <c r="AE63" s="171"/>
      <c r="AM63" s="172"/>
      <c r="AN63" s="172"/>
      <c r="AO63" s="172"/>
      <c r="AP63" s="172"/>
      <c r="AQ63" s="172"/>
      <c r="AR63" s="172"/>
      <c r="AS63" s="173"/>
      <c r="AV63" s="170"/>
      <c r="AW63" s="163"/>
      <c r="AX63" s="163"/>
      <c r="AY63" s="163"/>
    </row>
    <row r="64" spans="2:51" x14ac:dyDescent="0.25">
      <c r="B64" s="119"/>
      <c r="C64" s="178"/>
      <c r="D64" s="176"/>
      <c r="E64" s="176"/>
      <c r="F64" s="176"/>
      <c r="G64" s="176"/>
      <c r="H64" s="176"/>
      <c r="I64" s="176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80"/>
      <c r="U64" s="85"/>
      <c r="V64" s="85"/>
      <c r="W64" s="171"/>
      <c r="X64" s="171"/>
      <c r="Y64" s="171"/>
      <c r="Z64" s="171"/>
      <c r="AA64" s="171"/>
      <c r="AB64" s="171"/>
      <c r="AC64" s="171"/>
      <c r="AD64" s="171"/>
      <c r="AE64" s="171"/>
      <c r="AM64" s="172"/>
      <c r="AN64" s="172"/>
      <c r="AO64" s="172"/>
      <c r="AP64" s="172"/>
      <c r="AQ64" s="172"/>
      <c r="AR64" s="172"/>
      <c r="AS64" s="173"/>
      <c r="AV64" s="170"/>
      <c r="AW64" s="163"/>
      <c r="AX64" s="163"/>
      <c r="AY64" s="163"/>
    </row>
    <row r="65" spans="1:51" x14ac:dyDescent="0.25">
      <c r="B65" s="119"/>
      <c r="C65" s="178"/>
      <c r="D65" s="176"/>
      <c r="E65" s="104"/>
      <c r="F65" s="176"/>
      <c r="G65" s="176"/>
      <c r="H65" s="176"/>
      <c r="I65" s="176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80"/>
      <c r="U65" s="85"/>
      <c r="V65" s="85"/>
      <c r="W65" s="171"/>
      <c r="X65" s="171"/>
      <c r="Y65" s="171"/>
      <c r="Z65" s="171"/>
      <c r="AA65" s="171"/>
      <c r="AB65" s="171"/>
      <c r="AC65" s="171"/>
      <c r="AD65" s="171"/>
      <c r="AE65" s="171"/>
      <c r="AM65" s="172"/>
      <c r="AN65" s="172"/>
      <c r="AO65" s="172"/>
      <c r="AP65" s="172"/>
      <c r="AQ65" s="172"/>
      <c r="AR65" s="172"/>
      <c r="AS65" s="173"/>
      <c r="AV65" s="170"/>
      <c r="AW65" s="163"/>
      <c r="AX65" s="163"/>
      <c r="AY65" s="163"/>
    </row>
    <row r="66" spans="1:51" x14ac:dyDescent="0.25">
      <c r="B66" s="119"/>
      <c r="C66" s="178"/>
      <c r="D66" s="176"/>
      <c r="E66" s="176"/>
      <c r="F66" s="176"/>
      <c r="G66" s="176"/>
      <c r="H66" s="176"/>
      <c r="I66" s="176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80"/>
      <c r="U66" s="85"/>
      <c r="V66" s="85"/>
      <c r="W66" s="171"/>
      <c r="X66" s="171"/>
      <c r="Y66" s="171"/>
      <c r="Z66" s="171"/>
      <c r="AA66" s="171"/>
      <c r="AB66" s="171"/>
      <c r="AC66" s="171"/>
      <c r="AD66" s="171"/>
      <c r="AE66" s="171"/>
      <c r="AM66" s="172"/>
      <c r="AN66" s="172"/>
      <c r="AO66" s="172"/>
      <c r="AP66" s="172"/>
      <c r="AQ66" s="172"/>
      <c r="AR66" s="172"/>
      <c r="AS66" s="173"/>
      <c r="AV66" s="170"/>
      <c r="AW66" s="163"/>
      <c r="AX66" s="163"/>
      <c r="AY66" s="163"/>
    </row>
    <row r="67" spans="1:51" x14ac:dyDescent="0.25">
      <c r="B67" s="119"/>
      <c r="C67" s="174"/>
      <c r="D67" s="176"/>
      <c r="E67" s="176"/>
      <c r="F67" s="176"/>
      <c r="G67" s="176"/>
      <c r="H67" s="176"/>
      <c r="I67" s="176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80"/>
      <c r="U67" s="85"/>
      <c r="V67" s="85"/>
      <c r="W67" s="171"/>
      <c r="X67" s="171"/>
      <c r="Y67" s="171"/>
      <c r="Z67" s="98"/>
      <c r="AA67" s="171"/>
      <c r="AB67" s="171"/>
      <c r="AC67" s="171"/>
      <c r="AD67" s="171"/>
      <c r="AE67" s="171"/>
      <c r="AM67" s="172"/>
      <c r="AN67" s="172"/>
      <c r="AO67" s="172"/>
      <c r="AP67" s="172"/>
      <c r="AQ67" s="172"/>
      <c r="AR67" s="172"/>
      <c r="AS67" s="173"/>
      <c r="AV67" s="170"/>
      <c r="AW67" s="163"/>
      <c r="AX67" s="163"/>
      <c r="AY67" s="163"/>
    </row>
    <row r="68" spans="1:51" x14ac:dyDescent="0.25">
      <c r="B68" s="119"/>
      <c r="C68" s="174"/>
      <c r="D68" s="104"/>
      <c r="E68" s="176"/>
      <c r="F68" s="176"/>
      <c r="G68" s="176"/>
      <c r="H68" s="176"/>
      <c r="I68" s="104"/>
      <c r="J68" s="177"/>
      <c r="K68" s="177"/>
      <c r="L68" s="177"/>
      <c r="M68" s="177"/>
      <c r="N68" s="177"/>
      <c r="O68" s="177"/>
      <c r="P68" s="177"/>
      <c r="Q68" s="177"/>
      <c r="R68" s="177"/>
      <c r="S68" s="98"/>
      <c r="T68" s="98"/>
      <c r="U68" s="98"/>
      <c r="V68" s="98"/>
      <c r="W68" s="98"/>
      <c r="X68" s="98"/>
      <c r="Y68" s="98"/>
      <c r="Z68" s="86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170"/>
      <c r="AW68" s="163"/>
      <c r="AX68" s="163"/>
      <c r="AY68" s="163"/>
    </row>
    <row r="69" spans="1:51" x14ac:dyDescent="0.25">
      <c r="B69" s="119"/>
      <c r="C69" s="182"/>
      <c r="D69" s="104"/>
      <c r="E69" s="176"/>
      <c r="F69" s="176"/>
      <c r="G69" s="176"/>
      <c r="H69" s="176"/>
      <c r="I69" s="104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86"/>
      <c r="X69" s="86"/>
      <c r="Y69" s="86"/>
      <c r="Z69" s="171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170"/>
      <c r="AW69" s="163"/>
      <c r="AX69" s="163"/>
      <c r="AY69" s="163"/>
    </row>
    <row r="70" spans="1:51" x14ac:dyDescent="0.25">
      <c r="B70" s="1"/>
      <c r="C70" s="182"/>
      <c r="D70" s="176"/>
      <c r="E70" s="104"/>
      <c r="F70" s="176"/>
      <c r="G70" s="176"/>
      <c r="H70" s="176"/>
      <c r="I70" s="176"/>
      <c r="J70" s="98"/>
      <c r="K70" s="98"/>
      <c r="L70" s="98"/>
      <c r="M70" s="98"/>
      <c r="N70" s="98"/>
      <c r="O70" s="98"/>
      <c r="P70" s="98"/>
      <c r="Q70" s="98"/>
      <c r="R70" s="98"/>
      <c r="S70" s="177"/>
      <c r="T70" s="180"/>
      <c r="U70" s="85"/>
      <c r="V70" s="85"/>
      <c r="W70" s="171"/>
      <c r="X70" s="171"/>
      <c r="Y70" s="171"/>
      <c r="Z70" s="171"/>
      <c r="AA70" s="171"/>
      <c r="AB70" s="171"/>
      <c r="AC70" s="171"/>
      <c r="AD70" s="171"/>
      <c r="AE70" s="171"/>
      <c r="AM70" s="172"/>
      <c r="AN70" s="172"/>
      <c r="AO70" s="172"/>
      <c r="AP70" s="172"/>
      <c r="AQ70" s="172"/>
      <c r="AR70" s="172"/>
      <c r="AS70" s="173"/>
      <c r="AV70" s="170"/>
      <c r="AW70" s="163"/>
      <c r="AX70" s="163"/>
      <c r="AY70" s="163"/>
    </row>
    <row r="71" spans="1:51" x14ac:dyDescent="0.25">
      <c r="B71" s="1"/>
      <c r="C71" s="178"/>
      <c r="D71" s="176"/>
      <c r="E71" s="104"/>
      <c r="F71" s="104"/>
      <c r="G71" s="176"/>
      <c r="H71" s="176"/>
      <c r="I71" s="176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80"/>
      <c r="U71" s="85"/>
      <c r="V71" s="85"/>
      <c r="W71" s="171"/>
      <c r="X71" s="171"/>
      <c r="Y71" s="171"/>
      <c r="Z71" s="171"/>
      <c r="AA71" s="171"/>
      <c r="AB71" s="171"/>
      <c r="AC71" s="171"/>
      <c r="AD71" s="171"/>
      <c r="AE71" s="171"/>
      <c r="AM71" s="172"/>
      <c r="AN71" s="172"/>
      <c r="AO71" s="172"/>
      <c r="AP71" s="172"/>
      <c r="AQ71" s="172"/>
      <c r="AR71" s="172"/>
      <c r="AS71" s="173"/>
      <c r="AV71" s="170"/>
      <c r="AW71" s="163"/>
      <c r="AX71" s="163"/>
      <c r="AY71" s="163"/>
    </row>
    <row r="72" spans="1:51" x14ac:dyDescent="0.25">
      <c r="B72" s="84"/>
      <c r="C72" s="178"/>
      <c r="D72" s="176"/>
      <c r="E72" s="176"/>
      <c r="F72" s="104"/>
      <c r="G72" s="104"/>
      <c r="H72" s="104"/>
      <c r="I72" s="176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80"/>
      <c r="U72" s="85"/>
      <c r="V72" s="85"/>
      <c r="W72" s="171"/>
      <c r="X72" s="171"/>
      <c r="Y72" s="171"/>
      <c r="Z72" s="171"/>
      <c r="AA72" s="171"/>
      <c r="AB72" s="171"/>
      <c r="AC72" s="171"/>
      <c r="AD72" s="171"/>
      <c r="AE72" s="171"/>
      <c r="AM72" s="172"/>
      <c r="AN72" s="172"/>
      <c r="AO72" s="172"/>
      <c r="AP72" s="172"/>
      <c r="AQ72" s="172"/>
      <c r="AR72" s="172"/>
      <c r="AS72" s="173"/>
      <c r="AV72" s="170"/>
      <c r="AW72" s="163"/>
      <c r="AX72" s="163"/>
      <c r="AY72" s="163"/>
    </row>
    <row r="73" spans="1:51" x14ac:dyDescent="0.25">
      <c r="B73" s="84"/>
      <c r="C73" s="98"/>
      <c r="D73" s="176"/>
      <c r="E73" s="176"/>
      <c r="F73" s="176"/>
      <c r="G73" s="104"/>
      <c r="H73" s="104"/>
      <c r="I73" s="176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80"/>
      <c r="U73" s="85"/>
      <c r="V73" s="85"/>
      <c r="W73" s="171"/>
      <c r="X73" s="171"/>
      <c r="Y73" s="171"/>
      <c r="Z73" s="171"/>
      <c r="AA73" s="171"/>
      <c r="AB73" s="171"/>
      <c r="AC73" s="171"/>
      <c r="AD73" s="171"/>
      <c r="AE73" s="171"/>
      <c r="AM73" s="172"/>
      <c r="AN73" s="172"/>
      <c r="AO73" s="172"/>
      <c r="AP73" s="172"/>
      <c r="AQ73" s="172"/>
      <c r="AR73" s="172"/>
      <c r="AS73" s="173"/>
      <c r="AV73" s="170"/>
      <c r="AW73" s="163"/>
      <c r="AX73" s="163"/>
      <c r="AY73" s="163"/>
    </row>
    <row r="74" spans="1:51" x14ac:dyDescent="0.25">
      <c r="B74" s="84"/>
      <c r="C74" s="182"/>
      <c r="D74" s="98"/>
      <c r="E74" s="176"/>
      <c r="F74" s="176"/>
      <c r="G74" s="176"/>
      <c r="H74" s="176"/>
      <c r="I74" s="98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80"/>
      <c r="U74" s="85"/>
      <c r="V74" s="85"/>
      <c r="W74" s="171"/>
      <c r="X74" s="171"/>
      <c r="Y74" s="171"/>
      <c r="Z74" s="171"/>
      <c r="AA74" s="171"/>
      <c r="AB74" s="171"/>
      <c r="AC74" s="171"/>
      <c r="AD74" s="171"/>
      <c r="AE74" s="171"/>
      <c r="AM74" s="172"/>
      <c r="AN74" s="172"/>
      <c r="AO74" s="172"/>
      <c r="AP74" s="172"/>
      <c r="AQ74" s="172"/>
      <c r="AR74" s="172"/>
      <c r="AS74" s="173"/>
      <c r="AV74" s="170"/>
      <c r="AW74" s="163"/>
      <c r="AX74" s="163"/>
      <c r="AY74" s="163"/>
    </row>
    <row r="75" spans="1:51" x14ac:dyDescent="0.25">
      <c r="B75" s="84"/>
      <c r="C75" s="178"/>
      <c r="D75" s="98"/>
      <c r="E75" s="176"/>
      <c r="F75" s="176"/>
      <c r="G75" s="176"/>
      <c r="H75" s="176"/>
      <c r="I75" s="98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80"/>
      <c r="U75" s="85"/>
      <c r="V75" s="85"/>
      <c r="W75" s="171"/>
      <c r="X75" s="171"/>
      <c r="Y75" s="171"/>
      <c r="Z75" s="171"/>
      <c r="AA75" s="171"/>
      <c r="AB75" s="171"/>
      <c r="AC75" s="171"/>
      <c r="AD75" s="171"/>
      <c r="AE75" s="171"/>
      <c r="AM75" s="172"/>
      <c r="AN75" s="172"/>
      <c r="AO75" s="172"/>
      <c r="AP75" s="172"/>
      <c r="AQ75" s="172"/>
      <c r="AR75" s="172"/>
      <c r="AS75" s="173"/>
      <c r="AU75" s="163"/>
      <c r="AV75" s="170"/>
      <c r="AW75" s="163"/>
      <c r="AX75" s="163"/>
      <c r="AY75" s="163"/>
    </row>
    <row r="76" spans="1:51" x14ac:dyDescent="0.25">
      <c r="B76" s="98"/>
      <c r="C76" s="182"/>
      <c r="D76" s="176"/>
      <c r="E76" s="98"/>
      <c r="F76" s="176"/>
      <c r="G76" s="176"/>
      <c r="H76" s="176"/>
      <c r="I76" s="176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80"/>
      <c r="U76" s="85"/>
      <c r="V76" s="85"/>
      <c r="W76" s="171"/>
      <c r="X76" s="171"/>
      <c r="Y76" s="171"/>
      <c r="Z76" s="171"/>
      <c r="AA76" s="171"/>
      <c r="AB76" s="171"/>
      <c r="AC76" s="171"/>
      <c r="AD76" s="171"/>
      <c r="AE76" s="171"/>
      <c r="AM76" s="172"/>
      <c r="AN76" s="172"/>
      <c r="AO76" s="172"/>
      <c r="AP76" s="172"/>
      <c r="AQ76" s="172"/>
      <c r="AR76" s="172"/>
      <c r="AS76" s="173"/>
      <c r="AU76" s="163"/>
      <c r="AV76" s="170"/>
      <c r="AW76" s="163"/>
      <c r="AX76" s="163"/>
      <c r="AY76" s="163"/>
    </row>
    <row r="77" spans="1:51" x14ac:dyDescent="0.25">
      <c r="A77" s="171"/>
      <c r="B77" s="98"/>
      <c r="C77" s="96"/>
      <c r="D77" s="176"/>
      <c r="E77" s="98"/>
      <c r="F77" s="98"/>
      <c r="G77" s="176"/>
      <c r="H77" s="176"/>
      <c r="I77" s="172"/>
      <c r="J77" s="172"/>
      <c r="K77" s="172"/>
      <c r="L77" s="172"/>
      <c r="M77" s="172"/>
      <c r="N77" s="172"/>
      <c r="O77" s="173"/>
      <c r="P77" s="167"/>
      <c r="R77" s="170"/>
      <c r="AS77" s="163"/>
      <c r="AT77" s="163"/>
      <c r="AU77" s="163"/>
      <c r="AV77" s="163"/>
      <c r="AW77" s="163"/>
      <c r="AX77" s="163"/>
      <c r="AY77" s="163"/>
    </row>
    <row r="78" spans="1:51" x14ac:dyDescent="0.25">
      <c r="A78" s="171"/>
      <c r="B78" s="84"/>
      <c r="G78" s="98"/>
      <c r="H78" s="98"/>
      <c r="I78" s="172"/>
      <c r="J78" s="172"/>
      <c r="K78" s="172"/>
      <c r="L78" s="172"/>
      <c r="M78" s="172"/>
      <c r="N78" s="172"/>
      <c r="O78" s="173"/>
      <c r="P78" s="167"/>
      <c r="R78" s="167"/>
      <c r="AS78" s="163"/>
      <c r="AT78" s="163"/>
      <c r="AU78" s="163"/>
      <c r="AV78" s="163"/>
      <c r="AW78" s="163"/>
      <c r="AX78" s="163"/>
      <c r="AY78" s="163"/>
    </row>
    <row r="79" spans="1:51" x14ac:dyDescent="0.25">
      <c r="A79" s="171"/>
      <c r="G79" s="98"/>
      <c r="H79" s="98"/>
      <c r="I79" s="172"/>
      <c r="J79" s="172"/>
      <c r="K79" s="172"/>
      <c r="L79" s="172"/>
      <c r="M79" s="172"/>
      <c r="N79" s="172"/>
      <c r="O79" s="173"/>
      <c r="P79" s="167"/>
      <c r="R79" s="167"/>
      <c r="AS79" s="163"/>
      <c r="AT79" s="163"/>
      <c r="AU79" s="163"/>
      <c r="AV79" s="163"/>
      <c r="AW79" s="163"/>
      <c r="AX79" s="163"/>
      <c r="AY79" s="163"/>
    </row>
    <row r="80" spans="1:51" x14ac:dyDescent="0.25">
      <c r="A80" s="171"/>
      <c r="I80" s="172"/>
      <c r="J80" s="172"/>
      <c r="K80" s="172"/>
      <c r="L80" s="172"/>
      <c r="M80" s="172"/>
      <c r="N80" s="172"/>
      <c r="O80" s="173"/>
      <c r="P80" s="167"/>
      <c r="R80" s="167"/>
      <c r="AS80" s="163"/>
      <c r="AT80" s="163"/>
      <c r="AU80" s="163"/>
      <c r="AV80" s="163"/>
      <c r="AW80" s="163"/>
      <c r="AX80" s="163"/>
      <c r="AY80" s="163"/>
    </row>
    <row r="81" spans="1:51" x14ac:dyDescent="0.25">
      <c r="A81" s="171"/>
      <c r="I81" s="172"/>
      <c r="J81" s="172"/>
      <c r="K81" s="172"/>
      <c r="L81" s="172"/>
      <c r="M81" s="172"/>
      <c r="N81" s="172"/>
      <c r="O81" s="173"/>
      <c r="P81" s="167"/>
      <c r="R81" s="167"/>
      <c r="AS81" s="163"/>
      <c r="AT81" s="163"/>
      <c r="AU81" s="163"/>
      <c r="AV81" s="163"/>
      <c r="AW81" s="163"/>
      <c r="AX81" s="163"/>
      <c r="AY81" s="163"/>
    </row>
    <row r="82" spans="1:51" x14ac:dyDescent="0.25">
      <c r="A82" s="171"/>
      <c r="I82" s="172"/>
      <c r="J82" s="172"/>
      <c r="K82" s="172"/>
      <c r="L82" s="172"/>
      <c r="M82" s="172"/>
      <c r="N82" s="172"/>
      <c r="O82" s="173"/>
      <c r="P82" s="167"/>
      <c r="R82" s="167"/>
      <c r="AS82" s="163"/>
      <c r="AT82" s="163"/>
      <c r="AU82" s="163"/>
      <c r="AV82" s="163"/>
      <c r="AW82" s="163"/>
      <c r="AX82" s="163"/>
      <c r="AY82" s="163"/>
    </row>
    <row r="83" spans="1:51" x14ac:dyDescent="0.25">
      <c r="A83" s="171"/>
      <c r="I83" s="172"/>
      <c r="J83" s="172"/>
      <c r="K83" s="172"/>
      <c r="L83" s="172"/>
      <c r="M83" s="172"/>
      <c r="N83" s="172"/>
      <c r="O83" s="173"/>
      <c r="P83" s="167"/>
      <c r="R83" s="86"/>
      <c r="AS83" s="163"/>
      <c r="AT83" s="163"/>
      <c r="AU83" s="163"/>
      <c r="AV83" s="163"/>
      <c r="AW83" s="163"/>
      <c r="AX83" s="163"/>
      <c r="AY83" s="163"/>
    </row>
    <row r="84" spans="1:51" x14ac:dyDescent="0.25">
      <c r="A84" s="171"/>
      <c r="I84" s="172"/>
      <c r="J84" s="172"/>
      <c r="K84" s="172"/>
      <c r="L84" s="172"/>
      <c r="M84" s="172"/>
      <c r="N84" s="172"/>
      <c r="O84" s="173"/>
      <c r="R84" s="167"/>
      <c r="AS84" s="163"/>
      <c r="AT84" s="163"/>
      <c r="AU84" s="163"/>
      <c r="AV84" s="163"/>
      <c r="AW84" s="163"/>
      <c r="AX84" s="163"/>
      <c r="AY84" s="163"/>
    </row>
    <row r="85" spans="1:51" x14ac:dyDescent="0.25">
      <c r="O85" s="173"/>
      <c r="R85" s="167"/>
      <c r="AS85" s="163"/>
      <c r="AT85" s="163"/>
      <c r="AU85" s="163"/>
      <c r="AV85" s="163"/>
      <c r="AW85" s="163"/>
      <c r="AX85" s="163"/>
      <c r="AY85" s="163"/>
    </row>
    <row r="86" spans="1:51" x14ac:dyDescent="0.25">
      <c r="O86" s="173"/>
      <c r="R86" s="167"/>
      <c r="AS86" s="163"/>
      <c r="AT86" s="163"/>
      <c r="AU86" s="163"/>
      <c r="AV86" s="163"/>
      <c r="AW86" s="163"/>
      <c r="AX86" s="163"/>
      <c r="AY86" s="163"/>
    </row>
    <row r="87" spans="1:51" x14ac:dyDescent="0.25">
      <c r="O87" s="173"/>
      <c r="R87" s="167"/>
      <c r="AS87" s="163"/>
      <c r="AT87" s="163"/>
      <c r="AU87" s="163"/>
      <c r="AV87" s="163"/>
      <c r="AW87" s="163"/>
      <c r="AX87" s="163"/>
      <c r="AY87" s="163"/>
    </row>
    <row r="88" spans="1:51" x14ac:dyDescent="0.25">
      <c r="O88" s="173"/>
      <c r="R88" s="167"/>
      <c r="AS88" s="163"/>
      <c r="AT88" s="163"/>
      <c r="AU88" s="163"/>
      <c r="AV88" s="163"/>
      <c r="AW88" s="163"/>
      <c r="AX88" s="163"/>
      <c r="AY88" s="163"/>
    </row>
    <row r="89" spans="1:51" x14ac:dyDescent="0.25">
      <c r="O89" s="173"/>
      <c r="AS89" s="163"/>
      <c r="AT89" s="163"/>
      <c r="AU89" s="163"/>
      <c r="AV89" s="163"/>
      <c r="AW89" s="163"/>
      <c r="AX89" s="163"/>
      <c r="AY89" s="163"/>
    </row>
    <row r="90" spans="1:51" x14ac:dyDescent="0.25">
      <c r="O90" s="173"/>
      <c r="AS90" s="163"/>
      <c r="AT90" s="163"/>
      <c r="AU90" s="163"/>
      <c r="AV90" s="163"/>
      <c r="AW90" s="163"/>
      <c r="AX90" s="163"/>
      <c r="AY90" s="163"/>
    </row>
    <row r="91" spans="1:51" x14ac:dyDescent="0.25">
      <c r="O91" s="173"/>
      <c r="AS91" s="163"/>
      <c r="AT91" s="163"/>
      <c r="AU91" s="163"/>
      <c r="AV91" s="163"/>
      <c r="AW91" s="163"/>
      <c r="AX91" s="163"/>
      <c r="AY91" s="163"/>
    </row>
    <row r="92" spans="1:51" x14ac:dyDescent="0.25">
      <c r="O92" s="173"/>
      <c r="AS92" s="163"/>
      <c r="AT92" s="163"/>
      <c r="AU92" s="163"/>
      <c r="AV92" s="163"/>
      <c r="AW92" s="163"/>
      <c r="AX92" s="163"/>
      <c r="AY92" s="163"/>
    </row>
    <row r="93" spans="1:51" x14ac:dyDescent="0.25">
      <c r="O93" s="173"/>
      <c r="AS93" s="163"/>
      <c r="AT93" s="163"/>
      <c r="AU93" s="163"/>
      <c r="AV93" s="163"/>
      <c r="AW93" s="163"/>
      <c r="AX93" s="163"/>
      <c r="AY93" s="163"/>
    </row>
    <row r="94" spans="1:51" x14ac:dyDescent="0.25">
      <c r="O94" s="173"/>
      <c r="AS94" s="163"/>
      <c r="AT94" s="163"/>
      <c r="AU94" s="163"/>
      <c r="AV94" s="163"/>
      <c r="AW94" s="163"/>
      <c r="AX94" s="163"/>
      <c r="AY94" s="163"/>
    </row>
    <row r="95" spans="1:51" x14ac:dyDescent="0.25">
      <c r="O95" s="173"/>
      <c r="Q95" s="167"/>
      <c r="AS95" s="163"/>
      <c r="AT95" s="163"/>
      <c r="AU95" s="163"/>
      <c r="AV95" s="163"/>
      <c r="AW95" s="163"/>
      <c r="AX95" s="163"/>
      <c r="AY95" s="163"/>
    </row>
    <row r="96" spans="1:51" x14ac:dyDescent="0.25">
      <c r="O96" s="15"/>
      <c r="P96" s="167"/>
      <c r="Q96" s="167"/>
      <c r="AS96" s="163"/>
      <c r="AT96" s="163"/>
      <c r="AU96" s="163"/>
      <c r="AV96" s="163"/>
      <c r="AW96" s="163"/>
      <c r="AX96" s="163"/>
      <c r="AY96" s="163"/>
    </row>
    <row r="97" spans="15:51" x14ac:dyDescent="0.25">
      <c r="O97" s="15"/>
      <c r="P97" s="167"/>
      <c r="Q97" s="167"/>
      <c r="AS97" s="163"/>
      <c r="AT97" s="163"/>
      <c r="AU97" s="163"/>
      <c r="AV97" s="163"/>
      <c r="AW97" s="163"/>
      <c r="AX97" s="163"/>
      <c r="AY97" s="163"/>
    </row>
    <row r="98" spans="15:51" x14ac:dyDescent="0.25">
      <c r="O98" s="15"/>
      <c r="P98" s="167"/>
      <c r="Q98" s="167"/>
      <c r="AS98" s="163"/>
      <c r="AT98" s="163"/>
      <c r="AU98" s="163"/>
      <c r="AV98" s="163"/>
      <c r="AW98" s="163"/>
      <c r="AX98" s="163"/>
      <c r="AY98" s="163"/>
    </row>
    <row r="99" spans="15:51" x14ac:dyDescent="0.25">
      <c r="O99" s="15"/>
      <c r="P99" s="167"/>
      <c r="Q99" s="167"/>
      <c r="AS99" s="163"/>
      <c r="AT99" s="163"/>
      <c r="AU99" s="163"/>
      <c r="AV99" s="163"/>
      <c r="AW99" s="163"/>
      <c r="AX99" s="163"/>
      <c r="AY99" s="163"/>
    </row>
    <row r="100" spans="15:51" x14ac:dyDescent="0.25">
      <c r="O100" s="15"/>
      <c r="P100" s="167"/>
      <c r="Q100" s="167"/>
      <c r="AS100" s="163"/>
      <c r="AT100" s="163"/>
      <c r="AU100" s="163"/>
      <c r="AV100" s="163"/>
      <c r="AW100" s="163"/>
      <c r="AX100" s="163"/>
      <c r="AY100" s="163"/>
    </row>
    <row r="101" spans="15:51" x14ac:dyDescent="0.25">
      <c r="O101" s="15"/>
      <c r="P101" s="167"/>
      <c r="Q101" s="167"/>
      <c r="AS101" s="163"/>
      <c r="AT101" s="163"/>
      <c r="AU101" s="163"/>
      <c r="AV101" s="163"/>
      <c r="AW101" s="163"/>
      <c r="AX101" s="163"/>
      <c r="AY101" s="163"/>
    </row>
    <row r="102" spans="15:51" x14ac:dyDescent="0.25">
      <c r="O102" s="15"/>
      <c r="P102" s="167"/>
      <c r="Q102" s="167"/>
      <c r="AS102" s="163"/>
      <c r="AT102" s="163"/>
      <c r="AU102" s="163"/>
      <c r="AV102" s="163"/>
      <c r="AW102" s="163"/>
      <c r="AX102" s="163"/>
      <c r="AY102" s="163"/>
    </row>
    <row r="103" spans="15:51" x14ac:dyDescent="0.25">
      <c r="O103" s="15"/>
      <c r="P103" s="167"/>
      <c r="Q103" s="167"/>
      <c r="AS103" s="163"/>
      <c r="AT103" s="163"/>
      <c r="AU103" s="163"/>
      <c r="AV103" s="163"/>
      <c r="AW103" s="163"/>
      <c r="AX103" s="163"/>
      <c r="AY103" s="163"/>
    </row>
    <row r="104" spans="15:51" x14ac:dyDescent="0.25">
      <c r="O104" s="15"/>
      <c r="P104" s="167"/>
      <c r="Q104" s="167"/>
      <c r="AS104" s="163"/>
      <c r="AT104" s="163"/>
      <c r="AU104" s="163"/>
      <c r="AV104" s="163"/>
      <c r="AW104" s="163"/>
      <c r="AX104" s="163"/>
      <c r="AY104" s="163"/>
    </row>
    <row r="105" spans="15:51" x14ac:dyDescent="0.25">
      <c r="O105" s="15"/>
      <c r="P105" s="167"/>
      <c r="Q105" s="167"/>
      <c r="R105" s="167"/>
      <c r="S105" s="167"/>
      <c r="AS105" s="163"/>
      <c r="AT105" s="163"/>
      <c r="AU105" s="163"/>
      <c r="AV105" s="163"/>
      <c r="AW105" s="163"/>
      <c r="AX105" s="163"/>
      <c r="AY105" s="163"/>
    </row>
    <row r="106" spans="15:51" x14ac:dyDescent="0.25">
      <c r="O106" s="15"/>
      <c r="P106" s="167"/>
      <c r="Q106" s="167"/>
      <c r="R106" s="167"/>
      <c r="S106" s="167"/>
      <c r="T106" s="167"/>
      <c r="AS106" s="163"/>
      <c r="AT106" s="163"/>
      <c r="AU106" s="163"/>
      <c r="AV106" s="163"/>
      <c r="AW106" s="163"/>
      <c r="AX106" s="163"/>
      <c r="AY106" s="163"/>
    </row>
    <row r="107" spans="15:51" x14ac:dyDescent="0.25">
      <c r="O107" s="15"/>
      <c r="P107" s="167"/>
      <c r="Q107" s="167"/>
      <c r="R107" s="167"/>
      <c r="S107" s="167"/>
      <c r="T107" s="167"/>
      <c r="AS107" s="163"/>
      <c r="AT107" s="163"/>
      <c r="AU107" s="163"/>
      <c r="AV107" s="163"/>
      <c r="AW107" s="163"/>
      <c r="AX107" s="163"/>
      <c r="AY107" s="163"/>
    </row>
    <row r="108" spans="15:51" x14ac:dyDescent="0.25">
      <c r="O108" s="15"/>
      <c r="P108" s="167"/>
      <c r="T108" s="167"/>
      <c r="AS108" s="163"/>
      <c r="AT108" s="163"/>
      <c r="AU108" s="163"/>
      <c r="AV108" s="163"/>
      <c r="AW108" s="163"/>
      <c r="AX108" s="163"/>
      <c r="AY108" s="163"/>
    </row>
    <row r="109" spans="15:51" x14ac:dyDescent="0.25">
      <c r="O109" s="167"/>
      <c r="Q109" s="167"/>
      <c r="R109" s="167"/>
      <c r="S109" s="167"/>
      <c r="AS109" s="163"/>
      <c r="AT109" s="163"/>
      <c r="AU109" s="163"/>
      <c r="AV109" s="163"/>
      <c r="AW109" s="163"/>
      <c r="AX109" s="163"/>
      <c r="AY109" s="163"/>
    </row>
    <row r="110" spans="15:51" x14ac:dyDescent="0.25">
      <c r="O110" s="15"/>
      <c r="P110" s="167"/>
      <c r="Q110" s="167"/>
      <c r="R110" s="167"/>
      <c r="S110" s="167"/>
      <c r="T110" s="167"/>
      <c r="AS110" s="163"/>
      <c r="AT110" s="163"/>
      <c r="AU110" s="163"/>
      <c r="AV110" s="163"/>
      <c r="AW110" s="163"/>
      <c r="AX110" s="163"/>
      <c r="AY110" s="163"/>
    </row>
    <row r="111" spans="15:51" x14ac:dyDescent="0.25">
      <c r="O111" s="15"/>
      <c r="P111" s="167"/>
      <c r="Q111" s="167"/>
      <c r="R111" s="167"/>
      <c r="S111" s="167"/>
      <c r="T111" s="167"/>
      <c r="U111" s="167"/>
      <c r="AS111" s="163"/>
      <c r="AT111" s="163"/>
      <c r="AU111" s="163"/>
      <c r="AV111" s="163"/>
      <c r="AW111" s="163"/>
      <c r="AX111" s="163"/>
      <c r="AY111" s="163"/>
    </row>
    <row r="112" spans="15:51" x14ac:dyDescent="0.25">
      <c r="O112" s="15"/>
      <c r="P112" s="167"/>
      <c r="T112" s="167"/>
      <c r="U112" s="167"/>
      <c r="AS112" s="163"/>
      <c r="AT112" s="163"/>
      <c r="AU112" s="163"/>
      <c r="AV112" s="163"/>
      <c r="AW112" s="163"/>
      <c r="AX112" s="163"/>
      <c r="AY112" s="163"/>
    </row>
    <row r="124" spans="45:51" x14ac:dyDescent="0.25">
      <c r="AS124" s="163"/>
      <c r="AT124" s="163"/>
      <c r="AU124" s="163"/>
      <c r="AV124" s="163"/>
      <c r="AW124" s="163"/>
      <c r="AX124" s="163"/>
      <c r="AY124" s="163"/>
    </row>
  </sheetData>
  <protectedRanges>
    <protectedRange sqref="N68:R68 B78 S70:T76 B70:B75 S66:T67 N71:R76 T43:T46 T58:T65" name="Range2_12_5_1_1"/>
    <protectedRange sqref="N10 L10 L6 D6 D8 AD8 AF8 O8:U8 AJ8:AR8 AF10 AR11:AR34 L24:N31 G23:G34 N12:N23 N32:N34 E23:E34 E11:G22 N11:AG11 O12:AG34" name="Range1_16_3_1_1"/>
    <protectedRange sqref="I73 J71:M76 J68:M68 I76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7:H77 F76 E75" name="Range2_2_2_9_2_1_1"/>
    <protectedRange sqref="D73 D76:D77" name="Range2_1_1_1_1_1_9_2_1_1"/>
    <protectedRange sqref="Q10" name="Range1_17_1_1_1"/>
    <protectedRange sqref="AG10" name="Range1_18_1_1_1"/>
    <protectedRange sqref="C74 C76" name="Range2_4_1_1_1"/>
    <protectedRange sqref="AS16:AS34" name="Range1_1_1_1"/>
    <protectedRange sqref="P3:U5" name="Range1_16_1_1_1_1"/>
    <protectedRange sqref="C77 C75 C72" name="Range2_1_3_1_1"/>
    <protectedRange sqref="H11:H34" name="Range1_1_1_1_1_1_1"/>
    <protectedRange sqref="B76:B77 J69:R70 D74:D75 I74:I75 Z67:Z68 S68:Y69 AA68:AU69 E76:E77 G78:H79 F77" name="Range2_2_1_10_1_1_1_2"/>
    <protectedRange sqref="C73" name="Range2_2_1_10_2_1_1_1"/>
    <protectedRange sqref="N66:R67 G74:H74 D70 F73 E72" name="Range2_12_1_6_1_1"/>
    <protectedRange sqref="D65:D66 I70:I72 I66:M67 G75:H76 G68:H70 E73:E74 F74:F75 F67:F69 E66:E68" name="Range2_2_12_1_7_1_1"/>
    <protectedRange sqref="D71:D72" name="Range2_1_1_1_1_11_1_2_1_1"/>
    <protectedRange sqref="E69 G71:H71 F70" name="Range2_2_2_9_1_1_1_1"/>
    <protectedRange sqref="D67" name="Range2_1_1_1_1_1_9_1_1_1_1"/>
    <protectedRange sqref="C71 C66" name="Range2_1_1_2_1_1"/>
    <protectedRange sqref="C70" name="Range2_1_2_2_1_1"/>
    <protectedRange sqref="C69" name="Range2_3_2_1_1"/>
    <protectedRange sqref="F65:F66 E65 G67:H67" name="Range2_2_12_1_1_1_1_1"/>
    <protectedRange sqref="C65" name="Range2_1_4_2_1_1_1"/>
    <protectedRange sqref="C67:C68" name="Range2_5_1_1_1"/>
    <protectedRange sqref="E70:E71 F71:F72 G72:H73 I68:I69" name="Range2_2_1_1_1_1"/>
    <protectedRange sqref="D68:D69" name="Range2_1_1_1_1_1_1_1_1"/>
    <protectedRange sqref="AS11:AS15" name="Range1_4_1_1_1_1"/>
    <protectedRange sqref="J11:J15 J26:J34" name="Range1_1_2_1_10_1_1_1_1"/>
    <protectedRange sqref="R83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4" name="Range2_2_12_1_3_1_1_1_1_1_4_1_1"/>
    <protectedRange sqref="E43:F44" name="Range2_2_12_1_7_1_1_3_1_1"/>
    <protectedRange sqref="I42:J42" name="Range2_2_12_1_4_2_1_1_1_2_1_1"/>
    <protectedRange sqref="S43:S46" name="Range2_12_5_1_1_2_3_1"/>
    <protectedRange sqref="Q43:R44" name="Range2_12_1_6_1_1_1_1_2_1"/>
    <protectedRange sqref="N43:P44" name="Range2_12_1_2_3_1_1_1_1_2_1"/>
    <protectedRange sqref="I43:M44" name="Range2_2_12_1_4_3_1_1_1_1_2_1"/>
    <protectedRange sqref="D43:D44" name="Range2_2_12_1_3_1_2_1_1_1_2_1_2_1"/>
    <protectedRange sqref="T51:T57" name="Range2_12_5_1_1_3"/>
    <protectedRange sqref="T49:T50" name="Range2_12_5_1_1_2_2"/>
    <protectedRange sqref="S49:S50" name="Range2_12_4_1_1_1_4_2_2_2"/>
    <protectedRange sqref="T48" name="Range2_12_5_1_1_2_1_1"/>
    <protectedRange sqref="T47" name="Range2_12_5_1_1_6_1_1_1_1_1_1_1"/>
    <protectedRange sqref="S47" name="Range2_12_5_1_1_5_3_1_1_1_1_1_1_1"/>
    <protectedRange sqref="S48" name="Range2_12_4_1_1_1_4_2_2_1_1"/>
    <protectedRange sqref="B67:B69" name="Range2_12_5_1_1_2"/>
    <protectedRange sqref="B66" name="Range2_12_5_1_1_2_1_4_1_1_1_2_1_1_1_1_1_1_1"/>
    <protectedRange sqref="F64 G66:H66" name="Range2_2_12_1_1_1_1_1_1"/>
    <protectedRange sqref="D64:E64" name="Range2_2_12_1_7_1_1_2_1"/>
    <protectedRange sqref="C64" name="Range2_1_1_2_1_1_1"/>
    <protectedRange sqref="B64:B65" name="Range2_12_5_1_1_2_1"/>
    <protectedRange sqref="B63" name="Range2_12_5_1_1_2_1_2_1"/>
    <protectedRange sqref="B62" name="Range2_12_5_1_1_2_1_2_2"/>
    <protectedRange sqref="B61" name="Range2_12_5_1_1_2_1_4_1_1_1_2_1_1_1_1_1_1_1_1_1_2"/>
    <protectedRange sqref="G45:H46" name="Range2_2_12_1_3_1_1_1_1_1_4_1_1_1"/>
    <protectedRange sqref="E45:F46" name="Range2_2_12_1_7_1_1_3_1_1_1"/>
    <protectedRange sqref="Q45:R46" name="Range2_12_1_6_1_1_1_1_2_1_1"/>
    <protectedRange sqref="N45:P46" name="Range2_12_1_2_3_1_1_1_1_2_1_1"/>
    <protectedRange sqref="I45:M46" name="Range2_2_12_1_4_3_1_1_1_1_2_1_1"/>
    <protectedRange sqref="D45:D46" name="Range2_2_12_1_3_1_2_1_1_1_2_1_2_1_1"/>
    <protectedRange sqref="Q49:R50" name="Range2_12_1_6_1_1_1_2_3_2_1_1_3_1"/>
    <protectedRange sqref="N49:P50" name="Range2_12_1_2_3_1_1_1_2_3_2_1_1_3_1"/>
    <protectedRange sqref="K49:M50" name="Range2_2_12_1_4_3_1_1_1_3_3_2_1_1_3_1"/>
    <protectedRange sqref="J49:J50" name="Range2_2_12_1_4_3_1_1_1_3_2_1_2_2_1"/>
    <protectedRange sqref="E48:H49" name="Range2_2_12_1_3_1_2_1_1_1_1_2_1_1_1_1_1_1_1"/>
    <protectedRange sqref="D48:D49" name="Range2_2_12_1_3_1_2_1_1_1_2_1_2_3_1_1_1_1_2"/>
    <protectedRange sqref="Q47:R47" name="Range2_12_1_6_1_1_1_2_3_2_1_1_2_1_1_1_1_1_1"/>
    <protectedRange sqref="N47:P47" name="Range2_12_1_2_3_1_1_1_2_3_2_1_1_2_1_1_1_1_1_1"/>
    <protectedRange sqref="J47:M47" name="Range2_2_12_1_4_3_1_1_1_3_3_2_1_1_2_1_1_1_1_1_1"/>
    <protectedRange sqref="I47" name="Range2_2_12_1_4_3_1_1_1_2_1_2_2_1_2_1_1_1_1_1_1"/>
    <protectedRange sqref="G50:H50 D50:E50" name="Range2_2_12_1_3_1_2_1_1_1_2_1_3_2_1_2_1_1_1_1_1_1"/>
    <protectedRange sqref="F50" name="Range2_2_12_1_3_1_2_1_1_1_1_1_2_2_1_2_1_1_1_1_1_1"/>
    <protectedRange sqref="Q48:R48" name="Range2_12_1_6_1_1_1_2_3_2_1_1_1_1_1"/>
    <protectedRange sqref="N48:P48" name="Range2_12_1_2_3_1_1_1_2_3_2_1_1_1_1_1"/>
    <protectedRange sqref="K48:M48" name="Range2_2_12_1_4_3_1_1_1_3_3_2_1_1_1_1_1"/>
    <protectedRange sqref="J48" name="Range2_2_12_1_4_3_1_1_1_3_2_1_2_1_1_1"/>
    <protectedRange sqref="D47:E47" name="Range2_2_12_1_3_1_2_1_1_1_2_1_2_3_2_1_1_1"/>
    <protectedRange sqref="I48" name="Range2_2_12_1_4_2_1_1_1_4_1_2_1_1_1_2_1_1_1"/>
    <protectedRange sqref="F47:H47" name="Range2_2_12_1_3_1_1_1_1_1_4_1_2_1_2_1_2_1_1_1"/>
    <protectedRange sqref="I49:I50" name="Range2_2_12_1_4_2_1_1_1_4_1_2_1_1_1_2_2_1_1"/>
    <protectedRange sqref="B44:B45" name="Range2_12_5_1_1_1_2_2_1_1_1_1_1_1_1_1_1_1"/>
    <protectedRange sqref="B46" name="Range2_12_5_1_1_1_3_1_1_1_1_1_1_1_1_1_1_1"/>
    <protectedRange sqref="S62:S65" name="Range2_12_5_1_1_5"/>
    <protectedRange sqref="N62:R65" name="Range2_12_1_6_1_1_1"/>
    <protectedRange sqref="J62:M65" name="Range2_2_12_1_7_1_1_2"/>
    <protectedRange sqref="S60:S61" name="Range2_12_2_1_1_1_2_1_1_1"/>
    <protectedRange sqref="Q61:R61" name="Range2_12_1_4_1_1_1_1_1_1_1_1_1_1_1_1_1_1_1"/>
    <protectedRange sqref="N61:P61" name="Range2_12_1_2_1_1_1_1_1_1_1_1_1_1_1_1_1_1_1_1"/>
    <protectedRange sqref="J61:M61" name="Range2_2_12_1_4_1_1_1_1_1_1_1_1_1_1_1_1_1_1_1_1"/>
    <protectedRange sqref="Q60:R60" name="Range2_12_1_6_1_1_1_2_3_1_1_3_1_1_1_1_1_1_1"/>
    <protectedRange sqref="N60:P60" name="Range2_12_1_2_3_1_1_1_2_3_1_1_3_1_1_1_1_1_1_1"/>
    <protectedRange sqref="J60:M60" name="Range2_2_12_1_4_3_1_1_1_3_3_1_1_3_1_1_1_1_1_1_1"/>
    <protectedRange sqref="S51:S59" name="Range2_12_4_1_1_1_4_2_2_2_1"/>
    <protectedRange sqref="Q51:R59" name="Range2_12_1_6_1_1_1_2_3_2_1_1_3_2"/>
    <protectedRange sqref="N51:P59" name="Range2_12_1_2_3_1_1_1_2_3_2_1_1_3_2"/>
    <protectedRange sqref="K51:M59" name="Range2_2_12_1_4_3_1_1_1_3_3_2_1_1_3_2"/>
    <protectedRange sqref="J51:J59" name="Range2_2_12_1_4_3_1_1_1_3_2_1_2_2_2"/>
    <protectedRange sqref="G51:H53" name="Range2_2_12_1_3_1_2_1_1_1_2_1_1_1_1_1_1_2_1_1_1"/>
    <protectedRange sqref="D51:E53" name="Range2_2_12_1_3_1_2_1_1_1_2_1_1_1_1_3_1_1_1_1_1"/>
    <protectedRange sqref="F51:F53" name="Range2_2_12_1_3_1_2_1_1_1_3_1_1_1_1_1_3_1_1_1_1_1"/>
    <protectedRange sqref="I51:I53" name="Range2_2_12_1_4_3_1_1_1_2_1_2_1_1_3_1_1_1_1_1_1_1"/>
    <protectedRange sqref="I56:I57" name="Range2_2_12_1_7_1_1_2_2_2"/>
    <protectedRange sqref="I54:I55" name="Range2_2_12_1_4_3_1_1_1_3_3_1_1_3_1_1_1_1_1_1_2_2"/>
    <protectedRange sqref="E54:H55" name="Range2_2_12_1_3_1_2_1_1_1_1_2_1_1_1_1_1_1_2_2"/>
    <protectedRange sqref="D54:D55" name="Range2_2_12_1_3_1_2_1_1_1_2_1_2_3_1_1_1_1_1_2"/>
    <protectedRange sqref="G56:H57" name="Range2_2_12_1_3_1_2_1_1_1_2_1_1_1_1_1_1_2_1_1_1_1_1_1"/>
    <protectedRange sqref="D56:E57" name="Range2_2_12_1_3_1_2_1_1_1_2_1_1_1_1_3_1_1_1_1_1_2_1_2"/>
    <protectedRange sqref="F56:F57" name="Range2_2_12_1_3_1_2_1_1_1_3_1_1_1_1_1_3_1_1_1_1_1_1_1_2"/>
    <protectedRange sqref="I60:I65" name="Range2_2_12_1_7_1_1_2_2_1_1"/>
    <protectedRange sqref="I58:I59" name="Range2_2_12_1_4_3_1_1_1_3_3_1_1_3_1_1_1_1_1_1_2_1_1"/>
    <protectedRange sqref="G58:H59 E58:F58" name="Range2_2_12_1_3_1_2_1_1_1_1_2_1_1_1_1_1_1_2_1_1"/>
    <protectedRange sqref="D58" name="Range2_2_12_1_3_1_2_1_1_1_2_1_2_3_1_1_1_1_1_1_1"/>
    <protectedRange sqref="G65:H65" name="Range2_2_12_1_3_1_2_1_1_1_2_1_1_1_1_1_1_2_1_1_1_1_1_1_1_1_1"/>
    <protectedRange sqref="F63 G62:H64" name="Range2_2_12_1_3_3_1_1_1_2_1_1_1_1_1_1_1_1_1_1_1_1_1_1_1_1"/>
    <protectedRange sqref="G60:H60" name="Range2_2_12_1_3_1_2_1_1_1_2_1_1_1_1_1_1_2_1_1_1_1_1_2_1"/>
    <protectedRange sqref="F60:F62" name="Range2_2_12_1_3_1_2_1_1_1_3_1_1_1_1_1_3_1_1_1_1_1_1_1_1_1"/>
    <protectedRange sqref="F59 G61:H61" name="Range2_2_12_1_3_1_2_1_1_1_1_2_1_1_1_1_1_1_1_1_1_1_1"/>
    <protectedRange sqref="D63" name="Range2_2_12_1_7_1_1_2_1_1_1_1_1"/>
    <protectedRange sqref="E63" name="Range2_2_12_1_1_1_1_1_1_1_1_1_1_1"/>
    <protectedRange sqref="C63" name="Range2_1_4_2_1_1_1_1_1_1_1_1"/>
    <protectedRange sqref="D60:E62" name="Range2_2_12_1_3_1_2_1_1_1_3_1_1_1_1_1_1_1_2_1_1_1_1_1_1_1"/>
    <protectedRange sqref="D59:E59" name="Range2_2_12_1_3_1_2_1_1_1_2_1_1_1_1_3_1_1_1_1_1_1_1_1_1_1"/>
    <protectedRange sqref="B59" name="Range2_12_5_1_1_2_1_4_1_1_1_2_1_1_1_1_1_1_1_1_1_2_1_1_1_1"/>
    <protectedRange sqref="B60" name="Range2_12_5_1_1_2_1_2_2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160" priority="5" operator="containsText" text="N/A">
      <formula>NOT(ISERROR(SEARCH("N/A",X11)))</formula>
    </cfRule>
    <cfRule type="cellIs" dxfId="159" priority="23" operator="equal">
      <formula>0</formula>
    </cfRule>
  </conditionalFormatting>
  <conditionalFormatting sqref="X11:AE34">
    <cfRule type="cellIs" dxfId="158" priority="22" operator="greaterThanOrEqual">
      <formula>1185</formula>
    </cfRule>
  </conditionalFormatting>
  <conditionalFormatting sqref="X11:AE34">
    <cfRule type="cellIs" dxfId="157" priority="21" operator="between">
      <formula>0.1</formula>
      <formula>1184</formula>
    </cfRule>
  </conditionalFormatting>
  <conditionalFormatting sqref="X8 AJ11:AO11 AJ15:AL15 AJ12:AN14 AK33:AK34 AJ16:AJ34 AO12:AO32 AL16:AL34 AM15:AN34">
    <cfRule type="cellIs" dxfId="156" priority="20" operator="equal">
      <formula>0</formula>
    </cfRule>
  </conditionalFormatting>
  <conditionalFormatting sqref="X8 AJ11:AO11 AJ15:AL15 AJ12:AN14 AK33:AK34 AJ16:AJ34 AO12:AO32 AL16:AL34 AM15:AN34">
    <cfRule type="cellIs" dxfId="155" priority="19" operator="greaterThan">
      <formula>1179</formula>
    </cfRule>
  </conditionalFormatting>
  <conditionalFormatting sqref="X8 AJ11:AO11 AJ15:AL15 AJ12:AN14 AK33:AK34 AJ16:AJ34 AO12:AO32 AL16:AL34 AM15:AN34">
    <cfRule type="cellIs" dxfId="154" priority="18" operator="greaterThan">
      <formula>99</formula>
    </cfRule>
  </conditionalFormatting>
  <conditionalFormatting sqref="X8 AJ11:AO11 AJ15:AL15 AJ12:AN14 AK33:AK34 AJ16:AJ34 AO12:AO32 AL16:AL34 AM15:AN34">
    <cfRule type="cellIs" dxfId="153" priority="17" operator="greaterThan">
      <formula>0.99</formula>
    </cfRule>
  </conditionalFormatting>
  <conditionalFormatting sqref="AB8">
    <cfRule type="cellIs" dxfId="152" priority="16" operator="equal">
      <formula>0</formula>
    </cfRule>
  </conditionalFormatting>
  <conditionalFormatting sqref="AB8">
    <cfRule type="cellIs" dxfId="151" priority="15" operator="greaterThan">
      <formula>1179</formula>
    </cfRule>
  </conditionalFormatting>
  <conditionalFormatting sqref="AB8">
    <cfRule type="cellIs" dxfId="150" priority="14" operator="greaterThan">
      <formula>99</formula>
    </cfRule>
  </conditionalFormatting>
  <conditionalFormatting sqref="AB8">
    <cfRule type="cellIs" dxfId="149" priority="13" operator="greaterThan">
      <formula>0.99</formula>
    </cfRule>
  </conditionalFormatting>
  <conditionalFormatting sqref="AQ11:AQ34 AO33:AO34 AK16:AK32">
    <cfRule type="cellIs" dxfId="148" priority="12" operator="equal">
      <formula>0</formula>
    </cfRule>
  </conditionalFormatting>
  <conditionalFormatting sqref="AQ11:AQ34 AO33:AO34 AK16:AK32">
    <cfRule type="cellIs" dxfId="147" priority="11" operator="greaterThan">
      <formula>1179</formula>
    </cfRule>
  </conditionalFormatting>
  <conditionalFormatting sqref="AQ11:AQ34 AO33:AO34 AK16:AK32">
    <cfRule type="cellIs" dxfId="146" priority="10" operator="greaterThan">
      <formula>99</formula>
    </cfRule>
  </conditionalFormatting>
  <conditionalFormatting sqref="AQ11:AQ34 AO33:AO34 AK16:AK32">
    <cfRule type="cellIs" dxfId="145" priority="9" operator="greaterThan">
      <formula>0.99</formula>
    </cfRule>
  </conditionalFormatting>
  <conditionalFormatting sqref="AI11:AI34">
    <cfRule type="cellIs" dxfId="144" priority="8" operator="greaterThan">
      <formula>$AI$8</formula>
    </cfRule>
  </conditionalFormatting>
  <conditionalFormatting sqref="AH11:AH34">
    <cfRule type="cellIs" dxfId="143" priority="6" operator="greaterThan">
      <formula>$AH$8</formula>
    </cfRule>
    <cfRule type="cellIs" dxfId="142" priority="7" operator="greaterThan">
      <formula>$AH$8</formula>
    </cfRule>
  </conditionalFormatting>
  <conditionalFormatting sqref="AP11:AP34">
    <cfRule type="cellIs" dxfId="141" priority="4" operator="equal">
      <formula>0</formula>
    </cfRule>
  </conditionalFormatting>
  <conditionalFormatting sqref="AP11:AP34">
    <cfRule type="cellIs" dxfId="140" priority="3" operator="greaterThan">
      <formula>1179</formula>
    </cfRule>
  </conditionalFormatting>
  <conditionalFormatting sqref="AP11:AP34">
    <cfRule type="cellIs" dxfId="139" priority="2" operator="greaterThan">
      <formula>99</formula>
    </cfRule>
  </conditionalFormatting>
  <conditionalFormatting sqref="AP11:AP34">
    <cfRule type="cellIs" dxfId="138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8"/>
  <sheetViews>
    <sheetView showGridLines="0" topLeftCell="A46" zoomScaleNormal="100" workbookViewId="0">
      <selection activeCell="AH40" activeCellId="1" sqref="AG35 AH40"/>
    </sheetView>
  </sheetViews>
  <sheetFormatPr defaultRowHeight="15" x14ac:dyDescent="0.25"/>
  <cols>
    <col min="1" max="1" width="5.7109375" style="163" customWidth="1"/>
    <col min="2" max="2" width="10.28515625" style="163" customWidth="1"/>
    <col min="3" max="3" width="14" style="163" customWidth="1"/>
    <col min="4" max="7" width="9.140625" style="163"/>
    <col min="8" max="8" width="20.42578125" style="163" customWidth="1"/>
    <col min="9" max="10" width="9.140625" style="163"/>
    <col min="11" max="11" width="9" style="163" customWidth="1"/>
    <col min="12" max="14" width="9.140625" style="163" hidden="1" customWidth="1"/>
    <col min="15" max="16" width="9.28515625" style="163" bestFit="1" customWidth="1"/>
    <col min="17" max="17" width="9" style="163" customWidth="1"/>
    <col min="18" max="18" width="9.140625" style="163" customWidth="1"/>
    <col min="19" max="19" width="11.5703125" style="163" bestFit="1" customWidth="1"/>
    <col min="20" max="20" width="10.5703125" style="163" bestFit="1" customWidth="1"/>
    <col min="21" max="22" width="9.28515625" style="163" bestFit="1" customWidth="1"/>
    <col min="23" max="23" width="9.140625" style="163"/>
    <col min="24" max="28" width="9.28515625" style="163" bestFit="1" customWidth="1"/>
    <col min="29" max="32" width="9.140625" style="163"/>
    <col min="33" max="33" width="10.5703125" style="163" bestFit="1" customWidth="1"/>
    <col min="34" max="35" width="9.28515625" style="163" bestFit="1" customWidth="1"/>
    <col min="36" max="44" width="9.140625" style="163"/>
    <col min="45" max="45" width="83.85546875" style="15" customWidth="1"/>
    <col min="46" max="47" width="9.140625" style="167"/>
    <col min="48" max="48" width="29.7109375" style="167" customWidth="1"/>
    <col min="49" max="49" width="22" style="167" customWidth="1"/>
    <col min="50" max="50" width="9.140625" style="167"/>
    <col min="51" max="51" width="38.5703125" style="167" bestFit="1" customWidth="1"/>
    <col min="52" max="16384" width="9.140625" style="163"/>
  </cols>
  <sheetData>
    <row r="2" spans="2:51" ht="21" x14ac:dyDescent="0.25">
      <c r="B2" s="5"/>
      <c r="C2" s="167"/>
      <c r="D2" s="167"/>
      <c r="E2" s="6"/>
      <c r="F2" s="6"/>
      <c r="G2" s="167"/>
      <c r="H2" s="7"/>
      <c r="I2" s="7"/>
      <c r="J2" s="167"/>
      <c r="K2" s="7"/>
      <c r="L2" s="7"/>
      <c r="M2" s="167"/>
      <c r="N2" s="167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7"/>
      <c r="AN2" s="167"/>
      <c r="AO2" s="167"/>
      <c r="AP2" s="167"/>
      <c r="AQ2" s="167"/>
      <c r="AR2" s="167"/>
    </row>
    <row r="3" spans="2:51" ht="21" x14ac:dyDescent="0.25">
      <c r="B3" s="16" t="s">
        <v>1</v>
      </c>
      <c r="C3" s="16"/>
      <c r="D3" s="16"/>
      <c r="E3" s="167"/>
      <c r="F3" s="7"/>
      <c r="G3" s="7"/>
      <c r="H3" s="167"/>
      <c r="I3" s="167"/>
      <c r="J3" s="167"/>
      <c r="K3" s="17"/>
      <c r="L3" s="18"/>
      <c r="M3" s="167"/>
      <c r="N3" s="167"/>
      <c r="O3" s="19" t="s">
        <v>2</v>
      </c>
      <c r="P3" s="263" t="s">
        <v>130</v>
      </c>
      <c r="Q3" s="264"/>
      <c r="R3" s="264"/>
      <c r="S3" s="264"/>
      <c r="T3" s="264"/>
      <c r="U3" s="265"/>
      <c r="V3" s="20"/>
      <c r="W3" s="20"/>
      <c r="X3" s="20"/>
      <c r="Y3" s="20"/>
      <c r="Z3" s="20"/>
      <c r="AH3" s="167"/>
      <c r="AI3" s="167"/>
      <c r="AJ3" s="167"/>
      <c r="AK3" s="167"/>
      <c r="AL3" s="15"/>
      <c r="AM3" s="167"/>
      <c r="AN3" s="167"/>
      <c r="AO3" s="167"/>
      <c r="AP3" s="167"/>
      <c r="AQ3" s="167"/>
      <c r="AR3" s="167"/>
      <c r="AS3" s="167"/>
    </row>
    <row r="4" spans="2:51" x14ac:dyDescent="0.25">
      <c r="B4" s="21" t="s">
        <v>3</v>
      </c>
      <c r="C4" s="21"/>
      <c r="D4" s="21"/>
      <c r="E4" s="167"/>
      <c r="F4" s="22"/>
      <c r="G4" s="167"/>
      <c r="H4" s="167"/>
      <c r="I4" s="167"/>
      <c r="J4" s="167"/>
      <c r="K4" s="167"/>
      <c r="L4" s="167"/>
      <c r="M4" s="167"/>
      <c r="N4" s="167"/>
      <c r="O4" s="19" t="s">
        <v>4</v>
      </c>
      <c r="P4" s="263" t="s">
        <v>137</v>
      </c>
      <c r="Q4" s="264"/>
      <c r="R4" s="264"/>
      <c r="S4" s="264"/>
      <c r="T4" s="264"/>
      <c r="U4" s="265"/>
      <c r="V4" s="20"/>
      <c r="W4" s="20"/>
      <c r="X4" s="20"/>
      <c r="Y4" s="20"/>
      <c r="Z4" s="20"/>
      <c r="AH4" s="167"/>
      <c r="AI4" s="167"/>
      <c r="AJ4" s="167"/>
      <c r="AK4" s="167"/>
      <c r="AL4" s="15"/>
      <c r="AM4" s="167"/>
      <c r="AN4" s="167"/>
      <c r="AO4" s="167"/>
      <c r="AP4" s="167"/>
      <c r="AQ4" s="167"/>
      <c r="AR4" s="167"/>
      <c r="AS4" s="167"/>
    </row>
    <row r="5" spans="2:51" x14ac:dyDescent="0.25">
      <c r="B5" s="167"/>
      <c r="C5" s="167"/>
      <c r="D5" s="167"/>
      <c r="E5" s="23"/>
      <c r="F5" s="23"/>
      <c r="G5" s="167"/>
      <c r="H5" s="167"/>
      <c r="I5" s="167"/>
      <c r="J5" s="167"/>
      <c r="K5" s="167"/>
      <c r="L5" s="167"/>
      <c r="M5" s="167"/>
      <c r="N5" s="167"/>
      <c r="O5" s="19" t="s">
        <v>5</v>
      </c>
      <c r="P5" s="263" t="s">
        <v>248</v>
      </c>
      <c r="Q5" s="264"/>
      <c r="R5" s="264"/>
      <c r="S5" s="264"/>
      <c r="T5" s="264"/>
      <c r="U5" s="265"/>
      <c r="V5" s="20"/>
      <c r="W5" s="20"/>
      <c r="X5" s="20"/>
      <c r="Y5" s="20"/>
      <c r="Z5" s="20"/>
      <c r="AH5" s="167"/>
      <c r="AI5" s="167"/>
      <c r="AJ5" s="167"/>
      <c r="AK5" s="167"/>
      <c r="AL5" s="15"/>
      <c r="AM5" s="167"/>
      <c r="AN5" s="167"/>
      <c r="AO5" s="167"/>
      <c r="AP5" s="167"/>
      <c r="AQ5" s="167"/>
      <c r="AR5" s="167"/>
      <c r="AS5" s="167"/>
    </row>
    <row r="6" spans="2:51" x14ac:dyDescent="0.25">
      <c r="B6" s="263" t="s">
        <v>6</v>
      </c>
      <c r="C6" s="265"/>
      <c r="D6" s="266" t="s">
        <v>7</v>
      </c>
      <c r="E6" s="267"/>
      <c r="F6" s="267"/>
      <c r="G6" s="267"/>
      <c r="H6" s="268"/>
      <c r="I6" s="167"/>
      <c r="J6" s="167"/>
      <c r="K6" s="213"/>
      <c r="L6" s="269">
        <v>41686</v>
      </c>
      <c r="M6" s="270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36" x14ac:dyDescent="0.25">
      <c r="B7" s="252" t="s">
        <v>8</v>
      </c>
      <c r="C7" s="253"/>
      <c r="D7" s="252" t="s">
        <v>9</v>
      </c>
      <c r="E7" s="254"/>
      <c r="F7" s="254"/>
      <c r="G7" s="253"/>
      <c r="H7" s="217" t="s">
        <v>10</v>
      </c>
      <c r="I7" s="216" t="s">
        <v>11</v>
      </c>
      <c r="J7" s="216" t="s">
        <v>12</v>
      </c>
      <c r="K7" s="216" t="s">
        <v>13</v>
      </c>
      <c r="L7" s="15"/>
      <c r="M7" s="15"/>
      <c r="N7" s="15"/>
      <c r="O7" s="217" t="s">
        <v>14</v>
      </c>
      <c r="P7" s="252" t="s">
        <v>15</v>
      </c>
      <c r="Q7" s="254"/>
      <c r="R7" s="254"/>
      <c r="S7" s="254"/>
      <c r="T7" s="253"/>
      <c r="U7" s="251" t="s">
        <v>16</v>
      </c>
      <c r="V7" s="251"/>
      <c r="W7" s="216" t="s">
        <v>17</v>
      </c>
      <c r="X7" s="252" t="s">
        <v>18</v>
      </c>
      <c r="Y7" s="253"/>
      <c r="Z7" s="252" t="s">
        <v>19</v>
      </c>
      <c r="AA7" s="253"/>
      <c r="AB7" s="252" t="s">
        <v>20</v>
      </c>
      <c r="AC7" s="253"/>
      <c r="AD7" s="252" t="s">
        <v>21</v>
      </c>
      <c r="AE7" s="253"/>
      <c r="AF7" s="216" t="s">
        <v>22</v>
      </c>
      <c r="AG7" s="216" t="s">
        <v>23</v>
      </c>
      <c r="AH7" s="216" t="s">
        <v>24</v>
      </c>
      <c r="AI7" s="216" t="s">
        <v>25</v>
      </c>
      <c r="AJ7" s="252" t="s">
        <v>26</v>
      </c>
      <c r="AK7" s="254"/>
      <c r="AL7" s="254"/>
      <c r="AM7" s="254"/>
      <c r="AN7" s="253"/>
      <c r="AO7" s="252" t="s">
        <v>27</v>
      </c>
      <c r="AP7" s="254"/>
      <c r="AQ7" s="253"/>
      <c r="AR7" s="216" t="s">
        <v>28</v>
      </c>
      <c r="AS7" s="30"/>
      <c r="AT7" s="15"/>
      <c r="AU7" s="15"/>
      <c r="AV7" s="15"/>
      <c r="AW7" s="15"/>
      <c r="AX7" s="15"/>
      <c r="AY7" s="15"/>
    </row>
    <row r="8" spans="2:51" x14ac:dyDescent="0.25">
      <c r="B8" s="255">
        <v>42031</v>
      </c>
      <c r="C8" s="256"/>
      <c r="D8" s="257" t="s">
        <v>29</v>
      </c>
      <c r="E8" s="258"/>
      <c r="F8" s="258"/>
      <c r="G8" s="259"/>
      <c r="H8" s="31"/>
      <c r="I8" s="257" t="s">
        <v>29</v>
      </c>
      <c r="J8" s="258"/>
      <c r="K8" s="259"/>
      <c r="L8" s="32"/>
      <c r="M8" s="32"/>
      <c r="N8" s="32"/>
      <c r="O8" s="31" t="s">
        <v>30</v>
      </c>
      <c r="P8" s="31" t="s">
        <v>30</v>
      </c>
      <c r="Q8" s="31" t="s">
        <v>31</v>
      </c>
      <c r="R8" s="31" t="s">
        <v>31</v>
      </c>
      <c r="S8" s="31" t="s">
        <v>30</v>
      </c>
      <c r="T8" s="31" t="s">
        <v>32</v>
      </c>
      <c r="U8" s="260" t="s">
        <v>33</v>
      </c>
      <c r="V8" s="260"/>
      <c r="W8" s="33" t="s">
        <v>34</v>
      </c>
      <c r="X8" s="243">
        <v>0</v>
      </c>
      <c r="Y8" s="244"/>
      <c r="Z8" s="261" t="s">
        <v>35</v>
      </c>
      <c r="AA8" s="262"/>
      <c r="AB8" s="243">
        <v>1185</v>
      </c>
      <c r="AC8" s="244"/>
      <c r="AD8" s="245">
        <v>800</v>
      </c>
      <c r="AE8" s="246"/>
      <c r="AF8" s="31"/>
      <c r="AG8" s="33">
        <f>AG34-AG10</f>
        <v>25536</v>
      </c>
      <c r="AH8" s="34"/>
      <c r="AI8" s="34"/>
      <c r="AJ8" s="31" t="s">
        <v>36</v>
      </c>
      <c r="AK8" s="31" t="s">
        <v>36</v>
      </c>
      <c r="AL8" s="31" t="s">
        <v>36</v>
      </c>
      <c r="AM8" s="31" t="s">
        <v>36</v>
      </c>
      <c r="AN8" s="31" t="s">
        <v>36</v>
      </c>
      <c r="AO8" s="31" t="s">
        <v>36</v>
      </c>
      <c r="AP8" s="31" t="s">
        <v>31</v>
      </c>
      <c r="AQ8" s="31" t="s">
        <v>31</v>
      </c>
      <c r="AR8" s="31" t="s">
        <v>37</v>
      </c>
      <c r="AS8" s="30"/>
      <c r="AV8" s="35" t="s">
        <v>38</v>
      </c>
    </row>
    <row r="9" spans="2:51" ht="60" x14ac:dyDescent="0.25">
      <c r="B9" s="235" t="s">
        <v>39</v>
      </c>
      <c r="C9" s="235"/>
      <c r="D9" s="247" t="s">
        <v>40</v>
      </c>
      <c r="E9" s="248"/>
      <c r="F9" s="249" t="s">
        <v>41</v>
      </c>
      <c r="G9" s="248"/>
      <c r="H9" s="250" t="s">
        <v>42</v>
      </c>
      <c r="I9" s="235" t="s">
        <v>43</v>
      </c>
      <c r="J9" s="235"/>
      <c r="K9" s="235"/>
      <c r="L9" s="216" t="s">
        <v>44</v>
      </c>
      <c r="M9" s="251" t="s">
        <v>45</v>
      </c>
      <c r="N9" s="36" t="s">
        <v>46</v>
      </c>
      <c r="O9" s="241" t="s">
        <v>47</v>
      </c>
      <c r="P9" s="241" t="s">
        <v>48</v>
      </c>
      <c r="Q9" s="37" t="s">
        <v>49</v>
      </c>
      <c r="R9" s="229" t="s">
        <v>50</v>
      </c>
      <c r="S9" s="230"/>
      <c r="T9" s="231"/>
      <c r="U9" s="214" t="s">
        <v>51</v>
      </c>
      <c r="V9" s="214" t="s">
        <v>52</v>
      </c>
      <c r="W9" s="235" t="s">
        <v>53</v>
      </c>
      <c r="X9" s="236" t="s">
        <v>54</v>
      </c>
      <c r="Y9" s="237"/>
      <c r="Z9" s="237"/>
      <c r="AA9" s="237"/>
      <c r="AB9" s="237"/>
      <c r="AC9" s="237"/>
      <c r="AD9" s="237"/>
      <c r="AE9" s="238"/>
      <c r="AF9" s="212" t="s">
        <v>55</v>
      </c>
      <c r="AG9" s="212" t="s">
        <v>56</v>
      </c>
      <c r="AH9" s="224" t="s">
        <v>57</v>
      </c>
      <c r="AI9" s="239" t="s">
        <v>58</v>
      </c>
      <c r="AJ9" s="214" t="s">
        <v>59</v>
      </c>
      <c r="AK9" s="214" t="s">
        <v>60</v>
      </c>
      <c r="AL9" s="214" t="s">
        <v>61</v>
      </c>
      <c r="AM9" s="214" t="s">
        <v>62</v>
      </c>
      <c r="AN9" s="214" t="s">
        <v>63</v>
      </c>
      <c r="AO9" s="214" t="s">
        <v>64</v>
      </c>
      <c r="AP9" s="214" t="s">
        <v>65</v>
      </c>
      <c r="AQ9" s="241" t="s">
        <v>66</v>
      </c>
      <c r="AR9" s="214" t="s">
        <v>67</v>
      </c>
      <c r="AS9" s="224" t="s">
        <v>68</v>
      </c>
      <c r="AV9" s="38" t="s">
        <v>69</v>
      </c>
      <c r="AW9" s="38" t="s">
        <v>70</v>
      </c>
      <c r="AY9" s="39" t="s">
        <v>71</v>
      </c>
    </row>
    <row r="10" spans="2:51" x14ac:dyDescent="0.25">
      <c r="B10" s="214" t="s">
        <v>72</v>
      </c>
      <c r="C10" s="214" t="s">
        <v>73</v>
      </c>
      <c r="D10" s="214" t="s">
        <v>74</v>
      </c>
      <c r="E10" s="214" t="s">
        <v>75</v>
      </c>
      <c r="F10" s="214" t="s">
        <v>74</v>
      </c>
      <c r="G10" s="214" t="s">
        <v>75</v>
      </c>
      <c r="H10" s="250"/>
      <c r="I10" s="214" t="s">
        <v>75</v>
      </c>
      <c r="J10" s="214" t="s">
        <v>75</v>
      </c>
      <c r="K10" s="214" t="s">
        <v>75</v>
      </c>
      <c r="L10" s="31" t="s">
        <v>29</v>
      </c>
      <c r="M10" s="251"/>
      <c r="N10" s="31" t="s">
        <v>29</v>
      </c>
      <c r="O10" s="242"/>
      <c r="P10" s="242"/>
      <c r="Q10" s="4">
        <f>'JAN 26'!Q34</f>
        <v>23123910</v>
      </c>
      <c r="R10" s="232"/>
      <c r="S10" s="233"/>
      <c r="T10" s="234"/>
      <c r="U10" s="214" t="s">
        <v>75</v>
      </c>
      <c r="V10" s="214" t="s">
        <v>75</v>
      </c>
      <c r="W10" s="235"/>
      <c r="X10" s="40" t="s">
        <v>76</v>
      </c>
      <c r="Y10" s="40" t="s">
        <v>77</v>
      </c>
      <c r="Z10" s="40" t="s">
        <v>78</v>
      </c>
      <c r="AA10" s="40" t="s">
        <v>79</v>
      </c>
      <c r="AB10" s="40" t="s">
        <v>80</v>
      </c>
      <c r="AC10" s="40" t="s">
        <v>81</v>
      </c>
      <c r="AD10" s="40" t="s">
        <v>82</v>
      </c>
      <c r="AE10" s="40" t="s">
        <v>83</v>
      </c>
      <c r="AF10" s="41"/>
      <c r="AG10" s="192">
        <f>'JAN 26'!AG34</f>
        <v>34243124</v>
      </c>
      <c r="AH10" s="224"/>
      <c r="AI10" s="240"/>
      <c r="AJ10" s="214" t="s">
        <v>84</v>
      </c>
      <c r="AK10" s="214" t="s">
        <v>84</v>
      </c>
      <c r="AL10" s="214" t="s">
        <v>84</v>
      </c>
      <c r="AM10" s="214" t="s">
        <v>84</v>
      </c>
      <c r="AN10" s="214" t="s">
        <v>84</v>
      </c>
      <c r="AO10" s="214" t="s">
        <v>84</v>
      </c>
      <c r="AP10" s="3">
        <f>'JAN 26'!AP34</f>
        <v>7590204</v>
      </c>
      <c r="AQ10" s="242"/>
      <c r="AR10" s="215" t="s">
        <v>85</v>
      </c>
      <c r="AS10" s="224"/>
      <c r="AV10" s="42" t="s">
        <v>86</v>
      </c>
      <c r="AW10" s="42" t="s">
        <v>87</v>
      </c>
      <c r="AY10" s="87" t="s">
        <v>130</v>
      </c>
    </row>
    <row r="11" spans="2:51" x14ac:dyDescent="0.25">
      <c r="B11" s="43">
        <v>2</v>
      </c>
      <c r="C11" s="43">
        <v>4.1666666666666664E-2</v>
      </c>
      <c r="D11" s="191">
        <v>12</v>
      </c>
      <c r="E11" s="44">
        <f>D11/1.42</f>
        <v>8.4507042253521139</v>
      </c>
      <c r="F11" s="168">
        <v>66</v>
      </c>
      <c r="G11" s="44">
        <f>F11/1.42</f>
        <v>46.478873239436624</v>
      </c>
      <c r="H11" s="45" t="s">
        <v>88</v>
      </c>
      <c r="I11" s="45">
        <f>J11-(2/1.42)</f>
        <v>41.549295774647888</v>
      </c>
      <c r="J11" s="46">
        <f>(F11-5)/1.42</f>
        <v>42.95774647887324</v>
      </c>
      <c r="K11" s="45">
        <f>J11+(6/1.42)</f>
        <v>47.183098591549296</v>
      </c>
      <c r="L11" s="47">
        <v>14</v>
      </c>
      <c r="M11" s="48" t="s">
        <v>89</v>
      </c>
      <c r="N11" s="48">
        <v>11.4</v>
      </c>
      <c r="O11" s="192">
        <v>119</v>
      </c>
      <c r="P11" s="192">
        <v>89</v>
      </c>
      <c r="Q11" s="192">
        <v>23127895</v>
      </c>
      <c r="R11" s="50">
        <f>Q11-Q10</f>
        <v>3985</v>
      </c>
      <c r="S11" s="51">
        <f>R11*24/1000</f>
        <v>95.64</v>
      </c>
      <c r="T11" s="51">
        <f>R11/1000</f>
        <v>3.9849999999999999</v>
      </c>
      <c r="U11" s="193">
        <v>4.0999999999999996</v>
      </c>
      <c r="V11" s="193">
        <f>U11</f>
        <v>4.0999999999999996</v>
      </c>
      <c r="W11" s="194" t="s">
        <v>129</v>
      </c>
      <c r="X11" s="197">
        <v>0</v>
      </c>
      <c r="Y11" s="197">
        <v>0</v>
      </c>
      <c r="Z11" s="197">
        <v>1190</v>
      </c>
      <c r="AA11" s="197">
        <v>0</v>
      </c>
      <c r="AB11" s="197">
        <v>1010</v>
      </c>
      <c r="AC11" s="52" t="s">
        <v>90</v>
      </c>
      <c r="AD11" s="52" t="s">
        <v>90</v>
      </c>
      <c r="AE11" s="52" t="s">
        <v>90</v>
      </c>
      <c r="AF11" s="196" t="s">
        <v>90</v>
      </c>
      <c r="AG11" s="196">
        <v>34243780</v>
      </c>
      <c r="AH11" s="53">
        <f>IF(ISBLANK(AG11),"-",AG11-AG10)</f>
        <v>656</v>
      </c>
      <c r="AI11" s="54">
        <f>AH11/T11</f>
        <v>164.61731493099123</v>
      </c>
      <c r="AJ11" s="166">
        <v>0</v>
      </c>
      <c r="AK11" s="166">
        <v>0</v>
      </c>
      <c r="AL11" s="166">
        <v>1</v>
      </c>
      <c r="AM11" s="166">
        <v>0</v>
      </c>
      <c r="AN11" s="166">
        <v>1</v>
      </c>
      <c r="AO11" s="166">
        <v>0.35</v>
      </c>
      <c r="AP11" s="197">
        <v>7591493</v>
      </c>
      <c r="AQ11" s="197">
        <f t="shared" ref="AQ11:AQ34" si="0">AP11-AP10</f>
        <v>1289</v>
      </c>
      <c r="AR11" s="55"/>
      <c r="AS11" s="56" t="s">
        <v>113</v>
      </c>
      <c r="AV11" s="42" t="s">
        <v>88</v>
      </c>
      <c r="AW11" s="42" t="s">
        <v>91</v>
      </c>
      <c r="AY11" s="87" t="s">
        <v>136</v>
      </c>
    </row>
    <row r="12" spans="2:51" x14ac:dyDescent="0.25">
      <c r="B12" s="43">
        <v>2.0416666666666701</v>
      </c>
      <c r="C12" s="43">
        <v>8.3333333333333329E-2</v>
      </c>
      <c r="D12" s="191">
        <v>14</v>
      </c>
      <c r="E12" s="44">
        <f t="shared" ref="E12:E34" si="1">D12/1.42</f>
        <v>9.8591549295774659</v>
      </c>
      <c r="F12" s="168">
        <v>66</v>
      </c>
      <c r="G12" s="44">
        <f t="shared" ref="G12:G34" si="2">F12/1.42</f>
        <v>46.478873239436624</v>
      </c>
      <c r="H12" s="45" t="s">
        <v>88</v>
      </c>
      <c r="I12" s="45">
        <f t="shared" ref="I12:I34" si="3">J12-(2/1.42)</f>
        <v>41.549295774647888</v>
      </c>
      <c r="J12" s="46">
        <f>(F12-5)/1.42</f>
        <v>42.95774647887324</v>
      </c>
      <c r="K12" s="45">
        <f>J12+(6/1.42)</f>
        <v>47.183098591549296</v>
      </c>
      <c r="L12" s="47">
        <v>14</v>
      </c>
      <c r="M12" s="48" t="s">
        <v>89</v>
      </c>
      <c r="N12" s="48">
        <v>11.2</v>
      </c>
      <c r="O12" s="192">
        <v>117</v>
      </c>
      <c r="P12" s="192">
        <v>87</v>
      </c>
      <c r="Q12" s="192">
        <v>23131581</v>
      </c>
      <c r="R12" s="50">
        <f t="shared" ref="R12:R34" si="4">Q12-Q11</f>
        <v>3686</v>
      </c>
      <c r="S12" s="51">
        <f t="shared" ref="S12:S34" si="5">R12*24/1000</f>
        <v>88.463999999999999</v>
      </c>
      <c r="T12" s="51">
        <f t="shared" ref="T12:T34" si="6">R12/1000</f>
        <v>3.6859999999999999</v>
      </c>
      <c r="U12" s="193">
        <v>5.3</v>
      </c>
      <c r="V12" s="193">
        <f t="shared" ref="V12:V33" si="7">U12</f>
        <v>5.3</v>
      </c>
      <c r="W12" s="194" t="s">
        <v>129</v>
      </c>
      <c r="X12" s="197">
        <v>0</v>
      </c>
      <c r="Y12" s="197">
        <v>0</v>
      </c>
      <c r="Z12" s="197">
        <v>1190</v>
      </c>
      <c r="AA12" s="197">
        <v>0</v>
      </c>
      <c r="AB12" s="197">
        <v>1010</v>
      </c>
      <c r="AC12" s="52" t="s">
        <v>90</v>
      </c>
      <c r="AD12" s="52" t="s">
        <v>90</v>
      </c>
      <c r="AE12" s="52" t="s">
        <v>90</v>
      </c>
      <c r="AF12" s="196" t="s">
        <v>90</v>
      </c>
      <c r="AG12" s="196">
        <v>34244356</v>
      </c>
      <c r="AH12" s="53">
        <f>IF(ISBLANK(AG12),"-",AG12-AG11)</f>
        <v>576</v>
      </c>
      <c r="AI12" s="54">
        <f t="shared" ref="AI12:AI34" si="8">AH12/T12</f>
        <v>156.2669560499186</v>
      </c>
      <c r="AJ12" s="166">
        <v>0</v>
      </c>
      <c r="AK12" s="166">
        <v>0</v>
      </c>
      <c r="AL12" s="166">
        <v>1</v>
      </c>
      <c r="AM12" s="166">
        <v>0</v>
      </c>
      <c r="AN12" s="166">
        <v>1</v>
      </c>
      <c r="AO12" s="166">
        <v>0.35</v>
      </c>
      <c r="AP12" s="197">
        <v>7592991</v>
      </c>
      <c r="AQ12" s="197">
        <f t="shared" si="0"/>
        <v>1498</v>
      </c>
      <c r="AR12" s="57"/>
      <c r="AS12" s="56" t="s">
        <v>113</v>
      </c>
      <c r="AV12" s="42" t="s">
        <v>92</v>
      </c>
      <c r="AW12" s="42" t="s">
        <v>93</v>
      </c>
      <c r="AY12" s="87" t="s">
        <v>137</v>
      </c>
    </row>
    <row r="13" spans="2:51" x14ac:dyDescent="0.25">
      <c r="B13" s="43">
        <v>2.0833333333333299</v>
      </c>
      <c r="C13" s="43">
        <v>0.125</v>
      </c>
      <c r="D13" s="191">
        <v>17</v>
      </c>
      <c r="E13" s="44">
        <f t="shared" si="1"/>
        <v>11.971830985915494</v>
      </c>
      <c r="F13" s="168">
        <v>66</v>
      </c>
      <c r="G13" s="44">
        <f t="shared" si="2"/>
        <v>46.478873239436624</v>
      </c>
      <c r="H13" s="45" t="s">
        <v>88</v>
      </c>
      <c r="I13" s="45">
        <f t="shared" si="3"/>
        <v>41.549295774647888</v>
      </c>
      <c r="J13" s="46">
        <f>(F13-5)/1.42</f>
        <v>42.95774647887324</v>
      </c>
      <c r="K13" s="45">
        <f>J13+(6/1.42)</f>
        <v>47.183098591549296</v>
      </c>
      <c r="L13" s="47">
        <v>14</v>
      </c>
      <c r="M13" s="48" t="s">
        <v>89</v>
      </c>
      <c r="N13" s="48">
        <v>11.2</v>
      </c>
      <c r="O13" s="192">
        <v>115</v>
      </c>
      <c r="P13" s="192">
        <v>81</v>
      </c>
      <c r="Q13" s="192">
        <v>23134832</v>
      </c>
      <c r="R13" s="50">
        <f t="shared" si="4"/>
        <v>3251</v>
      </c>
      <c r="S13" s="51">
        <f t="shared" si="5"/>
        <v>78.024000000000001</v>
      </c>
      <c r="T13" s="51">
        <f t="shared" si="6"/>
        <v>3.2509999999999999</v>
      </c>
      <c r="U13" s="193">
        <v>6.5</v>
      </c>
      <c r="V13" s="193">
        <f t="shared" si="7"/>
        <v>6.5</v>
      </c>
      <c r="W13" s="194" t="s">
        <v>129</v>
      </c>
      <c r="X13" s="197">
        <v>0</v>
      </c>
      <c r="Y13" s="197">
        <v>0</v>
      </c>
      <c r="Z13" s="197">
        <v>981</v>
      </c>
      <c r="AA13" s="197">
        <v>0</v>
      </c>
      <c r="AB13" s="197">
        <v>1010</v>
      </c>
      <c r="AC13" s="52" t="s">
        <v>90</v>
      </c>
      <c r="AD13" s="52" t="s">
        <v>90</v>
      </c>
      <c r="AE13" s="52" t="s">
        <v>90</v>
      </c>
      <c r="AF13" s="196" t="s">
        <v>90</v>
      </c>
      <c r="AG13" s="196">
        <v>34244860</v>
      </c>
      <c r="AH13" s="53">
        <f>IF(ISBLANK(AG13),"-",AG13-AG12)</f>
        <v>504</v>
      </c>
      <c r="AI13" s="54">
        <f t="shared" si="8"/>
        <v>155.0292217779145</v>
      </c>
      <c r="AJ13" s="166">
        <v>0</v>
      </c>
      <c r="AK13" s="166">
        <v>0</v>
      </c>
      <c r="AL13" s="166">
        <v>1</v>
      </c>
      <c r="AM13" s="166">
        <v>0</v>
      </c>
      <c r="AN13" s="166">
        <v>1</v>
      </c>
      <c r="AO13" s="166">
        <v>0.35</v>
      </c>
      <c r="AP13" s="197">
        <v>7594806</v>
      </c>
      <c r="AQ13" s="197">
        <f t="shared" si="0"/>
        <v>1815</v>
      </c>
      <c r="AR13" s="55"/>
      <c r="AS13" s="56" t="s">
        <v>113</v>
      </c>
      <c r="AV13" s="42" t="s">
        <v>94</v>
      </c>
      <c r="AW13" s="42" t="s">
        <v>95</v>
      </c>
      <c r="AY13" s="87" t="s">
        <v>147</v>
      </c>
    </row>
    <row r="14" spans="2:51" x14ac:dyDescent="0.25">
      <c r="B14" s="43">
        <v>2.125</v>
      </c>
      <c r="C14" s="43">
        <v>0.16666666666666699</v>
      </c>
      <c r="D14" s="191">
        <v>17</v>
      </c>
      <c r="E14" s="44">
        <f t="shared" si="1"/>
        <v>11.971830985915494</v>
      </c>
      <c r="F14" s="168">
        <v>66</v>
      </c>
      <c r="G14" s="44">
        <f t="shared" si="2"/>
        <v>46.478873239436624</v>
      </c>
      <c r="H14" s="45" t="s">
        <v>88</v>
      </c>
      <c r="I14" s="45">
        <f t="shared" si="3"/>
        <v>41.549295774647888</v>
      </c>
      <c r="J14" s="46">
        <f>J15</f>
        <v>42.95774647887324</v>
      </c>
      <c r="K14" s="45">
        <f>J14+(6/1.42)</f>
        <v>47.183098591549296</v>
      </c>
      <c r="L14" s="47">
        <v>14</v>
      </c>
      <c r="M14" s="48" t="s">
        <v>89</v>
      </c>
      <c r="N14" s="48">
        <v>12.8</v>
      </c>
      <c r="O14" s="192">
        <v>128</v>
      </c>
      <c r="P14" s="192">
        <v>83</v>
      </c>
      <c r="Q14" s="192">
        <v>23138254</v>
      </c>
      <c r="R14" s="50">
        <f t="shared" si="4"/>
        <v>3422</v>
      </c>
      <c r="S14" s="51">
        <f t="shared" si="5"/>
        <v>82.128</v>
      </c>
      <c r="T14" s="51">
        <f t="shared" si="6"/>
        <v>3.4220000000000002</v>
      </c>
      <c r="U14" s="193">
        <v>7.8</v>
      </c>
      <c r="V14" s="193">
        <f t="shared" si="7"/>
        <v>7.8</v>
      </c>
      <c r="W14" s="194" t="s">
        <v>129</v>
      </c>
      <c r="X14" s="197">
        <v>0</v>
      </c>
      <c r="Y14" s="197">
        <v>0</v>
      </c>
      <c r="Z14" s="197">
        <v>1000</v>
      </c>
      <c r="AA14" s="197">
        <v>0</v>
      </c>
      <c r="AB14" s="197">
        <v>1018</v>
      </c>
      <c r="AC14" s="52" t="s">
        <v>90</v>
      </c>
      <c r="AD14" s="52" t="s">
        <v>90</v>
      </c>
      <c r="AE14" s="52" t="s">
        <v>90</v>
      </c>
      <c r="AF14" s="196" t="s">
        <v>90</v>
      </c>
      <c r="AG14" s="196">
        <v>34245372</v>
      </c>
      <c r="AH14" s="53">
        <f t="shared" ref="AH14:AH34" si="9">IF(ISBLANK(AG14),"-",AG14-AG13)</f>
        <v>512</v>
      </c>
      <c r="AI14" s="54">
        <f t="shared" si="8"/>
        <v>149.62010520163648</v>
      </c>
      <c r="AJ14" s="166">
        <v>0</v>
      </c>
      <c r="AK14" s="166">
        <v>0</v>
      </c>
      <c r="AL14" s="166">
        <v>1</v>
      </c>
      <c r="AM14" s="166">
        <v>0</v>
      </c>
      <c r="AN14" s="166">
        <v>1</v>
      </c>
      <c r="AO14" s="166">
        <v>0.5</v>
      </c>
      <c r="AP14" s="197">
        <v>7596237</v>
      </c>
      <c r="AQ14" s="197">
        <f t="shared" si="0"/>
        <v>1431</v>
      </c>
      <c r="AR14" s="55"/>
      <c r="AS14" s="56" t="s">
        <v>113</v>
      </c>
      <c r="AT14" s="58"/>
      <c r="AV14" s="42" t="s">
        <v>96</v>
      </c>
      <c r="AW14" s="42" t="s">
        <v>97</v>
      </c>
      <c r="AY14" s="87" t="s">
        <v>138</v>
      </c>
    </row>
    <row r="15" spans="2:51" x14ac:dyDescent="0.25">
      <c r="B15" s="43">
        <v>2.1666666666666701</v>
      </c>
      <c r="C15" s="43">
        <v>0.20833333333333301</v>
      </c>
      <c r="D15" s="191">
        <v>14</v>
      </c>
      <c r="E15" s="44">
        <f t="shared" si="1"/>
        <v>9.8591549295774659</v>
      </c>
      <c r="F15" s="168">
        <v>66</v>
      </c>
      <c r="G15" s="44">
        <f t="shared" si="2"/>
        <v>46.478873239436624</v>
      </c>
      <c r="H15" s="45" t="s">
        <v>88</v>
      </c>
      <c r="I15" s="45">
        <f t="shared" si="3"/>
        <v>41.549295774647888</v>
      </c>
      <c r="J15" s="46">
        <f>(F15-5)/1.42</f>
        <v>42.95774647887324</v>
      </c>
      <c r="K15" s="45">
        <f>J15+(6/1.42)</f>
        <v>47.183098591549296</v>
      </c>
      <c r="L15" s="47">
        <v>18</v>
      </c>
      <c r="M15" s="48" t="s">
        <v>89</v>
      </c>
      <c r="N15" s="48">
        <v>13.1</v>
      </c>
      <c r="O15" s="192">
        <v>131</v>
      </c>
      <c r="P15" s="192">
        <v>95</v>
      </c>
      <c r="Q15" s="192">
        <v>23142389</v>
      </c>
      <c r="R15" s="50">
        <f t="shared" si="4"/>
        <v>4135</v>
      </c>
      <c r="S15" s="51">
        <f t="shared" si="5"/>
        <v>99.24</v>
      </c>
      <c r="T15" s="51">
        <f t="shared" si="6"/>
        <v>4.1349999999999998</v>
      </c>
      <c r="U15" s="193">
        <v>9.1999999999999993</v>
      </c>
      <c r="V15" s="193">
        <f t="shared" si="7"/>
        <v>9.1999999999999993</v>
      </c>
      <c r="W15" s="194" t="s">
        <v>129</v>
      </c>
      <c r="X15" s="197">
        <v>0</v>
      </c>
      <c r="Y15" s="197">
        <v>0</v>
      </c>
      <c r="Z15" s="197">
        <v>1148</v>
      </c>
      <c r="AA15" s="197">
        <v>0</v>
      </c>
      <c r="AB15" s="197">
        <v>1018</v>
      </c>
      <c r="AC15" s="52" t="s">
        <v>90</v>
      </c>
      <c r="AD15" s="52" t="s">
        <v>90</v>
      </c>
      <c r="AE15" s="52" t="s">
        <v>90</v>
      </c>
      <c r="AF15" s="196" t="s">
        <v>90</v>
      </c>
      <c r="AG15" s="196">
        <v>34246020</v>
      </c>
      <c r="AH15" s="53">
        <f t="shared" si="9"/>
        <v>648</v>
      </c>
      <c r="AI15" s="54">
        <f t="shared" si="8"/>
        <v>156.71100362756954</v>
      </c>
      <c r="AJ15" s="166">
        <v>0</v>
      </c>
      <c r="AK15" s="166">
        <v>0</v>
      </c>
      <c r="AL15" s="166">
        <v>1</v>
      </c>
      <c r="AM15" s="166">
        <v>0</v>
      </c>
      <c r="AN15" s="166">
        <v>1</v>
      </c>
      <c r="AO15" s="166">
        <v>0</v>
      </c>
      <c r="AP15" s="197">
        <v>7596237</v>
      </c>
      <c r="AQ15" s="197">
        <f t="shared" si="0"/>
        <v>0</v>
      </c>
      <c r="AR15" s="55"/>
      <c r="AS15" s="56" t="s">
        <v>113</v>
      </c>
      <c r="AV15" s="42" t="s">
        <v>98</v>
      </c>
      <c r="AW15" s="42" t="s">
        <v>99</v>
      </c>
      <c r="AY15" s="87" t="s">
        <v>248</v>
      </c>
    </row>
    <row r="16" spans="2:51" x14ac:dyDescent="0.25">
      <c r="B16" s="43">
        <v>2.2083333333333299</v>
      </c>
      <c r="C16" s="43">
        <v>0.25</v>
      </c>
      <c r="D16" s="191">
        <v>15</v>
      </c>
      <c r="E16" s="44">
        <f t="shared" si="1"/>
        <v>10.563380281690142</v>
      </c>
      <c r="F16" s="103">
        <v>68</v>
      </c>
      <c r="G16" s="44">
        <f t="shared" si="2"/>
        <v>47.887323943661976</v>
      </c>
      <c r="H16" s="45" t="s">
        <v>88</v>
      </c>
      <c r="I16" s="45">
        <f t="shared" si="3"/>
        <v>46.478873239436624</v>
      </c>
      <c r="J16" s="46">
        <f t="shared" ref="J16:J25" si="10">F16/1.42</f>
        <v>47.887323943661976</v>
      </c>
      <c r="K16" s="45">
        <f>J16+1.42</f>
        <v>49.307323943661977</v>
      </c>
      <c r="L16" s="47">
        <v>19</v>
      </c>
      <c r="M16" s="48" t="s">
        <v>100</v>
      </c>
      <c r="N16" s="48">
        <v>13.1</v>
      </c>
      <c r="O16" s="192">
        <v>119</v>
      </c>
      <c r="P16" s="192">
        <v>119</v>
      </c>
      <c r="Q16" s="192">
        <v>23147207</v>
      </c>
      <c r="R16" s="50">
        <f t="shared" si="4"/>
        <v>4818</v>
      </c>
      <c r="S16" s="51">
        <f t="shared" si="5"/>
        <v>115.63200000000001</v>
      </c>
      <c r="T16" s="51">
        <f t="shared" si="6"/>
        <v>4.8179999999999996</v>
      </c>
      <c r="U16" s="193">
        <v>9.5</v>
      </c>
      <c r="V16" s="193">
        <f t="shared" si="7"/>
        <v>9.5</v>
      </c>
      <c r="W16" s="194" t="s">
        <v>129</v>
      </c>
      <c r="X16" s="197">
        <v>0</v>
      </c>
      <c r="Y16" s="197">
        <v>0</v>
      </c>
      <c r="Z16" s="197">
        <v>1110</v>
      </c>
      <c r="AA16" s="197">
        <v>0</v>
      </c>
      <c r="AB16" s="197">
        <v>1110</v>
      </c>
      <c r="AC16" s="52" t="s">
        <v>90</v>
      </c>
      <c r="AD16" s="52" t="s">
        <v>90</v>
      </c>
      <c r="AE16" s="52" t="s">
        <v>90</v>
      </c>
      <c r="AF16" s="196" t="s">
        <v>90</v>
      </c>
      <c r="AG16" s="196">
        <v>34246788</v>
      </c>
      <c r="AH16" s="53">
        <f t="shared" si="9"/>
        <v>768</v>
      </c>
      <c r="AI16" s="54">
        <f t="shared" si="8"/>
        <v>159.40224159402243</v>
      </c>
      <c r="AJ16" s="166">
        <v>0</v>
      </c>
      <c r="AK16" s="166">
        <v>0</v>
      </c>
      <c r="AL16" s="166">
        <v>1</v>
      </c>
      <c r="AM16" s="166">
        <v>0</v>
      </c>
      <c r="AN16" s="166">
        <v>1</v>
      </c>
      <c r="AO16" s="166">
        <v>0</v>
      </c>
      <c r="AP16" s="197">
        <v>7596237</v>
      </c>
      <c r="AQ16" s="197">
        <f t="shared" si="0"/>
        <v>0</v>
      </c>
      <c r="AR16" s="57"/>
      <c r="AS16" s="56" t="s">
        <v>101</v>
      </c>
      <c r="AV16" s="42" t="s">
        <v>102</v>
      </c>
      <c r="AW16" s="42" t="s">
        <v>103</v>
      </c>
      <c r="AY16" s="87"/>
    </row>
    <row r="17" spans="1:51" x14ac:dyDescent="0.25">
      <c r="B17" s="43">
        <v>2.25</v>
      </c>
      <c r="C17" s="43">
        <v>0.29166666666666702</v>
      </c>
      <c r="D17" s="191">
        <v>8</v>
      </c>
      <c r="E17" s="44">
        <f t="shared" si="1"/>
        <v>5.6338028169014089</v>
      </c>
      <c r="F17" s="103">
        <v>83</v>
      </c>
      <c r="G17" s="44">
        <f t="shared" si="2"/>
        <v>58.450704225352112</v>
      </c>
      <c r="H17" s="45" t="s">
        <v>88</v>
      </c>
      <c r="I17" s="45">
        <f t="shared" si="3"/>
        <v>57.04225352112676</v>
      </c>
      <c r="J17" s="46">
        <f t="shared" si="10"/>
        <v>58.450704225352112</v>
      </c>
      <c r="K17" s="45">
        <f t="shared" ref="K17:K22" si="11">J17+1.42</f>
        <v>59.870704225352114</v>
      </c>
      <c r="L17" s="47">
        <v>19</v>
      </c>
      <c r="M17" s="48" t="s">
        <v>100</v>
      </c>
      <c r="N17" s="48">
        <v>16.7</v>
      </c>
      <c r="O17" s="192">
        <v>140</v>
      </c>
      <c r="P17" s="192">
        <v>146</v>
      </c>
      <c r="Q17" s="192">
        <v>23152987</v>
      </c>
      <c r="R17" s="50">
        <f t="shared" si="4"/>
        <v>5780</v>
      </c>
      <c r="S17" s="51">
        <f t="shared" si="5"/>
        <v>138.72</v>
      </c>
      <c r="T17" s="51">
        <f t="shared" si="6"/>
        <v>5.78</v>
      </c>
      <c r="U17" s="193">
        <v>9.4</v>
      </c>
      <c r="V17" s="193">
        <f t="shared" si="7"/>
        <v>9.4</v>
      </c>
      <c r="W17" s="194" t="s">
        <v>142</v>
      </c>
      <c r="X17" s="197">
        <v>0</v>
      </c>
      <c r="Y17" s="197">
        <v>999</v>
      </c>
      <c r="Z17" s="197">
        <v>1195</v>
      </c>
      <c r="AA17" s="197">
        <v>1185</v>
      </c>
      <c r="AB17" s="197">
        <v>1198</v>
      </c>
      <c r="AC17" s="52" t="s">
        <v>90</v>
      </c>
      <c r="AD17" s="52" t="s">
        <v>90</v>
      </c>
      <c r="AE17" s="52" t="s">
        <v>90</v>
      </c>
      <c r="AF17" s="196" t="s">
        <v>90</v>
      </c>
      <c r="AG17" s="196">
        <v>34248068</v>
      </c>
      <c r="AH17" s="53">
        <f t="shared" si="9"/>
        <v>1280</v>
      </c>
      <c r="AI17" s="54">
        <f t="shared" si="8"/>
        <v>221.45328719723182</v>
      </c>
      <c r="AJ17" s="166">
        <v>0</v>
      </c>
      <c r="AK17" s="166">
        <v>1</v>
      </c>
      <c r="AL17" s="166">
        <v>1</v>
      </c>
      <c r="AM17" s="166">
        <v>1</v>
      </c>
      <c r="AN17" s="166">
        <v>1</v>
      </c>
      <c r="AO17" s="166">
        <v>0</v>
      </c>
      <c r="AP17" s="197">
        <v>7596237</v>
      </c>
      <c r="AQ17" s="197">
        <f t="shared" si="0"/>
        <v>0</v>
      </c>
      <c r="AR17" s="55"/>
      <c r="AS17" s="56" t="s">
        <v>101</v>
      </c>
      <c r="AT17" s="58"/>
      <c r="AV17" s="42" t="s">
        <v>104</v>
      </c>
      <c r="AW17" s="42" t="s">
        <v>105</v>
      </c>
      <c r="AY17" s="170"/>
    </row>
    <row r="18" spans="1:51" x14ac:dyDescent="0.25">
      <c r="B18" s="43">
        <v>2.2916666666666701</v>
      </c>
      <c r="C18" s="43">
        <v>0.33333333333333298</v>
      </c>
      <c r="D18" s="191">
        <v>8</v>
      </c>
      <c r="E18" s="44">
        <f t="shared" si="1"/>
        <v>5.6338028169014089</v>
      </c>
      <c r="F18" s="103">
        <v>83</v>
      </c>
      <c r="G18" s="44">
        <f t="shared" si="2"/>
        <v>58.450704225352112</v>
      </c>
      <c r="H18" s="45" t="s">
        <v>88</v>
      </c>
      <c r="I18" s="45">
        <f t="shared" si="3"/>
        <v>57.04225352112676</v>
      </c>
      <c r="J18" s="46">
        <f t="shared" si="10"/>
        <v>58.450704225352112</v>
      </c>
      <c r="K18" s="45">
        <f t="shared" si="11"/>
        <v>59.870704225352114</v>
      </c>
      <c r="L18" s="47">
        <v>19</v>
      </c>
      <c r="M18" s="48" t="s">
        <v>100</v>
      </c>
      <c r="N18" s="48">
        <v>17.3</v>
      </c>
      <c r="O18" s="192">
        <v>137</v>
      </c>
      <c r="P18" s="192">
        <v>146</v>
      </c>
      <c r="Q18" s="192">
        <v>23159252</v>
      </c>
      <c r="R18" s="50">
        <f t="shared" si="4"/>
        <v>6265</v>
      </c>
      <c r="S18" s="51">
        <f t="shared" si="5"/>
        <v>150.36000000000001</v>
      </c>
      <c r="T18" s="51">
        <f t="shared" si="6"/>
        <v>6.2649999999999997</v>
      </c>
      <c r="U18" s="193">
        <v>8.9</v>
      </c>
      <c r="V18" s="193">
        <f t="shared" si="7"/>
        <v>8.9</v>
      </c>
      <c r="W18" s="194" t="s">
        <v>142</v>
      </c>
      <c r="X18" s="197">
        <v>0</v>
      </c>
      <c r="Y18" s="197">
        <v>1043</v>
      </c>
      <c r="Z18" s="197">
        <v>1195</v>
      </c>
      <c r="AA18" s="197">
        <v>1185</v>
      </c>
      <c r="AB18" s="197">
        <v>1198</v>
      </c>
      <c r="AC18" s="52" t="s">
        <v>90</v>
      </c>
      <c r="AD18" s="52" t="s">
        <v>90</v>
      </c>
      <c r="AE18" s="52" t="s">
        <v>90</v>
      </c>
      <c r="AF18" s="196" t="s">
        <v>90</v>
      </c>
      <c r="AG18" s="196">
        <v>34249460</v>
      </c>
      <c r="AH18" s="53">
        <f t="shared" si="9"/>
        <v>1392</v>
      </c>
      <c r="AI18" s="54">
        <f t="shared" si="8"/>
        <v>222.18675179569036</v>
      </c>
      <c r="AJ18" s="166">
        <v>0</v>
      </c>
      <c r="AK18" s="166">
        <v>1</v>
      </c>
      <c r="AL18" s="166">
        <v>1</v>
      </c>
      <c r="AM18" s="166">
        <v>1</v>
      </c>
      <c r="AN18" s="166">
        <v>1</v>
      </c>
      <c r="AO18" s="166">
        <v>0</v>
      </c>
      <c r="AP18" s="197">
        <v>7596237</v>
      </c>
      <c r="AQ18" s="197">
        <f t="shared" si="0"/>
        <v>0</v>
      </c>
      <c r="AR18" s="55"/>
      <c r="AS18" s="56" t="s">
        <v>101</v>
      </c>
      <c r="AV18" s="42" t="s">
        <v>106</v>
      </c>
      <c r="AW18" s="42" t="s">
        <v>107</v>
      </c>
      <c r="AY18" s="170"/>
    </row>
    <row r="19" spans="1:51" x14ac:dyDescent="0.25">
      <c r="B19" s="43">
        <v>2.3333333333333299</v>
      </c>
      <c r="C19" s="43">
        <v>0.375</v>
      </c>
      <c r="D19" s="191">
        <v>8</v>
      </c>
      <c r="E19" s="44">
        <f t="shared" si="1"/>
        <v>5.6338028169014089</v>
      </c>
      <c r="F19" s="103">
        <v>83</v>
      </c>
      <c r="G19" s="44">
        <f t="shared" si="2"/>
        <v>58.450704225352112</v>
      </c>
      <c r="H19" s="45" t="s">
        <v>88</v>
      </c>
      <c r="I19" s="45">
        <f t="shared" si="3"/>
        <v>57.04225352112676</v>
      </c>
      <c r="J19" s="46">
        <f t="shared" si="10"/>
        <v>58.450704225352112</v>
      </c>
      <c r="K19" s="45">
        <f t="shared" si="11"/>
        <v>59.870704225352114</v>
      </c>
      <c r="L19" s="47">
        <v>19</v>
      </c>
      <c r="M19" s="48" t="s">
        <v>100</v>
      </c>
      <c r="N19" s="48">
        <v>18.399999999999999</v>
      </c>
      <c r="O19" s="192">
        <v>136</v>
      </c>
      <c r="P19" s="192">
        <v>147</v>
      </c>
      <c r="Q19" s="192">
        <v>23165288</v>
      </c>
      <c r="R19" s="50">
        <f t="shared" si="4"/>
        <v>6036</v>
      </c>
      <c r="S19" s="51">
        <f t="shared" si="5"/>
        <v>144.864</v>
      </c>
      <c r="T19" s="51">
        <f t="shared" si="6"/>
        <v>6.0359999999999996</v>
      </c>
      <c r="U19" s="193">
        <v>8.3000000000000007</v>
      </c>
      <c r="V19" s="193">
        <f t="shared" si="7"/>
        <v>8.3000000000000007</v>
      </c>
      <c r="W19" s="194" t="s">
        <v>142</v>
      </c>
      <c r="X19" s="197">
        <v>0</v>
      </c>
      <c r="Y19" s="197">
        <v>1075</v>
      </c>
      <c r="Z19" s="197">
        <v>1195</v>
      </c>
      <c r="AA19" s="197">
        <v>1185</v>
      </c>
      <c r="AB19" s="197">
        <v>1198</v>
      </c>
      <c r="AC19" s="52" t="s">
        <v>90</v>
      </c>
      <c r="AD19" s="52" t="s">
        <v>90</v>
      </c>
      <c r="AE19" s="52" t="s">
        <v>90</v>
      </c>
      <c r="AF19" s="196" t="s">
        <v>90</v>
      </c>
      <c r="AG19" s="196">
        <v>34250812</v>
      </c>
      <c r="AH19" s="53">
        <f t="shared" si="9"/>
        <v>1352</v>
      </c>
      <c r="AI19" s="54">
        <f t="shared" si="8"/>
        <v>223.9893969516236</v>
      </c>
      <c r="AJ19" s="166">
        <v>0</v>
      </c>
      <c r="AK19" s="166">
        <v>1</v>
      </c>
      <c r="AL19" s="166">
        <v>1</v>
      </c>
      <c r="AM19" s="166">
        <v>1</v>
      </c>
      <c r="AN19" s="166">
        <v>1</v>
      </c>
      <c r="AO19" s="166">
        <v>0</v>
      </c>
      <c r="AP19" s="197">
        <v>7596237</v>
      </c>
      <c r="AQ19" s="197">
        <f t="shared" si="0"/>
        <v>0</v>
      </c>
      <c r="AR19" s="55"/>
      <c r="AS19" s="56" t="s">
        <v>101</v>
      </c>
      <c r="AV19" s="42" t="s">
        <v>108</v>
      </c>
      <c r="AW19" s="42" t="s">
        <v>109</v>
      </c>
      <c r="AY19" s="170"/>
    </row>
    <row r="20" spans="1:51" x14ac:dyDescent="0.25">
      <c r="B20" s="43">
        <v>2.375</v>
      </c>
      <c r="C20" s="43">
        <v>0.41666666666666669</v>
      </c>
      <c r="D20" s="191">
        <v>8</v>
      </c>
      <c r="E20" s="44">
        <f t="shared" si="1"/>
        <v>5.6338028169014089</v>
      </c>
      <c r="F20" s="103">
        <v>83</v>
      </c>
      <c r="G20" s="44">
        <f t="shared" si="2"/>
        <v>58.450704225352112</v>
      </c>
      <c r="H20" s="45" t="s">
        <v>88</v>
      </c>
      <c r="I20" s="45">
        <f t="shared" si="3"/>
        <v>57.04225352112676</v>
      </c>
      <c r="J20" s="46">
        <f t="shared" si="10"/>
        <v>58.450704225352112</v>
      </c>
      <c r="K20" s="45">
        <f t="shared" si="11"/>
        <v>59.870704225352114</v>
      </c>
      <c r="L20" s="47">
        <v>19</v>
      </c>
      <c r="M20" s="48" t="s">
        <v>100</v>
      </c>
      <c r="N20" s="48">
        <v>17.7</v>
      </c>
      <c r="O20" s="192">
        <v>134</v>
      </c>
      <c r="P20" s="192">
        <v>151</v>
      </c>
      <c r="Q20" s="192">
        <v>23171471</v>
      </c>
      <c r="R20" s="50">
        <f t="shared" si="4"/>
        <v>6183</v>
      </c>
      <c r="S20" s="51">
        <f t="shared" si="5"/>
        <v>148.392</v>
      </c>
      <c r="T20" s="51">
        <f t="shared" si="6"/>
        <v>6.1829999999999998</v>
      </c>
      <c r="U20" s="193">
        <v>7.5</v>
      </c>
      <c r="V20" s="193">
        <f t="shared" si="7"/>
        <v>7.5</v>
      </c>
      <c r="W20" s="194" t="s">
        <v>142</v>
      </c>
      <c r="X20" s="197">
        <v>0</v>
      </c>
      <c r="Y20" s="197">
        <v>1099</v>
      </c>
      <c r="Z20" s="197">
        <v>1195</v>
      </c>
      <c r="AA20" s="197">
        <v>1185</v>
      </c>
      <c r="AB20" s="197">
        <v>1198</v>
      </c>
      <c r="AC20" s="52" t="s">
        <v>90</v>
      </c>
      <c r="AD20" s="52" t="s">
        <v>90</v>
      </c>
      <c r="AE20" s="52" t="s">
        <v>90</v>
      </c>
      <c r="AF20" s="196" t="s">
        <v>90</v>
      </c>
      <c r="AG20" s="196">
        <v>34252212</v>
      </c>
      <c r="AH20" s="53">
        <f>IF(ISBLANK(AG20),"-",AG20-AG19)</f>
        <v>1400</v>
      </c>
      <c r="AI20" s="54">
        <f t="shared" si="8"/>
        <v>226.42730066310853</v>
      </c>
      <c r="AJ20" s="166">
        <v>0</v>
      </c>
      <c r="AK20" s="166">
        <v>1</v>
      </c>
      <c r="AL20" s="166">
        <v>1</v>
      </c>
      <c r="AM20" s="166">
        <v>1</v>
      </c>
      <c r="AN20" s="166">
        <v>1</v>
      </c>
      <c r="AO20" s="166">
        <v>0</v>
      </c>
      <c r="AP20" s="197">
        <v>7596237</v>
      </c>
      <c r="AQ20" s="197">
        <f t="shared" si="0"/>
        <v>0</v>
      </c>
      <c r="AR20" s="57"/>
      <c r="AS20" s="56" t="s">
        <v>101</v>
      </c>
      <c r="AY20" s="170"/>
    </row>
    <row r="21" spans="1:51" x14ac:dyDescent="0.25">
      <c r="B21" s="43">
        <v>2.4166666666666701</v>
      </c>
      <c r="C21" s="43">
        <v>0.45833333333333298</v>
      </c>
      <c r="D21" s="191">
        <v>6</v>
      </c>
      <c r="E21" s="44">
        <f t="shared" si="1"/>
        <v>4.2253521126760569</v>
      </c>
      <c r="F21" s="103">
        <v>83</v>
      </c>
      <c r="G21" s="44">
        <f t="shared" si="2"/>
        <v>58.450704225352112</v>
      </c>
      <c r="H21" s="45" t="s">
        <v>88</v>
      </c>
      <c r="I21" s="45">
        <f t="shared" si="3"/>
        <v>57.04225352112676</v>
      </c>
      <c r="J21" s="46">
        <f t="shared" si="10"/>
        <v>58.450704225352112</v>
      </c>
      <c r="K21" s="45">
        <f t="shared" si="11"/>
        <v>59.870704225352114</v>
      </c>
      <c r="L21" s="47">
        <v>19</v>
      </c>
      <c r="M21" s="48" t="s">
        <v>100</v>
      </c>
      <c r="N21" s="48">
        <v>17.7</v>
      </c>
      <c r="O21" s="192">
        <v>130</v>
      </c>
      <c r="P21" s="192">
        <v>146</v>
      </c>
      <c r="Q21" s="192">
        <v>23177655</v>
      </c>
      <c r="R21" s="50">
        <f>Q21-Q20</f>
        <v>6184</v>
      </c>
      <c r="S21" s="51">
        <f t="shared" si="5"/>
        <v>148.416</v>
      </c>
      <c r="T21" s="51">
        <f t="shared" si="6"/>
        <v>6.1840000000000002</v>
      </c>
      <c r="U21" s="193">
        <v>6.8</v>
      </c>
      <c r="V21" s="193">
        <f t="shared" si="7"/>
        <v>6.8</v>
      </c>
      <c r="W21" s="194" t="s">
        <v>142</v>
      </c>
      <c r="X21" s="197">
        <v>0</v>
      </c>
      <c r="Y21" s="197">
        <v>1164</v>
      </c>
      <c r="Z21" s="197">
        <v>1195</v>
      </c>
      <c r="AA21" s="197">
        <v>1185</v>
      </c>
      <c r="AB21" s="197">
        <v>1198</v>
      </c>
      <c r="AC21" s="52" t="s">
        <v>90</v>
      </c>
      <c r="AD21" s="52" t="s">
        <v>90</v>
      </c>
      <c r="AE21" s="52" t="s">
        <v>90</v>
      </c>
      <c r="AF21" s="196" t="s">
        <v>90</v>
      </c>
      <c r="AG21" s="196">
        <v>34253628</v>
      </c>
      <c r="AH21" s="53">
        <f t="shared" si="9"/>
        <v>1416</v>
      </c>
      <c r="AI21" s="54">
        <f t="shared" si="8"/>
        <v>228.97800776196635</v>
      </c>
      <c r="AJ21" s="166">
        <v>0</v>
      </c>
      <c r="AK21" s="166">
        <v>1</v>
      </c>
      <c r="AL21" s="166">
        <v>1</v>
      </c>
      <c r="AM21" s="166">
        <v>1</v>
      </c>
      <c r="AN21" s="166">
        <v>1</v>
      </c>
      <c r="AO21" s="166">
        <v>0</v>
      </c>
      <c r="AP21" s="197">
        <v>7596237</v>
      </c>
      <c r="AQ21" s="197">
        <f t="shared" si="0"/>
        <v>0</v>
      </c>
      <c r="AR21" s="55"/>
      <c r="AS21" s="56" t="s">
        <v>101</v>
      </c>
      <c r="AY21" s="170"/>
    </row>
    <row r="22" spans="1:51" x14ac:dyDescent="0.25">
      <c r="B22" s="43">
        <v>2.4583333333333299</v>
      </c>
      <c r="C22" s="43">
        <v>0.5</v>
      </c>
      <c r="D22" s="191">
        <v>5</v>
      </c>
      <c r="E22" s="44">
        <f t="shared" si="1"/>
        <v>3.5211267605633805</v>
      </c>
      <c r="F22" s="103">
        <v>83</v>
      </c>
      <c r="G22" s="44">
        <f t="shared" si="2"/>
        <v>58.450704225352112</v>
      </c>
      <c r="H22" s="45" t="s">
        <v>88</v>
      </c>
      <c r="I22" s="45">
        <f t="shared" si="3"/>
        <v>57.04225352112676</v>
      </c>
      <c r="J22" s="46">
        <f t="shared" si="10"/>
        <v>58.450704225352112</v>
      </c>
      <c r="K22" s="45">
        <f t="shared" si="11"/>
        <v>59.870704225352114</v>
      </c>
      <c r="L22" s="47">
        <v>19</v>
      </c>
      <c r="M22" s="48" t="s">
        <v>100</v>
      </c>
      <c r="N22" s="48">
        <v>17.3</v>
      </c>
      <c r="O22" s="192">
        <v>125</v>
      </c>
      <c r="P22" s="192">
        <v>146</v>
      </c>
      <c r="Q22" s="192">
        <v>23183839</v>
      </c>
      <c r="R22" s="50">
        <f t="shared" si="4"/>
        <v>6184</v>
      </c>
      <c r="S22" s="51">
        <f t="shared" si="5"/>
        <v>148.416</v>
      </c>
      <c r="T22" s="51">
        <f t="shared" si="6"/>
        <v>6.1840000000000002</v>
      </c>
      <c r="U22" s="193">
        <v>5.9</v>
      </c>
      <c r="V22" s="193">
        <f t="shared" si="7"/>
        <v>5.9</v>
      </c>
      <c r="W22" s="194" t="s">
        <v>142</v>
      </c>
      <c r="X22" s="197">
        <v>0</v>
      </c>
      <c r="Y22" s="197">
        <v>1189</v>
      </c>
      <c r="Z22" s="197">
        <v>1195</v>
      </c>
      <c r="AA22" s="197">
        <v>1185</v>
      </c>
      <c r="AB22" s="197">
        <v>1198</v>
      </c>
      <c r="AC22" s="52" t="s">
        <v>90</v>
      </c>
      <c r="AD22" s="52" t="s">
        <v>90</v>
      </c>
      <c r="AE22" s="52" t="s">
        <v>90</v>
      </c>
      <c r="AF22" s="196" t="s">
        <v>90</v>
      </c>
      <c r="AG22" s="196">
        <v>34255044</v>
      </c>
      <c r="AH22" s="53">
        <f t="shared" si="9"/>
        <v>1416</v>
      </c>
      <c r="AI22" s="54">
        <f t="shared" si="8"/>
        <v>228.97800776196635</v>
      </c>
      <c r="AJ22" s="166">
        <v>0</v>
      </c>
      <c r="AK22" s="166">
        <v>1</v>
      </c>
      <c r="AL22" s="166">
        <v>1</v>
      </c>
      <c r="AM22" s="166">
        <v>1</v>
      </c>
      <c r="AN22" s="166">
        <v>1</v>
      </c>
      <c r="AO22" s="166">
        <v>0</v>
      </c>
      <c r="AP22" s="197">
        <v>7596237</v>
      </c>
      <c r="AQ22" s="197">
        <f t="shared" si="0"/>
        <v>0</v>
      </c>
      <c r="AR22" s="55"/>
      <c r="AS22" s="56" t="s">
        <v>101</v>
      </c>
      <c r="AV22" s="59" t="s">
        <v>110</v>
      </c>
      <c r="AY22" s="170"/>
    </row>
    <row r="23" spans="1:51" x14ac:dyDescent="0.25">
      <c r="A23" s="163" t="s">
        <v>183</v>
      </c>
      <c r="B23" s="43">
        <v>2.5</v>
      </c>
      <c r="C23" s="43">
        <v>0.54166666666666696</v>
      </c>
      <c r="D23" s="191">
        <v>5</v>
      </c>
      <c r="E23" s="44">
        <f t="shared" si="1"/>
        <v>3.5211267605633805</v>
      </c>
      <c r="F23" s="168">
        <v>81</v>
      </c>
      <c r="G23" s="44">
        <f t="shared" si="2"/>
        <v>57.04225352112676</v>
      </c>
      <c r="H23" s="45" t="s">
        <v>88</v>
      </c>
      <c r="I23" s="45">
        <f t="shared" si="3"/>
        <v>55.633802816901408</v>
      </c>
      <c r="J23" s="46">
        <f t="shared" si="10"/>
        <v>57.04225352112676</v>
      </c>
      <c r="K23" s="45">
        <f>J23+(6/1.42)</f>
        <v>61.267605633802816</v>
      </c>
      <c r="L23" s="47">
        <v>19</v>
      </c>
      <c r="M23" s="48" t="s">
        <v>100</v>
      </c>
      <c r="N23" s="48">
        <v>17.5</v>
      </c>
      <c r="O23" s="192">
        <v>130</v>
      </c>
      <c r="P23" s="192">
        <v>145</v>
      </c>
      <c r="Q23" s="192">
        <v>23189807</v>
      </c>
      <c r="R23" s="50">
        <f t="shared" si="4"/>
        <v>5968</v>
      </c>
      <c r="S23" s="51">
        <f t="shared" si="5"/>
        <v>143.232</v>
      </c>
      <c r="T23" s="51">
        <f t="shared" si="6"/>
        <v>5.968</v>
      </c>
      <c r="U23" s="193">
        <v>5.0999999999999996</v>
      </c>
      <c r="V23" s="193">
        <f t="shared" si="7"/>
        <v>5.0999999999999996</v>
      </c>
      <c r="W23" s="194" t="s">
        <v>142</v>
      </c>
      <c r="X23" s="197">
        <v>0</v>
      </c>
      <c r="Y23" s="197">
        <v>1083</v>
      </c>
      <c r="Z23" s="197">
        <v>1195</v>
      </c>
      <c r="AA23" s="197">
        <v>1185</v>
      </c>
      <c r="AB23" s="197">
        <v>1198</v>
      </c>
      <c r="AC23" s="52" t="s">
        <v>90</v>
      </c>
      <c r="AD23" s="52" t="s">
        <v>90</v>
      </c>
      <c r="AE23" s="52" t="s">
        <v>90</v>
      </c>
      <c r="AF23" s="196" t="s">
        <v>90</v>
      </c>
      <c r="AG23" s="196">
        <v>34256420</v>
      </c>
      <c r="AH23" s="53">
        <f t="shared" si="9"/>
        <v>1376</v>
      </c>
      <c r="AI23" s="54">
        <f t="shared" si="8"/>
        <v>230.56300268096516</v>
      </c>
      <c r="AJ23" s="166">
        <v>0</v>
      </c>
      <c r="AK23" s="166">
        <v>1</v>
      </c>
      <c r="AL23" s="166">
        <v>1</v>
      </c>
      <c r="AM23" s="166">
        <v>1</v>
      </c>
      <c r="AN23" s="166">
        <v>1</v>
      </c>
      <c r="AO23" s="166">
        <v>0</v>
      </c>
      <c r="AP23" s="197">
        <v>7596237</v>
      </c>
      <c r="AQ23" s="197">
        <f t="shared" si="0"/>
        <v>0</v>
      </c>
      <c r="AR23" s="55"/>
      <c r="AS23" s="56" t="s">
        <v>113</v>
      </c>
      <c r="AT23" s="58"/>
      <c r="AV23" s="60" t="s">
        <v>111</v>
      </c>
      <c r="AW23" s="61" t="s">
        <v>112</v>
      </c>
      <c r="AY23" s="170"/>
    </row>
    <row r="24" spans="1:51" x14ac:dyDescent="0.25">
      <c r="B24" s="43">
        <v>2.5416666666666701</v>
      </c>
      <c r="C24" s="43">
        <v>0.58333333333333404</v>
      </c>
      <c r="D24" s="191">
        <v>5</v>
      </c>
      <c r="E24" s="44">
        <f t="shared" si="1"/>
        <v>3.5211267605633805</v>
      </c>
      <c r="F24" s="168">
        <v>81</v>
      </c>
      <c r="G24" s="44">
        <f t="shared" si="2"/>
        <v>57.04225352112676</v>
      </c>
      <c r="H24" s="45" t="s">
        <v>88</v>
      </c>
      <c r="I24" s="45">
        <f t="shared" si="3"/>
        <v>55.633802816901408</v>
      </c>
      <c r="J24" s="46">
        <f t="shared" si="10"/>
        <v>57.04225352112676</v>
      </c>
      <c r="K24" s="45">
        <f t="shared" ref="K24:K34" si="12">J24+(6/1.42)</f>
        <v>61.267605633802816</v>
      </c>
      <c r="L24" s="47">
        <v>18</v>
      </c>
      <c r="M24" s="48" t="s">
        <v>100</v>
      </c>
      <c r="N24" s="48">
        <v>17.3</v>
      </c>
      <c r="O24" s="192">
        <v>133</v>
      </c>
      <c r="P24" s="192">
        <v>140</v>
      </c>
      <c r="Q24" s="192">
        <v>23195659</v>
      </c>
      <c r="R24" s="50">
        <f t="shared" si="4"/>
        <v>5852</v>
      </c>
      <c r="S24" s="51">
        <f t="shared" si="5"/>
        <v>140.44800000000001</v>
      </c>
      <c r="T24" s="51">
        <f t="shared" si="6"/>
        <v>5.8520000000000003</v>
      </c>
      <c r="U24" s="193">
        <v>4.5999999999999996</v>
      </c>
      <c r="V24" s="193">
        <f t="shared" si="7"/>
        <v>4.5999999999999996</v>
      </c>
      <c r="W24" s="194" t="s">
        <v>142</v>
      </c>
      <c r="X24" s="197">
        <v>0</v>
      </c>
      <c r="Y24" s="197">
        <v>1042</v>
      </c>
      <c r="Z24" s="197">
        <v>1195</v>
      </c>
      <c r="AA24" s="197">
        <v>1185</v>
      </c>
      <c r="AB24" s="197">
        <v>1198</v>
      </c>
      <c r="AC24" s="52" t="s">
        <v>90</v>
      </c>
      <c r="AD24" s="52" t="s">
        <v>90</v>
      </c>
      <c r="AE24" s="52" t="s">
        <v>90</v>
      </c>
      <c r="AF24" s="196" t="s">
        <v>90</v>
      </c>
      <c r="AG24" s="196">
        <v>34257772</v>
      </c>
      <c r="AH24" s="53">
        <f t="shared" si="9"/>
        <v>1352</v>
      </c>
      <c r="AI24" s="54">
        <f t="shared" si="8"/>
        <v>231.03212576896786</v>
      </c>
      <c r="AJ24" s="166">
        <v>0</v>
      </c>
      <c r="AK24" s="166">
        <v>1</v>
      </c>
      <c r="AL24" s="166">
        <v>1</v>
      </c>
      <c r="AM24" s="166">
        <v>1</v>
      </c>
      <c r="AN24" s="166">
        <v>1</v>
      </c>
      <c r="AO24" s="166">
        <v>0</v>
      </c>
      <c r="AP24" s="197">
        <v>7596237</v>
      </c>
      <c r="AQ24" s="197">
        <f t="shared" si="0"/>
        <v>0</v>
      </c>
      <c r="AR24" s="57"/>
      <c r="AS24" s="56" t="s">
        <v>113</v>
      </c>
      <c r="AV24" s="62" t="s">
        <v>29</v>
      </c>
      <c r="AW24" s="62">
        <v>14.7</v>
      </c>
      <c r="AY24" s="170"/>
    </row>
    <row r="25" spans="1:51" x14ac:dyDescent="0.25">
      <c r="B25" s="43">
        <v>2.5833333333333299</v>
      </c>
      <c r="C25" s="43">
        <v>0.625</v>
      </c>
      <c r="D25" s="191">
        <v>6</v>
      </c>
      <c r="E25" s="44">
        <f t="shared" si="1"/>
        <v>4.2253521126760569</v>
      </c>
      <c r="F25" s="168">
        <v>81</v>
      </c>
      <c r="G25" s="44">
        <f t="shared" si="2"/>
        <v>57.04225352112676</v>
      </c>
      <c r="H25" s="45" t="s">
        <v>88</v>
      </c>
      <c r="I25" s="45">
        <f t="shared" si="3"/>
        <v>55.633802816901408</v>
      </c>
      <c r="J25" s="46">
        <f t="shared" si="10"/>
        <v>57.04225352112676</v>
      </c>
      <c r="K25" s="45">
        <f t="shared" si="12"/>
        <v>61.267605633802816</v>
      </c>
      <c r="L25" s="47">
        <v>18</v>
      </c>
      <c r="M25" s="48" t="s">
        <v>100</v>
      </c>
      <c r="N25" s="48">
        <v>16.899999999999999</v>
      </c>
      <c r="O25" s="192">
        <v>132</v>
      </c>
      <c r="P25" s="192">
        <v>136</v>
      </c>
      <c r="Q25" s="192">
        <v>23201364</v>
      </c>
      <c r="R25" s="50">
        <f t="shared" si="4"/>
        <v>5705</v>
      </c>
      <c r="S25" s="51">
        <f t="shared" si="5"/>
        <v>136.91999999999999</v>
      </c>
      <c r="T25" s="51">
        <f t="shared" si="6"/>
        <v>5.7050000000000001</v>
      </c>
      <c r="U25" s="193">
        <v>4.4000000000000004</v>
      </c>
      <c r="V25" s="193">
        <f t="shared" si="7"/>
        <v>4.4000000000000004</v>
      </c>
      <c r="W25" s="194" t="s">
        <v>142</v>
      </c>
      <c r="X25" s="197">
        <v>0</v>
      </c>
      <c r="Y25" s="197">
        <v>1006</v>
      </c>
      <c r="Z25" s="197">
        <v>1195</v>
      </c>
      <c r="AA25" s="197">
        <v>1185</v>
      </c>
      <c r="AB25" s="197">
        <v>1198</v>
      </c>
      <c r="AC25" s="52" t="s">
        <v>90</v>
      </c>
      <c r="AD25" s="52" t="s">
        <v>90</v>
      </c>
      <c r="AE25" s="52" t="s">
        <v>90</v>
      </c>
      <c r="AF25" s="196" t="s">
        <v>90</v>
      </c>
      <c r="AG25" s="196">
        <v>34259072</v>
      </c>
      <c r="AH25" s="53">
        <f t="shared" si="9"/>
        <v>1300</v>
      </c>
      <c r="AI25" s="54">
        <f t="shared" si="8"/>
        <v>227.87028921998248</v>
      </c>
      <c r="AJ25" s="166">
        <v>0</v>
      </c>
      <c r="AK25" s="166">
        <v>1</v>
      </c>
      <c r="AL25" s="166">
        <v>1</v>
      </c>
      <c r="AM25" s="166">
        <v>1</v>
      </c>
      <c r="AN25" s="166">
        <v>1</v>
      </c>
      <c r="AO25" s="166">
        <v>0</v>
      </c>
      <c r="AP25" s="197">
        <v>7596237</v>
      </c>
      <c r="AQ25" s="197">
        <f t="shared" si="0"/>
        <v>0</v>
      </c>
      <c r="AR25" s="55"/>
      <c r="AS25" s="56" t="s">
        <v>113</v>
      </c>
      <c r="AV25" s="62" t="s">
        <v>74</v>
      </c>
      <c r="AW25" s="62">
        <v>10.36</v>
      </c>
      <c r="AY25" s="170"/>
    </row>
    <row r="26" spans="1:51" x14ac:dyDescent="0.25">
      <c r="B26" s="43">
        <v>2.625</v>
      </c>
      <c r="C26" s="43">
        <v>0.66666666666666696</v>
      </c>
      <c r="D26" s="191">
        <v>5</v>
      </c>
      <c r="E26" s="44">
        <f t="shared" si="1"/>
        <v>3.5211267605633805</v>
      </c>
      <c r="F26" s="168">
        <v>81</v>
      </c>
      <c r="G26" s="44">
        <f t="shared" si="2"/>
        <v>57.04225352112676</v>
      </c>
      <c r="H26" s="45" t="s">
        <v>88</v>
      </c>
      <c r="I26" s="45">
        <f t="shared" si="3"/>
        <v>53.521126760563384</v>
      </c>
      <c r="J26" s="46">
        <f>(F26-3)/1.42</f>
        <v>54.929577464788736</v>
      </c>
      <c r="K26" s="45">
        <f t="shared" si="12"/>
        <v>59.154929577464792</v>
      </c>
      <c r="L26" s="47">
        <v>18</v>
      </c>
      <c r="M26" s="48" t="s">
        <v>100</v>
      </c>
      <c r="N26" s="48">
        <v>16.7</v>
      </c>
      <c r="O26" s="192">
        <v>135</v>
      </c>
      <c r="P26" s="192">
        <v>135</v>
      </c>
      <c r="Q26" s="192">
        <v>23206866</v>
      </c>
      <c r="R26" s="50">
        <f t="shared" si="4"/>
        <v>5502</v>
      </c>
      <c r="S26" s="51">
        <f t="shared" si="5"/>
        <v>132.048</v>
      </c>
      <c r="T26" s="51">
        <f t="shared" si="6"/>
        <v>5.5019999999999998</v>
      </c>
      <c r="U26" s="193">
        <v>4.3</v>
      </c>
      <c r="V26" s="193">
        <f t="shared" si="7"/>
        <v>4.3</v>
      </c>
      <c r="W26" s="194" t="s">
        <v>142</v>
      </c>
      <c r="X26" s="197">
        <v>0</v>
      </c>
      <c r="Y26" s="197">
        <v>1019</v>
      </c>
      <c r="Z26" s="197">
        <v>1195</v>
      </c>
      <c r="AA26" s="197">
        <v>1185</v>
      </c>
      <c r="AB26" s="197">
        <v>1198</v>
      </c>
      <c r="AC26" s="52" t="s">
        <v>90</v>
      </c>
      <c r="AD26" s="52" t="s">
        <v>90</v>
      </c>
      <c r="AE26" s="52" t="s">
        <v>90</v>
      </c>
      <c r="AF26" s="196" t="s">
        <v>90</v>
      </c>
      <c r="AG26" s="196">
        <v>34260372</v>
      </c>
      <c r="AH26" s="53">
        <f t="shared" si="9"/>
        <v>1300</v>
      </c>
      <c r="AI26" s="54">
        <f t="shared" si="8"/>
        <v>236.27771719374775</v>
      </c>
      <c r="AJ26" s="166">
        <v>0</v>
      </c>
      <c r="AK26" s="166">
        <v>1</v>
      </c>
      <c r="AL26" s="166">
        <v>1</v>
      </c>
      <c r="AM26" s="166">
        <v>1</v>
      </c>
      <c r="AN26" s="166">
        <v>1</v>
      </c>
      <c r="AO26" s="166">
        <v>0</v>
      </c>
      <c r="AP26" s="197">
        <v>7596237</v>
      </c>
      <c r="AQ26" s="197">
        <f t="shared" si="0"/>
        <v>0</v>
      </c>
      <c r="AR26" s="55"/>
      <c r="AS26" s="56" t="s">
        <v>113</v>
      </c>
      <c r="AV26" s="62" t="s">
        <v>114</v>
      </c>
      <c r="AW26" s="62">
        <v>1.01325</v>
      </c>
      <c r="AY26" s="170"/>
    </row>
    <row r="27" spans="1:51" x14ac:dyDescent="0.25">
      <c r="B27" s="43">
        <v>2.6666666666666701</v>
      </c>
      <c r="C27" s="43">
        <v>0.70833333333333404</v>
      </c>
      <c r="D27" s="191">
        <v>4</v>
      </c>
      <c r="E27" s="44">
        <f t="shared" si="1"/>
        <v>2.8169014084507045</v>
      </c>
      <c r="F27" s="168">
        <v>81</v>
      </c>
      <c r="G27" s="44">
        <f t="shared" si="2"/>
        <v>57.04225352112676</v>
      </c>
      <c r="H27" s="45" t="s">
        <v>88</v>
      </c>
      <c r="I27" s="45">
        <f t="shared" si="3"/>
        <v>53.521126760563384</v>
      </c>
      <c r="J27" s="46">
        <f t="shared" ref="J27:J32" si="13">(F27-3)/1.42</f>
        <v>54.929577464788736</v>
      </c>
      <c r="K27" s="45">
        <f t="shared" si="12"/>
        <v>59.154929577464792</v>
      </c>
      <c r="L27" s="47">
        <v>18</v>
      </c>
      <c r="M27" s="48" t="s">
        <v>100</v>
      </c>
      <c r="N27" s="48">
        <v>16.7</v>
      </c>
      <c r="O27" s="192">
        <v>131</v>
      </c>
      <c r="P27" s="192">
        <v>138</v>
      </c>
      <c r="Q27" s="192">
        <v>23211552</v>
      </c>
      <c r="R27" s="50">
        <f t="shared" si="4"/>
        <v>4686</v>
      </c>
      <c r="S27" s="51">
        <f t="shared" si="5"/>
        <v>112.464</v>
      </c>
      <c r="T27" s="51">
        <f t="shared" si="6"/>
        <v>4.6859999999999999</v>
      </c>
      <c r="U27" s="193">
        <v>4</v>
      </c>
      <c r="V27" s="193">
        <f t="shared" si="7"/>
        <v>4</v>
      </c>
      <c r="W27" s="194" t="s">
        <v>142</v>
      </c>
      <c r="X27" s="197">
        <v>0</v>
      </c>
      <c r="Y27" s="197">
        <v>1068</v>
      </c>
      <c r="Z27" s="197">
        <v>1195</v>
      </c>
      <c r="AA27" s="197">
        <v>1185</v>
      </c>
      <c r="AB27" s="197">
        <v>1198</v>
      </c>
      <c r="AC27" s="52" t="s">
        <v>90</v>
      </c>
      <c r="AD27" s="52" t="s">
        <v>90</v>
      </c>
      <c r="AE27" s="52" t="s">
        <v>90</v>
      </c>
      <c r="AF27" s="196" t="s">
        <v>90</v>
      </c>
      <c r="AG27" s="196">
        <v>34261428</v>
      </c>
      <c r="AH27" s="53">
        <f t="shared" si="9"/>
        <v>1056</v>
      </c>
      <c r="AI27" s="54">
        <f t="shared" si="8"/>
        <v>225.35211267605635</v>
      </c>
      <c r="AJ27" s="166">
        <v>0</v>
      </c>
      <c r="AK27" s="166">
        <v>1</v>
      </c>
      <c r="AL27" s="166">
        <v>1</v>
      </c>
      <c r="AM27" s="166">
        <v>1</v>
      </c>
      <c r="AN27" s="166">
        <v>1</v>
      </c>
      <c r="AO27" s="166">
        <v>0</v>
      </c>
      <c r="AP27" s="197">
        <v>7596237</v>
      </c>
      <c r="AQ27" s="197">
        <f t="shared" si="0"/>
        <v>0</v>
      </c>
      <c r="AR27" s="55"/>
      <c r="AS27" s="56" t="s">
        <v>113</v>
      </c>
      <c r="AV27" s="62" t="s">
        <v>115</v>
      </c>
      <c r="AW27" s="62">
        <v>1</v>
      </c>
      <c r="AY27" s="170"/>
    </row>
    <row r="28" spans="1:51" x14ac:dyDescent="0.25">
      <c r="B28" s="43">
        <v>2.7083333333333299</v>
      </c>
      <c r="C28" s="43">
        <v>0.750000000000002</v>
      </c>
      <c r="D28" s="191">
        <v>4</v>
      </c>
      <c r="E28" s="44">
        <f t="shared" si="1"/>
        <v>2.8169014084507045</v>
      </c>
      <c r="F28" s="168">
        <v>78</v>
      </c>
      <c r="G28" s="44">
        <f t="shared" si="2"/>
        <v>54.929577464788736</v>
      </c>
      <c r="H28" s="45" t="s">
        <v>88</v>
      </c>
      <c r="I28" s="45">
        <f t="shared" si="3"/>
        <v>51.408450704225352</v>
      </c>
      <c r="J28" s="46">
        <f t="shared" si="13"/>
        <v>52.816901408450704</v>
      </c>
      <c r="K28" s="45">
        <f t="shared" si="12"/>
        <v>57.04225352112676</v>
      </c>
      <c r="L28" s="47">
        <v>18</v>
      </c>
      <c r="M28" s="48" t="s">
        <v>100</v>
      </c>
      <c r="N28" s="48">
        <v>16.7</v>
      </c>
      <c r="O28" s="192">
        <v>131</v>
      </c>
      <c r="P28" s="192">
        <v>135</v>
      </c>
      <c r="Q28" s="192">
        <v>23217090</v>
      </c>
      <c r="R28" s="50">
        <f t="shared" si="4"/>
        <v>5538</v>
      </c>
      <c r="S28" s="51">
        <f t="shared" si="5"/>
        <v>132.91200000000001</v>
      </c>
      <c r="T28" s="51">
        <f t="shared" si="6"/>
        <v>5.5380000000000003</v>
      </c>
      <c r="U28" s="193">
        <v>3.7</v>
      </c>
      <c r="V28" s="193">
        <f t="shared" si="7"/>
        <v>3.7</v>
      </c>
      <c r="W28" s="194" t="s">
        <v>142</v>
      </c>
      <c r="X28" s="197">
        <v>0</v>
      </c>
      <c r="Y28" s="197">
        <v>1010</v>
      </c>
      <c r="Z28" s="197">
        <v>1176</v>
      </c>
      <c r="AA28" s="197">
        <v>1185</v>
      </c>
      <c r="AB28" s="197">
        <v>1180</v>
      </c>
      <c r="AC28" s="52" t="s">
        <v>90</v>
      </c>
      <c r="AD28" s="52" t="s">
        <v>90</v>
      </c>
      <c r="AE28" s="52" t="s">
        <v>90</v>
      </c>
      <c r="AF28" s="196" t="s">
        <v>90</v>
      </c>
      <c r="AG28" s="196">
        <v>34262708</v>
      </c>
      <c r="AH28" s="53">
        <f t="shared" si="9"/>
        <v>1280</v>
      </c>
      <c r="AI28" s="54">
        <f t="shared" si="8"/>
        <v>231.13037197544239</v>
      </c>
      <c r="AJ28" s="166">
        <v>0</v>
      </c>
      <c r="AK28" s="166">
        <v>1</v>
      </c>
      <c r="AL28" s="166">
        <v>1</v>
      </c>
      <c r="AM28" s="166">
        <v>1</v>
      </c>
      <c r="AN28" s="166">
        <v>1</v>
      </c>
      <c r="AO28" s="166">
        <v>0</v>
      </c>
      <c r="AP28" s="197">
        <v>7596237</v>
      </c>
      <c r="AQ28" s="197">
        <f t="shared" si="0"/>
        <v>0</v>
      </c>
      <c r="AR28" s="57"/>
      <c r="AS28" s="56" t="s">
        <v>113</v>
      </c>
      <c r="AV28" s="62" t="s">
        <v>116</v>
      </c>
      <c r="AW28" s="62">
        <v>101.325</v>
      </c>
      <c r="AY28" s="170"/>
    </row>
    <row r="29" spans="1:51" x14ac:dyDescent="0.25">
      <c r="B29" s="43">
        <v>2.75</v>
      </c>
      <c r="C29" s="43">
        <v>0.79166666666666896</v>
      </c>
      <c r="D29" s="191">
        <v>4</v>
      </c>
      <c r="E29" s="44">
        <f t="shared" si="1"/>
        <v>2.8169014084507045</v>
      </c>
      <c r="F29" s="168">
        <v>78</v>
      </c>
      <c r="G29" s="44">
        <f t="shared" si="2"/>
        <v>54.929577464788736</v>
      </c>
      <c r="H29" s="45" t="s">
        <v>88</v>
      </c>
      <c r="I29" s="45">
        <f t="shared" si="3"/>
        <v>51.408450704225352</v>
      </c>
      <c r="J29" s="46">
        <f t="shared" si="13"/>
        <v>52.816901408450704</v>
      </c>
      <c r="K29" s="45">
        <f t="shared" si="12"/>
        <v>57.04225352112676</v>
      </c>
      <c r="L29" s="47">
        <v>18</v>
      </c>
      <c r="M29" s="48" t="s">
        <v>100</v>
      </c>
      <c r="N29" s="48">
        <v>16.600000000000001</v>
      </c>
      <c r="O29" s="192">
        <v>132</v>
      </c>
      <c r="P29" s="192">
        <v>132</v>
      </c>
      <c r="Q29" s="192">
        <v>23222558</v>
      </c>
      <c r="R29" s="50">
        <f t="shared" si="4"/>
        <v>5468</v>
      </c>
      <c r="S29" s="51">
        <f t="shared" si="5"/>
        <v>131.232</v>
      </c>
      <c r="T29" s="51">
        <f t="shared" si="6"/>
        <v>5.468</v>
      </c>
      <c r="U29" s="193">
        <v>3.6</v>
      </c>
      <c r="V29" s="193">
        <f t="shared" si="7"/>
        <v>3.6</v>
      </c>
      <c r="W29" s="194" t="s">
        <v>142</v>
      </c>
      <c r="X29" s="197">
        <v>0</v>
      </c>
      <c r="Y29" s="197">
        <v>995</v>
      </c>
      <c r="Z29" s="197">
        <v>1176</v>
      </c>
      <c r="AA29" s="197">
        <v>1185</v>
      </c>
      <c r="AB29" s="197">
        <v>1180</v>
      </c>
      <c r="AC29" s="52" t="s">
        <v>90</v>
      </c>
      <c r="AD29" s="52" t="s">
        <v>90</v>
      </c>
      <c r="AE29" s="52" t="s">
        <v>90</v>
      </c>
      <c r="AF29" s="196" t="s">
        <v>90</v>
      </c>
      <c r="AG29" s="196">
        <v>34263972</v>
      </c>
      <c r="AH29" s="53">
        <f t="shared" si="9"/>
        <v>1264</v>
      </c>
      <c r="AI29" s="54">
        <f t="shared" si="8"/>
        <v>231.16313094367229</v>
      </c>
      <c r="AJ29" s="166">
        <v>0</v>
      </c>
      <c r="AK29" s="166">
        <v>1</v>
      </c>
      <c r="AL29" s="166">
        <v>1</v>
      </c>
      <c r="AM29" s="166">
        <v>1</v>
      </c>
      <c r="AN29" s="166">
        <v>1</v>
      </c>
      <c r="AO29" s="166">
        <v>0</v>
      </c>
      <c r="AP29" s="197">
        <v>7596237</v>
      </c>
      <c r="AQ29" s="197">
        <f t="shared" si="0"/>
        <v>0</v>
      </c>
      <c r="AR29" s="55"/>
      <c r="AS29" s="56" t="s">
        <v>113</v>
      </c>
      <c r="AY29" s="170"/>
    </row>
    <row r="30" spans="1:51" x14ac:dyDescent="0.25">
      <c r="B30" s="43">
        <v>2.7916666666666701</v>
      </c>
      <c r="C30" s="43">
        <v>0.83333333333333703</v>
      </c>
      <c r="D30" s="191">
        <v>8</v>
      </c>
      <c r="E30" s="44">
        <f t="shared" si="1"/>
        <v>5.6338028169014089</v>
      </c>
      <c r="F30" s="168">
        <v>76</v>
      </c>
      <c r="G30" s="44">
        <f t="shared" si="2"/>
        <v>53.521126760563384</v>
      </c>
      <c r="H30" s="45" t="s">
        <v>88</v>
      </c>
      <c r="I30" s="45">
        <f t="shared" si="3"/>
        <v>50</v>
      </c>
      <c r="J30" s="46">
        <f t="shared" si="13"/>
        <v>51.408450704225352</v>
      </c>
      <c r="K30" s="45">
        <f t="shared" si="12"/>
        <v>55.633802816901408</v>
      </c>
      <c r="L30" s="47">
        <v>18</v>
      </c>
      <c r="M30" s="48" t="s">
        <v>100</v>
      </c>
      <c r="N30" s="48">
        <v>16.600000000000001</v>
      </c>
      <c r="O30" s="192">
        <v>111</v>
      </c>
      <c r="P30" s="192">
        <v>126</v>
      </c>
      <c r="Q30" s="192">
        <v>23227902</v>
      </c>
      <c r="R30" s="50">
        <f t="shared" si="4"/>
        <v>5344</v>
      </c>
      <c r="S30" s="51">
        <f t="shared" si="5"/>
        <v>128.256</v>
      </c>
      <c r="T30" s="51">
        <f t="shared" si="6"/>
        <v>5.3440000000000003</v>
      </c>
      <c r="U30" s="193">
        <v>2.9</v>
      </c>
      <c r="V30" s="193">
        <f t="shared" si="7"/>
        <v>2.9</v>
      </c>
      <c r="W30" s="194" t="s">
        <v>143</v>
      </c>
      <c r="X30" s="197">
        <v>0</v>
      </c>
      <c r="Y30" s="197">
        <v>1107</v>
      </c>
      <c r="Z30" s="197">
        <v>1176</v>
      </c>
      <c r="AA30" s="197">
        <v>0</v>
      </c>
      <c r="AB30" s="197">
        <v>1198</v>
      </c>
      <c r="AC30" s="52" t="s">
        <v>90</v>
      </c>
      <c r="AD30" s="52" t="s">
        <v>90</v>
      </c>
      <c r="AE30" s="52" t="s">
        <v>90</v>
      </c>
      <c r="AF30" s="196" t="s">
        <v>90</v>
      </c>
      <c r="AG30" s="196">
        <v>34265068</v>
      </c>
      <c r="AH30" s="53">
        <f t="shared" si="9"/>
        <v>1096</v>
      </c>
      <c r="AI30" s="54">
        <f t="shared" si="8"/>
        <v>205.08982035928142</v>
      </c>
      <c r="AJ30" s="166">
        <v>0</v>
      </c>
      <c r="AK30" s="166">
        <v>1</v>
      </c>
      <c r="AL30" s="166">
        <v>1</v>
      </c>
      <c r="AM30" s="166">
        <v>0</v>
      </c>
      <c r="AN30" s="166">
        <v>1</v>
      </c>
      <c r="AO30" s="166">
        <v>0</v>
      </c>
      <c r="AP30" s="197">
        <v>7596237</v>
      </c>
      <c r="AQ30" s="197">
        <f t="shared" si="0"/>
        <v>0</v>
      </c>
      <c r="AR30" s="55"/>
      <c r="AS30" s="56" t="s">
        <v>113</v>
      </c>
      <c r="AV30" s="225" t="s">
        <v>117</v>
      </c>
      <c r="AW30" s="225"/>
      <c r="AY30" s="170"/>
    </row>
    <row r="31" spans="1:51" x14ac:dyDescent="0.25">
      <c r="B31" s="43">
        <v>2.8333333333333299</v>
      </c>
      <c r="C31" s="43">
        <v>0.875000000000004</v>
      </c>
      <c r="D31" s="191">
        <v>9</v>
      </c>
      <c r="E31" s="44">
        <f t="shared" si="1"/>
        <v>6.3380281690140849</v>
      </c>
      <c r="F31" s="168">
        <v>76</v>
      </c>
      <c r="G31" s="44">
        <f t="shared" si="2"/>
        <v>53.521126760563384</v>
      </c>
      <c r="H31" s="45" t="s">
        <v>88</v>
      </c>
      <c r="I31" s="45">
        <f t="shared" si="3"/>
        <v>50</v>
      </c>
      <c r="J31" s="46">
        <f t="shared" si="13"/>
        <v>51.408450704225352</v>
      </c>
      <c r="K31" s="45">
        <f t="shared" si="12"/>
        <v>55.633802816901408</v>
      </c>
      <c r="L31" s="47">
        <v>18</v>
      </c>
      <c r="M31" s="48" t="s">
        <v>100</v>
      </c>
      <c r="N31" s="48">
        <v>16.100000000000001</v>
      </c>
      <c r="O31" s="192">
        <v>113</v>
      </c>
      <c r="P31" s="192">
        <v>127</v>
      </c>
      <c r="Q31" s="192">
        <v>23233138</v>
      </c>
      <c r="R31" s="50">
        <f t="shared" si="4"/>
        <v>5236</v>
      </c>
      <c r="S31" s="51">
        <f t="shared" si="5"/>
        <v>125.664</v>
      </c>
      <c r="T31" s="51">
        <f t="shared" si="6"/>
        <v>5.2359999999999998</v>
      </c>
      <c r="U31" s="193">
        <v>2.2000000000000002</v>
      </c>
      <c r="V31" s="193">
        <f t="shared" si="7"/>
        <v>2.2000000000000002</v>
      </c>
      <c r="W31" s="194" t="s">
        <v>143</v>
      </c>
      <c r="X31" s="197">
        <v>0</v>
      </c>
      <c r="Y31" s="197">
        <v>1077</v>
      </c>
      <c r="Z31" s="197">
        <v>1176</v>
      </c>
      <c r="AA31" s="197">
        <v>0</v>
      </c>
      <c r="AB31" s="197">
        <v>1198</v>
      </c>
      <c r="AC31" s="52" t="s">
        <v>90</v>
      </c>
      <c r="AD31" s="52" t="s">
        <v>90</v>
      </c>
      <c r="AE31" s="52" t="s">
        <v>90</v>
      </c>
      <c r="AF31" s="196" t="s">
        <v>90</v>
      </c>
      <c r="AG31" s="196">
        <v>34266124</v>
      </c>
      <c r="AH31" s="53">
        <f t="shared" si="9"/>
        <v>1056</v>
      </c>
      <c r="AI31" s="54">
        <f t="shared" si="8"/>
        <v>201.68067226890759</v>
      </c>
      <c r="AJ31" s="166">
        <v>0</v>
      </c>
      <c r="AK31" s="166">
        <v>1</v>
      </c>
      <c r="AL31" s="166">
        <v>1</v>
      </c>
      <c r="AM31" s="166">
        <v>0</v>
      </c>
      <c r="AN31" s="166">
        <v>1</v>
      </c>
      <c r="AO31" s="166">
        <v>0</v>
      </c>
      <c r="AP31" s="197">
        <v>7596237</v>
      </c>
      <c r="AQ31" s="197">
        <f t="shared" si="0"/>
        <v>0</v>
      </c>
      <c r="AR31" s="55"/>
      <c r="AS31" s="56" t="s">
        <v>113</v>
      </c>
      <c r="AV31" s="63" t="s">
        <v>29</v>
      </c>
      <c r="AW31" s="63" t="s">
        <v>74</v>
      </c>
      <c r="AY31" s="170"/>
    </row>
    <row r="32" spans="1:51" x14ac:dyDescent="0.25">
      <c r="B32" s="43">
        <v>2.875</v>
      </c>
      <c r="C32" s="43">
        <v>0.91666666666667096</v>
      </c>
      <c r="D32" s="191">
        <v>11</v>
      </c>
      <c r="E32" s="44">
        <f t="shared" si="1"/>
        <v>7.746478873239437</v>
      </c>
      <c r="F32" s="168">
        <v>76</v>
      </c>
      <c r="G32" s="44">
        <f t="shared" si="2"/>
        <v>53.521126760563384</v>
      </c>
      <c r="H32" s="45" t="s">
        <v>88</v>
      </c>
      <c r="I32" s="45">
        <f t="shared" si="3"/>
        <v>50</v>
      </c>
      <c r="J32" s="46">
        <f t="shared" si="13"/>
        <v>51.408450704225352</v>
      </c>
      <c r="K32" s="45">
        <f t="shared" si="12"/>
        <v>55.633802816901408</v>
      </c>
      <c r="L32" s="47">
        <v>14</v>
      </c>
      <c r="M32" s="48" t="s">
        <v>118</v>
      </c>
      <c r="N32" s="48">
        <v>12.6</v>
      </c>
      <c r="O32" s="192">
        <v>115</v>
      </c>
      <c r="P32" s="192">
        <v>117</v>
      </c>
      <c r="Q32" s="192">
        <v>23238158</v>
      </c>
      <c r="R32" s="50">
        <f>Q32-Q31</f>
        <v>5020</v>
      </c>
      <c r="S32" s="51">
        <f t="shared" si="5"/>
        <v>120.48</v>
      </c>
      <c r="T32" s="51">
        <f t="shared" si="6"/>
        <v>5.0199999999999996</v>
      </c>
      <c r="U32" s="193">
        <v>1.9</v>
      </c>
      <c r="V32" s="193">
        <f t="shared" si="7"/>
        <v>1.9</v>
      </c>
      <c r="W32" s="194" t="s">
        <v>143</v>
      </c>
      <c r="X32" s="197">
        <v>0</v>
      </c>
      <c r="Y32" s="197">
        <v>1005</v>
      </c>
      <c r="Z32" s="197">
        <v>1195</v>
      </c>
      <c r="AA32" s="197">
        <v>0</v>
      </c>
      <c r="AB32" s="197">
        <v>1198</v>
      </c>
      <c r="AC32" s="52" t="s">
        <v>90</v>
      </c>
      <c r="AD32" s="52" t="s">
        <v>90</v>
      </c>
      <c r="AE32" s="52" t="s">
        <v>90</v>
      </c>
      <c r="AF32" s="196" t="s">
        <v>90</v>
      </c>
      <c r="AG32" s="196">
        <v>34267132</v>
      </c>
      <c r="AH32" s="53">
        <f t="shared" si="9"/>
        <v>1008</v>
      </c>
      <c r="AI32" s="54">
        <f t="shared" si="8"/>
        <v>200.796812749004</v>
      </c>
      <c r="AJ32" s="166">
        <v>0</v>
      </c>
      <c r="AK32" s="166">
        <v>1</v>
      </c>
      <c r="AL32" s="166">
        <v>1</v>
      </c>
      <c r="AM32" s="166">
        <v>0</v>
      </c>
      <c r="AN32" s="166">
        <v>1</v>
      </c>
      <c r="AO32" s="166">
        <v>0</v>
      </c>
      <c r="AP32" s="197">
        <v>7596237</v>
      </c>
      <c r="AQ32" s="197">
        <f t="shared" si="0"/>
        <v>0</v>
      </c>
      <c r="AR32" s="57"/>
      <c r="AS32" s="56" t="s">
        <v>113</v>
      </c>
      <c r="AV32" s="64">
        <v>1</v>
      </c>
      <c r="AW32" s="64">
        <f>IFERROR(AV32*VLOOKUP(AV31,AV24:AW28,2,FALSE)/VLOOKUP(AW31,AV24:AW28,2,FALSE),"Enter Unit and Value")</f>
        <v>1.4189189189189189</v>
      </c>
      <c r="AY32" s="170"/>
    </row>
    <row r="33" spans="2:51" x14ac:dyDescent="0.25">
      <c r="B33" s="43">
        <v>2.9166666666666701</v>
      </c>
      <c r="C33" s="43">
        <v>0.95833333333333803</v>
      </c>
      <c r="D33" s="191">
        <v>6</v>
      </c>
      <c r="E33" s="44">
        <f t="shared" si="1"/>
        <v>4.2253521126760569</v>
      </c>
      <c r="F33" s="168">
        <v>66</v>
      </c>
      <c r="G33" s="44">
        <f t="shared" si="2"/>
        <v>46.478873239436624</v>
      </c>
      <c r="H33" s="45" t="s">
        <v>88</v>
      </c>
      <c r="I33" s="45">
        <f>J33-(2/1.42)</f>
        <v>41.549295774647888</v>
      </c>
      <c r="J33" s="46">
        <f t="shared" ref="J33:J34" si="14">(F33-5)/1.42</f>
        <v>42.95774647887324</v>
      </c>
      <c r="K33" s="45">
        <f t="shared" si="12"/>
        <v>47.183098591549296</v>
      </c>
      <c r="L33" s="47">
        <v>14</v>
      </c>
      <c r="M33" s="48" t="s">
        <v>118</v>
      </c>
      <c r="N33" s="48">
        <v>11.9</v>
      </c>
      <c r="O33" s="192">
        <v>125</v>
      </c>
      <c r="P33" s="192">
        <v>103</v>
      </c>
      <c r="Q33" s="192">
        <v>23242545</v>
      </c>
      <c r="R33" s="50">
        <f t="shared" si="4"/>
        <v>4387</v>
      </c>
      <c r="S33" s="51">
        <f t="shared" si="5"/>
        <v>105.288</v>
      </c>
      <c r="T33" s="51">
        <f t="shared" si="6"/>
        <v>4.3869999999999996</v>
      </c>
      <c r="U33" s="193">
        <v>2.5</v>
      </c>
      <c r="V33" s="193">
        <f t="shared" si="7"/>
        <v>2.5</v>
      </c>
      <c r="W33" s="194" t="s">
        <v>129</v>
      </c>
      <c r="X33" s="197">
        <v>0</v>
      </c>
      <c r="Y33" s="197">
        <v>0</v>
      </c>
      <c r="Z33" s="197">
        <v>1109</v>
      </c>
      <c r="AA33" s="197">
        <v>0</v>
      </c>
      <c r="AB33" s="197">
        <v>1120</v>
      </c>
      <c r="AC33" s="52" t="s">
        <v>90</v>
      </c>
      <c r="AD33" s="52" t="s">
        <v>90</v>
      </c>
      <c r="AE33" s="52" t="s">
        <v>90</v>
      </c>
      <c r="AF33" s="196" t="s">
        <v>90</v>
      </c>
      <c r="AG33" s="196">
        <v>34267932</v>
      </c>
      <c r="AH33" s="53">
        <f t="shared" si="9"/>
        <v>800</v>
      </c>
      <c r="AI33" s="54">
        <f t="shared" si="8"/>
        <v>182.35696375655348</v>
      </c>
      <c r="AJ33" s="166">
        <v>0</v>
      </c>
      <c r="AK33" s="166">
        <v>0</v>
      </c>
      <c r="AL33" s="166">
        <v>1</v>
      </c>
      <c r="AM33" s="166">
        <v>0</v>
      </c>
      <c r="AN33" s="166">
        <v>1</v>
      </c>
      <c r="AO33" s="166">
        <v>0.38</v>
      </c>
      <c r="AP33" s="197">
        <v>7597218</v>
      </c>
      <c r="AQ33" s="197">
        <f t="shared" si="0"/>
        <v>981</v>
      </c>
      <c r="AR33" s="55"/>
      <c r="AS33" s="56" t="s">
        <v>113</v>
      </c>
      <c r="AY33" s="170"/>
    </row>
    <row r="34" spans="2:51" x14ac:dyDescent="0.25">
      <c r="B34" s="43">
        <v>2.9583333333333299</v>
      </c>
      <c r="C34" s="43">
        <v>1</v>
      </c>
      <c r="D34" s="191">
        <v>10</v>
      </c>
      <c r="E34" s="44">
        <f t="shared" si="1"/>
        <v>7.042253521126761</v>
      </c>
      <c r="F34" s="168">
        <v>66</v>
      </c>
      <c r="G34" s="44">
        <f t="shared" si="2"/>
        <v>46.478873239436624</v>
      </c>
      <c r="H34" s="45" t="s">
        <v>88</v>
      </c>
      <c r="I34" s="45">
        <f t="shared" si="3"/>
        <v>41.549295774647888</v>
      </c>
      <c r="J34" s="46">
        <f t="shared" si="14"/>
        <v>42.95774647887324</v>
      </c>
      <c r="K34" s="45">
        <f t="shared" si="12"/>
        <v>47.183098591549296</v>
      </c>
      <c r="L34" s="47">
        <v>14</v>
      </c>
      <c r="M34" s="48" t="s">
        <v>118</v>
      </c>
      <c r="N34" s="65">
        <v>11.5</v>
      </c>
      <c r="O34" s="192">
        <v>124</v>
      </c>
      <c r="P34" s="192">
        <v>96</v>
      </c>
      <c r="Q34" s="192">
        <v>23246676</v>
      </c>
      <c r="R34" s="50">
        <f t="shared" si="4"/>
        <v>4131</v>
      </c>
      <c r="S34" s="51">
        <f t="shared" si="5"/>
        <v>99.144000000000005</v>
      </c>
      <c r="T34" s="51">
        <f t="shared" si="6"/>
        <v>4.1310000000000002</v>
      </c>
      <c r="U34" s="193">
        <v>3.4</v>
      </c>
      <c r="V34" s="193">
        <f>U34</f>
        <v>3.4</v>
      </c>
      <c r="W34" s="194" t="s">
        <v>129</v>
      </c>
      <c r="X34" s="197">
        <v>0</v>
      </c>
      <c r="Y34" s="197">
        <v>0</v>
      </c>
      <c r="Z34" s="197">
        <v>1073</v>
      </c>
      <c r="AA34" s="197">
        <v>0</v>
      </c>
      <c r="AB34" s="197">
        <v>1099</v>
      </c>
      <c r="AC34" s="52" t="s">
        <v>90</v>
      </c>
      <c r="AD34" s="52" t="s">
        <v>90</v>
      </c>
      <c r="AE34" s="52" t="s">
        <v>90</v>
      </c>
      <c r="AF34" s="196" t="s">
        <v>90</v>
      </c>
      <c r="AG34" s="196">
        <v>34268660</v>
      </c>
      <c r="AH34" s="53">
        <f t="shared" si="9"/>
        <v>728</v>
      </c>
      <c r="AI34" s="54">
        <f t="shared" si="8"/>
        <v>176.22851609779713</v>
      </c>
      <c r="AJ34" s="166">
        <v>0</v>
      </c>
      <c r="AK34" s="166">
        <v>0</v>
      </c>
      <c r="AL34" s="166">
        <v>1</v>
      </c>
      <c r="AM34" s="166">
        <v>0</v>
      </c>
      <c r="AN34" s="166">
        <v>1</v>
      </c>
      <c r="AO34" s="166">
        <v>0.38</v>
      </c>
      <c r="AP34" s="197">
        <v>7598138</v>
      </c>
      <c r="AQ34" s="197">
        <f t="shared" si="0"/>
        <v>920</v>
      </c>
      <c r="AR34" s="55"/>
      <c r="AS34" s="56" t="s">
        <v>113</v>
      </c>
      <c r="AV34" s="60" t="s">
        <v>119</v>
      </c>
      <c r="AW34" s="66" t="s">
        <v>30</v>
      </c>
      <c r="AY34" s="170"/>
    </row>
    <row r="35" spans="2:51" x14ac:dyDescent="0.25">
      <c r="B35" s="152"/>
      <c r="C35" s="153"/>
      <c r="D35" s="152"/>
      <c r="E35" s="155"/>
      <c r="F35" s="155"/>
      <c r="G35" s="156"/>
      <c r="H35" s="154"/>
      <c r="I35" s="155"/>
      <c r="J35" s="155"/>
      <c r="K35" s="156"/>
      <c r="L35" s="226" t="s">
        <v>120</v>
      </c>
      <c r="M35" s="227"/>
      <c r="N35" s="228"/>
      <c r="O35" s="67"/>
      <c r="P35" s="67">
        <f>AVERAGE(P11:P34)</f>
        <v>123.58333333333333</v>
      </c>
      <c r="Q35" s="68">
        <f>Q34-Q10</f>
        <v>122766</v>
      </c>
      <c r="R35" s="69">
        <f>SUM(R11:R34)</f>
        <v>122766</v>
      </c>
      <c r="S35" s="70">
        <f>AVERAGE(S11:S34)</f>
        <v>122.76600000000001</v>
      </c>
      <c r="T35" s="70">
        <f>SUM(T11:T34)</f>
        <v>122.76599999999999</v>
      </c>
      <c r="U35" s="154"/>
      <c r="V35" s="154"/>
      <c r="W35" s="61"/>
      <c r="X35" s="146"/>
      <c r="Y35" s="147"/>
      <c r="Z35" s="147"/>
      <c r="AA35" s="147"/>
      <c r="AB35" s="148"/>
      <c r="AC35" s="146"/>
      <c r="AD35" s="147"/>
      <c r="AE35" s="148"/>
      <c r="AF35" s="149"/>
      <c r="AG35" s="71">
        <f>AG34-AG10</f>
        <v>25536</v>
      </c>
      <c r="AH35" s="72">
        <f>SUM(AH11:AH34)</f>
        <v>25536</v>
      </c>
      <c r="AI35" s="73">
        <f>$AH$35/$T35</f>
        <v>208.00547382825866</v>
      </c>
      <c r="AJ35" s="149"/>
      <c r="AK35" s="150"/>
      <c r="AL35" s="150"/>
      <c r="AM35" s="150"/>
      <c r="AN35" s="151"/>
      <c r="AO35" s="74"/>
      <c r="AP35" s="75">
        <f>AP34-AP10</f>
        <v>7934</v>
      </c>
      <c r="AQ35" s="76">
        <f>SUM(AQ11:AQ34)</f>
        <v>7934</v>
      </c>
      <c r="AR35" s="77" t="e">
        <f>AVERAGE(AR11:AR34)</f>
        <v>#DIV/0!</v>
      </c>
      <c r="AS35" s="74"/>
      <c r="AV35" s="78" t="s">
        <v>30</v>
      </c>
      <c r="AW35" s="78">
        <v>1</v>
      </c>
      <c r="AY35" s="170"/>
    </row>
    <row r="36" spans="2:51" x14ac:dyDescent="0.25">
      <c r="B36" s="79"/>
      <c r="C36" s="79"/>
      <c r="D36" s="79"/>
      <c r="E36" s="80"/>
      <c r="F36" s="80"/>
      <c r="G36" s="80"/>
      <c r="H36" s="80"/>
      <c r="I36" s="81"/>
      <c r="J36" s="81"/>
      <c r="K36" s="81"/>
      <c r="L36" s="167"/>
      <c r="M36" s="167"/>
      <c r="N36" s="167"/>
      <c r="O36" s="167"/>
      <c r="P36" s="167"/>
      <c r="Q36" s="167"/>
      <c r="R36" s="167"/>
      <c r="S36" s="167"/>
      <c r="T36" s="167"/>
      <c r="U36" s="82"/>
      <c r="V36" s="82"/>
      <c r="W36" s="167"/>
      <c r="X36" s="167"/>
      <c r="Y36" s="167"/>
      <c r="Z36" s="171"/>
      <c r="AA36" s="167"/>
      <c r="AB36" s="167"/>
      <c r="AC36" s="167"/>
      <c r="AD36" s="167"/>
      <c r="AE36" s="167"/>
      <c r="AH36" s="83"/>
      <c r="AM36" s="167"/>
      <c r="AN36" s="167"/>
      <c r="AO36" s="167"/>
      <c r="AP36" s="167"/>
      <c r="AQ36" s="167"/>
      <c r="AR36" s="167"/>
      <c r="AV36" s="78" t="s">
        <v>121</v>
      </c>
      <c r="AW36" s="78">
        <v>41.67</v>
      </c>
      <c r="AY36" s="170"/>
    </row>
    <row r="37" spans="2:51" x14ac:dyDescent="0.25">
      <c r="B37" s="93" t="s">
        <v>122</v>
      </c>
      <c r="C37" s="93"/>
      <c r="D37" s="93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71"/>
      <c r="X37" s="171"/>
      <c r="Y37" s="171"/>
      <c r="Z37" s="171"/>
      <c r="AA37" s="171"/>
      <c r="AB37" s="171"/>
      <c r="AC37" s="171"/>
      <c r="AD37" s="171"/>
      <c r="AE37" s="171"/>
      <c r="AM37" s="23"/>
      <c r="AN37" s="167"/>
      <c r="AO37" s="167"/>
      <c r="AP37" s="167"/>
      <c r="AQ37" s="167"/>
      <c r="AR37" s="171"/>
      <c r="AV37" s="78" t="s">
        <v>123</v>
      </c>
      <c r="AW37" s="78">
        <v>11.574999999999999</v>
      </c>
      <c r="AY37" s="170"/>
    </row>
    <row r="38" spans="2:51" x14ac:dyDescent="0.25">
      <c r="B38" s="94" t="s">
        <v>139</v>
      </c>
      <c r="C38" s="93"/>
      <c r="D38" s="9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171"/>
      <c r="X38" s="171"/>
      <c r="Y38" s="171"/>
      <c r="Z38" s="171"/>
      <c r="AA38" s="171"/>
      <c r="AB38" s="171"/>
      <c r="AC38" s="171"/>
      <c r="AD38" s="171"/>
      <c r="AE38" s="171"/>
      <c r="AM38" s="23"/>
      <c r="AN38" s="167"/>
      <c r="AO38" s="167"/>
      <c r="AP38" s="167"/>
      <c r="AQ38" s="167"/>
      <c r="AR38" s="171"/>
      <c r="AV38" s="78"/>
      <c r="AW38" s="78"/>
      <c r="AY38" s="170"/>
    </row>
    <row r="39" spans="2:51" x14ac:dyDescent="0.25">
      <c r="B39" s="90" t="s">
        <v>128</v>
      </c>
      <c r="C39" s="176"/>
      <c r="D39" s="176"/>
      <c r="E39" s="176"/>
      <c r="F39" s="176"/>
      <c r="G39" s="176"/>
      <c r="H39" s="176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92"/>
      <c r="T39" s="92"/>
      <c r="U39" s="92"/>
      <c r="V39" s="92"/>
      <c r="W39" s="171"/>
      <c r="X39" s="171"/>
      <c r="Y39" s="171"/>
      <c r="Z39" s="171"/>
      <c r="AA39" s="171"/>
      <c r="AB39" s="171"/>
      <c r="AC39" s="171"/>
      <c r="AD39" s="171"/>
      <c r="AE39" s="171"/>
      <c r="AM39" s="23"/>
      <c r="AN39" s="167"/>
      <c r="AO39" s="167"/>
      <c r="AP39" s="167"/>
      <c r="AQ39" s="167"/>
      <c r="AR39" s="171"/>
      <c r="AV39" s="78"/>
      <c r="AW39" s="78"/>
      <c r="AY39" s="170"/>
    </row>
    <row r="40" spans="2:51" x14ac:dyDescent="0.25">
      <c r="B40" s="182" t="s">
        <v>134</v>
      </c>
      <c r="C40" s="176"/>
      <c r="D40" s="176"/>
      <c r="E40" s="176"/>
      <c r="F40" s="176"/>
      <c r="G40" s="176"/>
      <c r="H40" s="176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92"/>
      <c r="T40" s="92"/>
      <c r="U40" s="92"/>
      <c r="V40" s="92"/>
      <c r="W40" s="171"/>
      <c r="X40" s="171"/>
      <c r="Y40" s="171"/>
      <c r="Z40" s="171"/>
      <c r="AA40" s="171"/>
      <c r="AB40" s="171"/>
      <c r="AC40" s="171"/>
      <c r="AD40" s="171"/>
      <c r="AE40" s="171"/>
      <c r="AM40" s="23"/>
      <c r="AN40" s="167"/>
      <c r="AO40" s="167"/>
      <c r="AP40" s="167"/>
      <c r="AQ40" s="167"/>
      <c r="AR40" s="171"/>
      <c r="AV40" s="78"/>
      <c r="AW40" s="78"/>
      <c r="AY40" s="170"/>
    </row>
    <row r="41" spans="2:51" x14ac:dyDescent="0.25">
      <c r="B41" s="88" t="s">
        <v>140</v>
      </c>
      <c r="C41" s="176"/>
      <c r="D41" s="176"/>
      <c r="E41" s="176"/>
      <c r="F41" s="176"/>
      <c r="G41" s="176"/>
      <c r="H41" s="176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92"/>
      <c r="T41" s="92"/>
      <c r="U41" s="92"/>
      <c r="V41" s="92"/>
      <c r="W41" s="171"/>
      <c r="X41" s="171"/>
      <c r="Y41" s="171"/>
      <c r="Z41" s="171"/>
      <c r="AA41" s="171"/>
      <c r="AB41" s="171"/>
      <c r="AC41" s="171"/>
      <c r="AD41" s="171"/>
      <c r="AE41" s="171"/>
      <c r="AM41" s="23"/>
      <c r="AN41" s="167"/>
      <c r="AO41" s="167"/>
      <c r="AP41" s="167"/>
      <c r="AQ41" s="167"/>
      <c r="AR41" s="171"/>
      <c r="AV41" s="78"/>
      <c r="AW41" s="78"/>
      <c r="AY41" s="170"/>
    </row>
    <row r="42" spans="2:51" x14ac:dyDescent="0.25">
      <c r="B42" s="88" t="s">
        <v>271</v>
      </c>
      <c r="C42" s="176"/>
      <c r="D42" s="176"/>
      <c r="E42" s="176"/>
      <c r="F42" s="176"/>
      <c r="G42" s="176"/>
      <c r="H42" s="176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92"/>
      <c r="T42" s="92"/>
      <c r="U42" s="92"/>
      <c r="V42" s="92"/>
      <c r="W42" s="171"/>
      <c r="X42" s="171"/>
      <c r="Y42" s="171"/>
      <c r="Z42" s="171"/>
      <c r="AA42" s="171"/>
      <c r="AB42" s="171"/>
      <c r="AC42" s="171"/>
      <c r="AD42" s="171"/>
      <c r="AE42" s="171"/>
      <c r="AM42" s="23"/>
      <c r="AN42" s="167"/>
      <c r="AO42" s="167"/>
      <c r="AP42" s="167"/>
      <c r="AQ42" s="167"/>
      <c r="AR42" s="171"/>
      <c r="AV42" s="204"/>
      <c r="AW42" s="204"/>
      <c r="AY42" s="170"/>
    </row>
    <row r="43" spans="2:51" x14ac:dyDescent="0.25">
      <c r="B43" s="182" t="s">
        <v>124</v>
      </c>
      <c r="C43" s="176"/>
      <c r="D43" s="176"/>
      <c r="E43" s="181"/>
      <c r="F43" s="181"/>
      <c r="G43" s="181"/>
      <c r="H43" s="176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9"/>
      <c r="T43" s="179"/>
      <c r="U43" s="179"/>
      <c r="V43" s="179"/>
      <c r="W43" s="171"/>
      <c r="X43" s="171"/>
      <c r="Y43" s="171"/>
      <c r="Z43" s="171"/>
      <c r="AA43" s="171"/>
      <c r="AB43" s="171"/>
      <c r="AC43" s="171"/>
      <c r="AD43" s="171"/>
      <c r="AE43" s="171"/>
      <c r="AM43" s="172"/>
      <c r="AN43" s="172"/>
      <c r="AO43" s="172"/>
      <c r="AP43" s="172"/>
      <c r="AQ43" s="172"/>
      <c r="AR43" s="172"/>
      <c r="AS43" s="173"/>
      <c r="AV43" s="170"/>
      <c r="AW43" s="163"/>
      <c r="AX43" s="163"/>
      <c r="AY43" s="163"/>
    </row>
    <row r="44" spans="2:51" x14ac:dyDescent="0.25">
      <c r="B44" s="97" t="s">
        <v>272</v>
      </c>
      <c r="C44" s="176"/>
      <c r="D44" s="176"/>
      <c r="E44" s="181"/>
      <c r="F44" s="181"/>
      <c r="G44" s="181"/>
      <c r="H44" s="17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80"/>
      <c r="T44" s="179"/>
      <c r="U44" s="179"/>
      <c r="V44" s="179"/>
      <c r="W44" s="171"/>
      <c r="X44" s="171"/>
      <c r="Y44" s="171"/>
      <c r="Z44" s="171"/>
      <c r="AA44" s="171"/>
      <c r="AB44" s="171"/>
      <c r="AC44" s="171"/>
      <c r="AD44" s="171"/>
      <c r="AE44" s="171"/>
      <c r="AM44" s="172"/>
      <c r="AN44" s="172"/>
      <c r="AO44" s="172"/>
      <c r="AP44" s="172"/>
      <c r="AQ44" s="172"/>
      <c r="AR44" s="172"/>
      <c r="AS44" s="173"/>
      <c r="AV44" s="170"/>
      <c r="AW44" s="163"/>
      <c r="AX44" s="163"/>
      <c r="AY44" s="163"/>
    </row>
    <row r="45" spans="2:51" x14ac:dyDescent="0.25">
      <c r="B45" s="182" t="s">
        <v>125</v>
      </c>
      <c r="C45" s="176"/>
      <c r="D45" s="176"/>
      <c r="E45" s="181"/>
      <c r="F45" s="181"/>
      <c r="G45" s="181"/>
      <c r="H45" s="176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80"/>
      <c r="T45" s="179"/>
      <c r="U45" s="179"/>
      <c r="V45" s="179"/>
      <c r="W45" s="171"/>
      <c r="X45" s="171"/>
      <c r="Y45" s="171"/>
      <c r="Z45" s="171"/>
      <c r="AA45" s="171"/>
      <c r="AB45" s="171"/>
      <c r="AC45" s="171"/>
      <c r="AD45" s="171"/>
      <c r="AE45" s="171"/>
      <c r="AM45" s="172"/>
      <c r="AN45" s="172"/>
      <c r="AO45" s="172"/>
      <c r="AP45" s="172"/>
      <c r="AQ45" s="172"/>
      <c r="AR45" s="172"/>
      <c r="AS45" s="173"/>
      <c r="AV45" s="170"/>
      <c r="AW45" s="163"/>
      <c r="AX45" s="163"/>
      <c r="AY45" s="163"/>
    </row>
    <row r="46" spans="2:51" x14ac:dyDescent="0.25">
      <c r="B46" s="178" t="s">
        <v>186</v>
      </c>
      <c r="C46" s="176"/>
      <c r="D46" s="176"/>
      <c r="E46" s="181"/>
      <c r="F46" s="181"/>
      <c r="G46" s="181"/>
      <c r="H46" s="176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80"/>
      <c r="T46" s="179"/>
      <c r="U46" s="179"/>
      <c r="V46" s="179"/>
      <c r="W46" s="171"/>
      <c r="X46" s="171"/>
      <c r="Y46" s="171"/>
      <c r="Z46" s="171"/>
      <c r="AA46" s="171"/>
      <c r="AB46" s="171"/>
      <c r="AC46" s="171"/>
      <c r="AD46" s="171"/>
      <c r="AE46" s="171"/>
      <c r="AM46" s="172"/>
      <c r="AN46" s="172"/>
      <c r="AO46" s="172"/>
      <c r="AP46" s="172"/>
      <c r="AQ46" s="172"/>
      <c r="AR46" s="172"/>
      <c r="AS46" s="173"/>
      <c r="AV46" s="170"/>
      <c r="AW46" s="163"/>
      <c r="AX46" s="163"/>
      <c r="AY46" s="163"/>
    </row>
    <row r="47" spans="2:51" x14ac:dyDescent="0.25">
      <c r="B47" s="178" t="s">
        <v>187</v>
      </c>
      <c r="C47" s="176"/>
      <c r="D47" s="176"/>
      <c r="E47" s="181"/>
      <c r="F47" s="181"/>
      <c r="G47" s="181"/>
      <c r="H47" s="176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80"/>
      <c r="T47" s="179"/>
      <c r="U47" s="179"/>
      <c r="V47" s="179"/>
      <c r="W47" s="171"/>
      <c r="X47" s="171"/>
      <c r="Y47" s="171"/>
      <c r="Z47" s="171"/>
      <c r="AA47" s="171"/>
      <c r="AB47" s="171"/>
      <c r="AC47" s="171"/>
      <c r="AD47" s="171"/>
      <c r="AE47" s="171"/>
      <c r="AM47" s="172"/>
      <c r="AN47" s="172"/>
      <c r="AO47" s="172"/>
      <c r="AP47" s="172"/>
      <c r="AQ47" s="172"/>
      <c r="AR47" s="172"/>
      <c r="AS47" s="173"/>
      <c r="AV47" s="170"/>
      <c r="AW47" s="163"/>
      <c r="AX47" s="163"/>
      <c r="AY47" s="163"/>
    </row>
    <row r="48" spans="2:51" x14ac:dyDescent="0.25">
      <c r="B48" s="174" t="s">
        <v>273</v>
      </c>
      <c r="C48" s="176"/>
      <c r="D48" s="176"/>
      <c r="E48" s="181"/>
      <c r="F48" s="181"/>
      <c r="G48" s="181"/>
      <c r="H48" s="176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80"/>
      <c r="T48" s="179"/>
      <c r="U48" s="179"/>
      <c r="V48" s="179"/>
      <c r="W48" s="171"/>
      <c r="X48" s="171"/>
      <c r="Y48" s="171"/>
      <c r="Z48" s="171"/>
      <c r="AA48" s="171"/>
      <c r="AB48" s="171"/>
      <c r="AC48" s="171"/>
      <c r="AD48" s="171"/>
      <c r="AE48" s="171"/>
      <c r="AM48" s="172"/>
      <c r="AN48" s="172"/>
      <c r="AO48" s="172"/>
      <c r="AP48" s="172"/>
      <c r="AQ48" s="172"/>
      <c r="AR48" s="172"/>
      <c r="AS48" s="173"/>
      <c r="AV48" s="170"/>
      <c r="AW48" s="163"/>
      <c r="AX48" s="163"/>
      <c r="AY48" s="163"/>
    </row>
    <row r="49" spans="2:51" x14ac:dyDescent="0.25">
      <c r="B49" s="182" t="s">
        <v>274</v>
      </c>
      <c r="C49" s="176"/>
      <c r="D49" s="176"/>
      <c r="E49" s="176"/>
      <c r="F49" s="176"/>
      <c r="G49" s="176"/>
      <c r="H49" s="176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9"/>
      <c r="U49" s="179"/>
      <c r="V49" s="179"/>
      <c r="W49" s="171"/>
      <c r="X49" s="171"/>
      <c r="Y49" s="171"/>
      <c r="Z49" s="171"/>
      <c r="AA49" s="171"/>
      <c r="AB49" s="171"/>
      <c r="AC49" s="171"/>
      <c r="AD49" s="171"/>
      <c r="AE49" s="171"/>
      <c r="AM49" s="172"/>
      <c r="AN49" s="172"/>
      <c r="AO49" s="172"/>
      <c r="AP49" s="172"/>
      <c r="AQ49" s="172"/>
      <c r="AR49" s="172"/>
      <c r="AS49" s="173"/>
      <c r="AV49" s="170"/>
      <c r="AW49" s="163"/>
      <c r="AX49" s="163"/>
      <c r="AY49" s="163"/>
    </row>
    <row r="50" spans="2:51" x14ac:dyDescent="0.25">
      <c r="B50" s="182" t="s">
        <v>131</v>
      </c>
      <c r="C50" s="176"/>
      <c r="D50" s="176"/>
      <c r="E50" s="176"/>
      <c r="F50" s="176"/>
      <c r="G50" s="176"/>
      <c r="H50" s="176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80"/>
      <c r="T50" s="179"/>
      <c r="U50" s="179"/>
      <c r="V50" s="179"/>
      <c r="W50" s="171"/>
      <c r="X50" s="171"/>
      <c r="Y50" s="171"/>
      <c r="Z50" s="171"/>
      <c r="AA50" s="171"/>
      <c r="AB50" s="171"/>
      <c r="AC50" s="171"/>
      <c r="AD50" s="171"/>
      <c r="AE50" s="171"/>
      <c r="AM50" s="172"/>
      <c r="AN50" s="172"/>
      <c r="AO50" s="172"/>
      <c r="AP50" s="172"/>
      <c r="AQ50" s="172"/>
      <c r="AR50" s="172"/>
      <c r="AS50" s="173"/>
      <c r="AV50" s="170"/>
      <c r="AW50" s="163"/>
      <c r="AX50" s="163"/>
      <c r="AY50" s="163"/>
    </row>
    <row r="51" spans="2:51" x14ac:dyDescent="0.25">
      <c r="B51" s="174" t="s">
        <v>264</v>
      </c>
      <c r="C51" s="176"/>
      <c r="D51" s="176"/>
      <c r="E51" s="176"/>
      <c r="F51" s="176"/>
      <c r="G51" s="176"/>
      <c r="H51" s="176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80"/>
      <c r="T51" s="179"/>
      <c r="U51" s="179"/>
      <c r="V51" s="179"/>
      <c r="W51" s="171"/>
      <c r="X51" s="171"/>
      <c r="Y51" s="171"/>
      <c r="Z51" s="171"/>
      <c r="AA51" s="171"/>
      <c r="AB51" s="171"/>
      <c r="AC51" s="171"/>
      <c r="AD51" s="171"/>
      <c r="AE51" s="171"/>
      <c r="AM51" s="172"/>
      <c r="AN51" s="172"/>
      <c r="AO51" s="172"/>
      <c r="AP51" s="172"/>
      <c r="AQ51" s="172"/>
      <c r="AR51" s="172"/>
      <c r="AS51" s="173"/>
      <c r="AV51" s="170"/>
      <c r="AW51" s="163"/>
      <c r="AX51" s="163"/>
      <c r="AY51" s="163"/>
    </row>
    <row r="52" spans="2:51" x14ac:dyDescent="0.25">
      <c r="B52" s="174" t="s">
        <v>265</v>
      </c>
      <c r="C52" s="104"/>
      <c r="D52" s="104"/>
      <c r="E52" s="104"/>
      <c r="F52" s="104"/>
      <c r="G52" s="104"/>
      <c r="H52" s="104"/>
      <c r="I52" s="184"/>
      <c r="J52" s="177"/>
      <c r="K52" s="177"/>
      <c r="L52" s="177"/>
      <c r="M52" s="177"/>
      <c r="N52" s="177"/>
      <c r="O52" s="177"/>
      <c r="P52" s="177"/>
      <c r="Q52" s="177"/>
      <c r="R52" s="177"/>
      <c r="S52" s="180"/>
      <c r="T52" s="179"/>
      <c r="U52" s="179"/>
      <c r="V52" s="179"/>
      <c r="W52" s="171"/>
      <c r="X52" s="171"/>
      <c r="Y52" s="171"/>
      <c r="Z52" s="171"/>
      <c r="AA52" s="171"/>
      <c r="AB52" s="171"/>
      <c r="AC52" s="171"/>
      <c r="AD52" s="171"/>
      <c r="AE52" s="171"/>
      <c r="AM52" s="172"/>
      <c r="AN52" s="172"/>
      <c r="AO52" s="172"/>
      <c r="AP52" s="172"/>
      <c r="AQ52" s="172"/>
      <c r="AR52" s="172"/>
      <c r="AS52" s="173"/>
      <c r="AV52" s="170"/>
      <c r="AW52" s="163"/>
      <c r="AX52" s="163"/>
      <c r="AY52" s="163"/>
    </row>
    <row r="53" spans="2:51" x14ac:dyDescent="0.25">
      <c r="B53" s="174" t="s">
        <v>275</v>
      </c>
      <c r="C53" s="104"/>
      <c r="D53" s="104"/>
      <c r="E53" s="104"/>
      <c r="F53" s="104"/>
      <c r="G53" s="104"/>
      <c r="H53" s="104"/>
      <c r="I53" s="184"/>
      <c r="J53" s="177"/>
      <c r="K53" s="177"/>
      <c r="L53" s="177"/>
      <c r="M53" s="177"/>
      <c r="N53" s="177"/>
      <c r="O53" s="177"/>
      <c r="P53" s="177"/>
      <c r="Q53" s="177"/>
      <c r="R53" s="177"/>
      <c r="S53" s="180"/>
      <c r="T53" s="179"/>
      <c r="U53" s="179"/>
      <c r="V53" s="179"/>
      <c r="W53" s="171"/>
      <c r="X53" s="171"/>
      <c r="Y53" s="171"/>
      <c r="Z53" s="171"/>
      <c r="AA53" s="171"/>
      <c r="AB53" s="171"/>
      <c r="AC53" s="171"/>
      <c r="AD53" s="171"/>
      <c r="AE53" s="171"/>
      <c r="AM53" s="172"/>
      <c r="AN53" s="172"/>
      <c r="AO53" s="172"/>
      <c r="AP53" s="172"/>
      <c r="AQ53" s="172"/>
      <c r="AR53" s="172"/>
      <c r="AS53" s="173"/>
      <c r="AV53" s="170"/>
      <c r="AW53" s="163"/>
      <c r="AX53" s="163"/>
      <c r="AY53" s="163"/>
    </row>
    <row r="54" spans="2:51" x14ac:dyDescent="0.25">
      <c r="B54" s="174" t="s">
        <v>276</v>
      </c>
      <c r="C54" s="104"/>
      <c r="D54" s="104"/>
      <c r="E54" s="104"/>
      <c r="F54" s="104"/>
      <c r="G54" s="104"/>
      <c r="H54" s="104"/>
      <c r="I54" s="184"/>
      <c r="J54" s="177"/>
      <c r="K54" s="177"/>
      <c r="L54" s="177"/>
      <c r="M54" s="177"/>
      <c r="N54" s="177"/>
      <c r="O54" s="177"/>
      <c r="P54" s="177"/>
      <c r="Q54" s="177"/>
      <c r="R54" s="177"/>
      <c r="S54" s="180"/>
      <c r="T54" s="179"/>
      <c r="U54" s="179"/>
      <c r="V54" s="179"/>
      <c r="W54" s="171"/>
      <c r="X54" s="171"/>
      <c r="Y54" s="171"/>
      <c r="Z54" s="171"/>
      <c r="AA54" s="171"/>
      <c r="AB54" s="171"/>
      <c r="AC54" s="171"/>
      <c r="AD54" s="171"/>
      <c r="AE54" s="171"/>
      <c r="AM54" s="172"/>
      <c r="AN54" s="172"/>
      <c r="AO54" s="172"/>
      <c r="AP54" s="172"/>
      <c r="AQ54" s="172"/>
      <c r="AR54" s="172"/>
      <c r="AS54" s="173"/>
      <c r="AV54" s="170"/>
      <c r="AW54" s="163"/>
      <c r="AX54" s="163"/>
      <c r="AY54" s="163"/>
    </row>
    <row r="55" spans="2:51" x14ac:dyDescent="0.25">
      <c r="B55" s="174" t="s">
        <v>277</v>
      </c>
      <c r="C55" s="104"/>
      <c r="D55" s="104"/>
      <c r="E55" s="104"/>
      <c r="F55" s="104"/>
      <c r="G55" s="104"/>
      <c r="H55" s="104"/>
      <c r="I55" s="184"/>
      <c r="J55" s="177"/>
      <c r="K55" s="177"/>
      <c r="L55" s="177"/>
      <c r="M55" s="177"/>
      <c r="N55" s="177"/>
      <c r="O55" s="177"/>
      <c r="P55" s="177"/>
      <c r="Q55" s="177"/>
      <c r="R55" s="177"/>
      <c r="S55" s="180"/>
      <c r="T55" s="179"/>
      <c r="U55" s="179"/>
      <c r="V55" s="179"/>
      <c r="W55" s="171"/>
      <c r="X55" s="171"/>
      <c r="Y55" s="171"/>
      <c r="Z55" s="171"/>
      <c r="AA55" s="171"/>
      <c r="AB55" s="171"/>
      <c r="AC55" s="171"/>
      <c r="AD55" s="171"/>
      <c r="AE55" s="171"/>
      <c r="AM55" s="172"/>
      <c r="AN55" s="172"/>
      <c r="AO55" s="172"/>
      <c r="AP55" s="172"/>
      <c r="AQ55" s="172"/>
      <c r="AR55" s="172"/>
      <c r="AS55" s="173"/>
      <c r="AV55" s="170"/>
      <c r="AW55" s="163"/>
      <c r="AX55" s="163"/>
      <c r="AY55" s="163"/>
    </row>
    <row r="56" spans="2:51" x14ac:dyDescent="0.25">
      <c r="B56" s="182" t="s">
        <v>132</v>
      </c>
      <c r="C56" s="104"/>
      <c r="D56" s="104"/>
      <c r="E56" s="104"/>
      <c r="F56" s="104"/>
      <c r="G56" s="104"/>
      <c r="H56" s="104"/>
      <c r="I56" s="184"/>
      <c r="J56" s="177"/>
      <c r="K56" s="177"/>
      <c r="L56" s="177"/>
      <c r="M56" s="177"/>
      <c r="N56" s="177"/>
      <c r="O56" s="177"/>
      <c r="P56" s="177"/>
      <c r="Q56" s="177"/>
      <c r="R56" s="177"/>
      <c r="S56" s="180"/>
      <c r="T56" s="179"/>
      <c r="U56" s="179"/>
      <c r="V56" s="179"/>
      <c r="W56" s="171"/>
      <c r="X56" s="171"/>
      <c r="Y56" s="171"/>
      <c r="Z56" s="171"/>
      <c r="AA56" s="171"/>
      <c r="AB56" s="171"/>
      <c r="AC56" s="171"/>
      <c r="AD56" s="171"/>
      <c r="AE56" s="171"/>
      <c r="AM56" s="172"/>
      <c r="AN56" s="172"/>
      <c r="AO56" s="172"/>
      <c r="AP56" s="172"/>
      <c r="AQ56" s="172"/>
      <c r="AR56" s="172"/>
      <c r="AS56" s="173"/>
      <c r="AV56" s="170"/>
      <c r="AW56" s="163"/>
      <c r="AX56" s="163"/>
      <c r="AY56" s="163"/>
    </row>
    <row r="57" spans="2:51" x14ac:dyDescent="0.25">
      <c r="B57" s="174" t="s">
        <v>266</v>
      </c>
      <c r="C57" s="104"/>
      <c r="D57" s="104"/>
      <c r="E57" s="104"/>
      <c r="F57" s="104"/>
      <c r="G57" s="104"/>
      <c r="H57" s="104"/>
      <c r="I57" s="184"/>
      <c r="J57" s="177"/>
      <c r="K57" s="177"/>
      <c r="L57" s="177"/>
      <c r="M57" s="177"/>
      <c r="N57" s="177"/>
      <c r="O57" s="177"/>
      <c r="P57" s="177"/>
      <c r="Q57" s="177"/>
      <c r="R57" s="177"/>
      <c r="S57" s="180"/>
      <c r="T57" s="179"/>
      <c r="U57" s="179"/>
      <c r="V57" s="179"/>
      <c r="W57" s="171"/>
      <c r="X57" s="171"/>
      <c r="Y57" s="171"/>
      <c r="Z57" s="171"/>
      <c r="AA57" s="171"/>
      <c r="AB57" s="171"/>
      <c r="AC57" s="171"/>
      <c r="AD57" s="171"/>
      <c r="AE57" s="171"/>
      <c r="AM57" s="172"/>
      <c r="AN57" s="172"/>
      <c r="AO57" s="172"/>
      <c r="AP57" s="172"/>
      <c r="AQ57" s="172"/>
      <c r="AR57" s="172"/>
      <c r="AS57" s="173"/>
      <c r="AV57" s="170"/>
      <c r="AW57" s="163"/>
      <c r="AX57" s="163"/>
      <c r="AY57" s="163"/>
    </row>
    <row r="58" spans="2:51" x14ac:dyDescent="0.25">
      <c r="B58" s="182" t="s">
        <v>133</v>
      </c>
      <c r="C58" s="176"/>
      <c r="D58" s="176"/>
      <c r="E58" s="176"/>
      <c r="F58" s="176"/>
      <c r="G58" s="176"/>
      <c r="H58" s="176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80"/>
      <c r="T58" s="179"/>
      <c r="U58" s="179"/>
      <c r="V58" s="179"/>
      <c r="W58" s="171"/>
      <c r="X58" s="171"/>
      <c r="Y58" s="171"/>
      <c r="Z58" s="171"/>
      <c r="AA58" s="171"/>
      <c r="AB58" s="171"/>
      <c r="AC58" s="171"/>
      <c r="AD58" s="171"/>
      <c r="AE58" s="171"/>
      <c r="AM58" s="172"/>
      <c r="AN58" s="172"/>
      <c r="AO58" s="172"/>
      <c r="AP58" s="172"/>
      <c r="AQ58" s="172"/>
      <c r="AR58" s="172"/>
      <c r="AS58" s="173"/>
      <c r="AV58" s="170"/>
      <c r="AW58" s="163"/>
      <c r="AX58" s="163"/>
      <c r="AY58" s="163"/>
    </row>
    <row r="59" spans="2:51" x14ac:dyDescent="0.25">
      <c r="B59" s="178" t="s">
        <v>149</v>
      </c>
      <c r="C59" s="176"/>
      <c r="D59" s="176"/>
      <c r="E59" s="176"/>
      <c r="F59" s="176"/>
      <c r="G59" s="176"/>
      <c r="H59" s="176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80"/>
      <c r="T59" s="179"/>
      <c r="U59" s="179"/>
      <c r="V59" s="179"/>
      <c r="W59" s="171"/>
      <c r="X59" s="171"/>
      <c r="Y59" s="171"/>
      <c r="Z59" s="171"/>
      <c r="AA59" s="171"/>
      <c r="AB59" s="171"/>
      <c r="AC59" s="171"/>
      <c r="AD59" s="171"/>
      <c r="AE59" s="171"/>
      <c r="AM59" s="172"/>
      <c r="AN59" s="172"/>
      <c r="AO59" s="172"/>
      <c r="AP59" s="172"/>
      <c r="AQ59" s="172"/>
      <c r="AR59" s="172"/>
      <c r="AS59" s="173"/>
      <c r="AV59" s="170"/>
      <c r="AW59" s="163"/>
      <c r="AX59" s="163"/>
      <c r="AY59" s="163"/>
    </row>
    <row r="60" spans="2:51" x14ac:dyDescent="0.25">
      <c r="B60" s="174" t="s">
        <v>206</v>
      </c>
      <c r="C60" s="176"/>
      <c r="D60" s="176"/>
      <c r="E60" s="176"/>
      <c r="F60" s="176"/>
      <c r="G60" s="176"/>
      <c r="H60" s="176"/>
      <c r="I60" s="176"/>
      <c r="J60" s="177"/>
      <c r="K60" s="177"/>
      <c r="L60" s="177"/>
      <c r="M60" s="177"/>
      <c r="N60" s="177"/>
      <c r="O60" s="177"/>
      <c r="P60" s="177"/>
      <c r="Q60" s="177"/>
      <c r="R60" s="177"/>
      <c r="S60" s="180"/>
      <c r="T60" s="179"/>
      <c r="U60" s="179"/>
      <c r="V60" s="179"/>
      <c r="W60" s="171"/>
      <c r="X60" s="171"/>
      <c r="Y60" s="171"/>
      <c r="Z60" s="171"/>
      <c r="AA60" s="171"/>
      <c r="AB60" s="171"/>
      <c r="AC60" s="171"/>
      <c r="AD60" s="171"/>
      <c r="AE60" s="171"/>
      <c r="AM60" s="172"/>
      <c r="AN60" s="172"/>
      <c r="AO60" s="172"/>
      <c r="AP60" s="172"/>
      <c r="AQ60" s="172"/>
      <c r="AR60" s="172"/>
      <c r="AS60" s="173"/>
      <c r="AV60" s="170"/>
      <c r="AW60" s="163"/>
      <c r="AX60" s="163"/>
      <c r="AY60" s="163"/>
    </row>
    <row r="61" spans="2:51" x14ac:dyDescent="0.25">
      <c r="B61" s="182" t="s">
        <v>144</v>
      </c>
      <c r="C61" s="176"/>
      <c r="D61" s="176"/>
      <c r="E61" s="176"/>
      <c r="F61" s="176"/>
      <c r="G61" s="176"/>
      <c r="H61" s="176"/>
      <c r="I61" s="176"/>
      <c r="J61" s="177"/>
      <c r="K61" s="177"/>
      <c r="L61" s="177"/>
      <c r="M61" s="177"/>
      <c r="N61" s="177"/>
      <c r="O61" s="177"/>
      <c r="P61" s="177"/>
      <c r="Q61" s="177"/>
      <c r="R61" s="177"/>
      <c r="S61" s="180"/>
      <c r="T61" s="179"/>
      <c r="U61" s="179"/>
      <c r="V61" s="179"/>
      <c r="W61" s="171"/>
      <c r="X61" s="171"/>
      <c r="Y61" s="171"/>
      <c r="Z61" s="171"/>
      <c r="AA61" s="171"/>
      <c r="AB61" s="171"/>
      <c r="AC61" s="171"/>
      <c r="AD61" s="171"/>
      <c r="AE61" s="171"/>
      <c r="AM61" s="172"/>
      <c r="AN61" s="172"/>
      <c r="AO61" s="172"/>
      <c r="AP61" s="172"/>
      <c r="AQ61" s="172"/>
      <c r="AR61" s="172"/>
      <c r="AS61" s="173"/>
      <c r="AV61" s="170"/>
      <c r="AW61" s="163"/>
      <c r="AX61" s="163"/>
      <c r="AY61" s="163"/>
    </row>
    <row r="62" spans="2:51" x14ac:dyDescent="0.25">
      <c r="B62" s="97" t="s">
        <v>126</v>
      </c>
      <c r="C62" s="176"/>
      <c r="D62" s="176"/>
      <c r="E62" s="176"/>
      <c r="F62" s="176"/>
      <c r="G62" s="176"/>
      <c r="H62" s="176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80"/>
      <c r="T62" s="179"/>
      <c r="U62" s="179"/>
      <c r="V62" s="179"/>
      <c r="W62" s="171"/>
      <c r="X62" s="171"/>
      <c r="Y62" s="171"/>
      <c r="Z62" s="171"/>
      <c r="AA62" s="171"/>
      <c r="AB62" s="171"/>
      <c r="AC62" s="171"/>
      <c r="AD62" s="171"/>
      <c r="AE62" s="171"/>
      <c r="AM62" s="172"/>
      <c r="AN62" s="172"/>
      <c r="AO62" s="172"/>
      <c r="AP62" s="172"/>
      <c r="AQ62" s="172"/>
      <c r="AR62" s="172"/>
      <c r="AS62" s="173"/>
      <c r="AV62" s="170"/>
      <c r="AW62" s="163"/>
      <c r="AX62" s="163"/>
      <c r="AY62" s="163"/>
    </row>
    <row r="63" spans="2:51" x14ac:dyDescent="0.25">
      <c r="B63" s="119" t="s">
        <v>181</v>
      </c>
      <c r="C63" s="176"/>
      <c r="D63" s="176"/>
      <c r="E63" s="176"/>
      <c r="F63" s="176"/>
      <c r="G63" s="104"/>
      <c r="H63" s="104"/>
      <c r="I63" s="184"/>
      <c r="J63" s="177"/>
      <c r="K63" s="177"/>
      <c r="L63" s="177"/>
      <c r="M63" s="177"/>
      <c r="N63" s="177"/>
      <c r="O63" s="177"/>
      <c r="P63" s="177"/>
      <c r="Q63" s="177"/>
      <c r="R63" s="177"/>
      <c r="S63" s="180"/>
      <c r="T63" s="180"/>
      <c r="U63" s="180"/>
      <c r="V63" s="180"/>
      <c r="W63" s="171"/>
      <c r="X63" s="171"/>
      <c r="Y63" s="171"/>
      <c r="Z63" s="171"/>
      <c r="AA63" s="171"/>
      <c r="AB63" s="171"/>
      <c r="AC63" s="171"/>
      <c r="AD63" s="171"/>
      <c r="AE63" s="171"/>
      <c r="AM63" s="172"/>
      <c r="AN63" s="172"/>
      <c r="AO63" s="172"/>
      <c r="AP63" s="172"/>
      <c r="AQ63" s="172"/>
      <c r="AR63" s="172"/>
      <c r="AS63" s="173"/>
      <c r="AV63" s="170"/>
      <c r="AW63" s="163"/>
      <c r="AX63" s="163"/>
      <c r="AY63" s="163"/>
    </row>
    <row r="64" spans="2:51" x14ac:dyDescent="0.25">
      <c r="B64" s="119" t="s">
        <v>127</v>
      </c>
      <c r="C64" s="182"/>
      <c r="D64" s="176"/>
      <c r="E64" s="104"/>
      <c r="F64" s="176"/>
      <c r="G64" s="176"/>
      <c r="H64" s="176"/>
      <c r="I64" s="176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80"/>
      <c r="U64" s="180"/>
      <c r="V64" s="180"/>
      <c r="W64" s="171"/>
      <c r="X64" s="171"/>
      <c r="Y64" s="171"/>
      <c r="Z64" s="171"/>
      <c r="AA64" s="171"/>
      <c r="AB64" s="171"/>
      <c r="AC64" s="171"/>
      <c r="AD64" s="171"/>
      <c r="AE64" s="171"/>
      <c r="AM64" s="172"/>
      <c r="AN64" s="172"/>
      <c r="AO64" s="172"/>
      <c r="AP64" s="172"/>
      <c r="AQ64" s="172"/>
      <c r="AR64" s="172"/>
      <c r="AS64" s="173"/>
      <c r="AV64" s="170"/>
      <c r="AW64" s="163"/>
      <c r="AX64" s="163"/>
      <c r="AY64" s="163"/>
    </row>
    <row r="65" spans="2:51" x14ac:dyDescent="0.25">
      <c r="B65" s="119"/>
      <c r="C65" s="182"/>
      <c r="D65" s="176"/>
      <c r="E65" s="104"/>
      <c r="F65" s="176"/>
      <c r="G65" s="176"/>
      <c r="H65" s="176"/>
      <c r="I65" s="176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80"/>
      <c r="U65" s="85"/>
      <c r="V65" s="85"/>
      <c r="W65" s="171"/>
      <c r="X65" s="171"/>
      <c r="Y65" s="171"/>
      <c r="Z65" s="171"/>
      <c r="AA65" s="171"/>
      <c r="AB65" s="171"/>
      <c r="AC65" s="171"/>
      <c r="AD65" s="171"/>
      <c r="AE65" s="171"/>
      <c r="AM65" s="172"/>
      <c r="AN65" s="172"/>
      <c r="AO65" s="172"/>
      <c r="AP65" s="172"/>
      <c r="AQ65" s="172"/>
      <c r="AR65" s="172"/>
      <c r="AS65" s="173"/>
      <c r="AV65" s="170"/>
      <c r="AW65" s="163"/>
      <c r="AX65" s="163"/>
      <c r="AY65" s="163"/>
    </row>
    <row r="66" spans="2:51" x14ac:dyDescent="0.25">
      <c r="B66" s="119"/>
      <c r="C66" s="182"/>
      <c r="D66" s="176"/>
      <c r="E66" s="104"/>
      <c r="F66" s="176"/>
      <c r="G66" s="176"/>
      <c r="H66" s="176"/>
      <c r="I66" s="176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80"/>
      <c r="U66" s="85"/>
      <c r="V66" s="85"/>
      <c r="W66" s="171"/>
      <c r="X66" s="171"/>
      <c r="Y66" s="171"/>
      <c r="Z66" s="171"/>
      <c r="AA66" s="171"/>
      <c r="AB66" s="171"/>
      <c r="AC66" s="171"/>
      <c r="AD66" s="171"/>
      <c r="AE66" s="171"/>
      <c r="AM66" s="172"/>
      <c r="AN66" s="172"/>
      <c r="AO66" s="172"/>
      <c r="AP66" s="172"/>
      <c r="AQ66" s="172"/>
      <c r="AR66" s="172"/>
      <c r="AS66" s="173"/>
      <c r="AV66" s="170"/>
      <c r="AW66" s="163"/>
      <c r="AX66" s="163"/>
      <c r="AY66" s="163"/>
    </row>
    <row r="67" spans="2:51" x14ac:dyDescent="0.25">
      <c r="B67" s="119"/>
      <c r="C67" s="178"/>
      <c r="D67" s="176"/>
      <c r="E67" s="104"/>
      <c r="F67" s="176"/>
      <c r="G67" s="176"/>
      <c r="H67" s="176"/>
      <c r="I67" s="176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80"/>
      <c r="U67" s="85"/>
      <c r="V67" s="85"/>
      <c r="W67" s="171"/>
      <c r="X67" s="171"/>
      <c r="Y67" s="171"/>
      <c r="Z67" s="171"/>
      <c r="AA67" s="171"/>
      <c r="AB67" s="171"/>
      <c r="AC67" s="171"/>
      <c r="AD67" s="171"/>
      <c r="AE67" s="171"/>
      <c r="AM67" s="172"/>
      <c r="AN67" s="172"/>
      <c r="AO67" s="172"/>
      <c r="AP67" s="172"/>
      <c r="AQ67" s="172"/>
      <c r="AR67" s="172"/>
      <c r="AS67" s="173"/>
      <c r="AV67" s="170"/>
      <c r="AW67" s="163"/>
      <c r="AX67" s="163"/>
      <c r="AY67" s="163"/>
    </row>
    <row r="68" spans="2:51" x14ac:dyDescent="0.25">
      <c r="B68" s="119"/>
      <c r="C68" s="178"/>
      <c r="D68" s="176"/>
      <c r="E68" s="176"/>
      <c r="F68" s="176"/>
      <c r="G68" s="176"/>
      <c r="H68" s="176"/>
      <c r="I68" s="176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80"/>
      <c r="U68" s="85"/>
      <c r="V68" s="85"/>
      <c r="W68" s="171"/>
      <c r="X68" s="171"/>
      <c r="Y68" s="171"/>
      <c r="Z68" s="171"/>
      <c r="AA68" s="171"/>
      <c r="AB68" s="171"/>
      <c r="AC68" s="171"/>
      <c r="AD68" s="171"/>
      <c r="AE68" s="171"/>
      <c r="AM68" s="172"/>
      <c r="AN68" s="172"/>
      <c r="AO68" s="172"/>
      <c r="AP68" s="172"/>
      <c r="AQ68" s="172"/>
      <c r="AR68" s="172"/>
      <c r="AS68" s="173"/>
      <c r="AV68" s="170"/>
      <c r="AW68" s="163"/>
      <c r="AX68" s="163"/>
      <c r="AY68" s="163"/>
    </row>
    <row r="69" spans="2:51" x14ac:dyDescent="0.25">
      <c r="B69" s="119"/>
      <c r="C69" s="178"/>
      <c r="D69" s="176"/>
      <c r="E69" s="104"/>
      <c r="F69" s="176"/>
      <c r="G69" s="176"/>
      <c r="H69" s="176"/>
      <c r="I69" s="176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80"/>
      <c r="U69" s="85"/>
      <c r="V69" s="85"/>
      <c r="W69" s="171"/>
      <c r="X69" s="171"/>
      <c r="Y69" s="171"/>
      <c r="Z69" s="171"/>
      <c r="AA69" s="171"/>
      <c r="AB69" s="171"/>
      <c r="AC69" s="171"/>
      <c r="AD69" s="171"/>
      <c r="AE69" s="171"/>
      <c r="AM69" s="172"/>
      <c r="AN69" s="172"/>
      <c r="AO69" s="172"/>
      <c r="AP69" s="172"/>
      <c r="AQ69" s="172"/>
      <c r="AR69" s="172"/>
      <c r="AS69" s="173"/>
      <c r="AV69" s="170"/>
      <c r="AW69" s="163"/>
      <c r="AX69" s="163"/>
      <c r="AY69" s="163"/>
    </row>
    <row r="70" spans="2:51" x14ac:dyDescent="0.25">
      <c r="B70" s="119"/>
      <c r="C70" s="178"/>
      <c r="D70" s="176"/>
      <c r="E70" s="176"/>
      <c r="F70" s="176"/>
      <c r="G70" s="176"/>
      <c r="H70" s="176"/>
      <c r="I70" s="176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80"/>
      <c r="U70" s="85"/>
      <c r="V70" s="85"/>
      <c r="W70" s="171"/>
      <c r="X70" s="171"/>
      <c r="Y70" s="171"/>
      <c r="Z70" s="171"/>
      <c r="AA70" s="171"/>
      <c r="AB70" s="171"/>
      <c r="AC70" s="171"/>
      <c r="AD70" s="171"/>
      <c r="AE70" s="171"/>
      <c r="AM70" s="172"/>
      <c r="AN70" s="172"/>
      <c r="AO70" s="172"/>
      <c r="AP70" s="172"/>
      <c r="AQ70" s="172"/>
      <c r="AR70" s="172"/>
      <c r="AS70" s="173"/>
      <c r="AV70" s="170"/>
      <c r="AW70" s="163"/>
      <c r="AX70" s="163"/>
      <c r="AY70" s="163"/>
    </row>
    <row r="71" spans="2:51" x14ac:dyDescent="0.25">
      <c r="B71" s="119"/>
      <c r="C71" s="174"/>
      <c r="D71" s="176"/>
      <c r="E71" s="176"/>
      <c r="F71" s="176"/>
      <c r="G71" s="176"/>
      <c r="H71" s="176"/>
      <c r="I71" s="176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80"/>
      <c r="U71" s="85"/>
      <c r="V71" s="85"/>
      <c r="W71" s="171"/>
      <c r="X71" s="171"/>
      <c r="Y71" s="171"/>
      <c r="Z71" s="98"/>
      <c r="AA71" s="171"/>
      <c r="AB71" s="171"/>
      <c r="AC71" s="171"/>
      <c r="AD71" s="171"/>
      <c r="AE71" s="171"/>
      <c r="AM71" s="172"/>
      <c r="AN71" s="172"/>
      <c r="AO71" s="172"/>
      <c r="AP71" s="172"/>
      <c r="AQ71" s="172"/>
      <c r="AR71" s="172"/>
      <c r="AS71" s="173"/>
      <c r="AV71" s="170"/>
      <c r="AW71" s="163"/>
      <c r="AX71" s="163"/>
      <c r="AY71" s="163"/>
    </row>
    <row r="72" spans="2:51" x14ac:dyDescent="0.25">
      <c r="B72" s="119"/>
      <c r="C72" s="174"/>
      <c r="D72" s="104"/>
      <c r="E72" s="176"/>
      <c r="F72" s="176"/>
      <c r="G72" s="176"/>
      <c r="H72" s="176"/>
      <c r="I72" s="104"/>
      <c r="J72" s="177"/>
      <c r="K72" s="177"/>
      <c r="L72" s="177"/>
      <c r="M72" s="177"/>
      <c r="N72" s="177"/>
      <c r="O72" s="177"/>
      <c r="P72" s="177"/>
      <c r="Q72" s="177"/>
      <c r="R72" s="177"/>
      <c r="S72" s="98"/>
      <c r="T72" s="98"/>
      <c r="U72" s="98"/>
      <c r="V72" s="98"/>
      <c r="W72" s="98"/>
      <c r="X72" s="98"/>
      <c r="Y72" s="98"/>
      <c r="Z72" s="86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170"/>
      <c r="AW72" s="163"/>
      <c r="AX72" s="163"/>
      <c r="AY72" s="163"/>
    </row>
    <row r="73" spans="2:51" x14ac:dyDescent="0.25">
      <c r="B73" s="119"/>
      <c r="C73" s="182"/>
      <c r="D73" s="104"/>
      <c r="E73" s="176"/>
      <c r="F73" s="176"/>
      <c r="G73" s="176"/>
      <c r="H73" s="176"/>
      <c r="I73" s="104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86"/>
      <c r="X73" s="86"/>
      <c r="Y73" s="86"/>
      <c r="Z73" s="171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170"/>
      <c r="AW73" s="163"/>
      <c r="AX73" s="163"/>
      <c r="AY73" s="163"/>
    </row>
    <row r="74" spans="2:51" x14ac:dyDescent="0.25">
      <c r="B74" s="1"/>
      <c r="C74" s="182"/>
      <c r="D74" s="176"/>
      <c r="E74" s="104"/>
      <c r="F74" s="176"/>
      <c r="G74" s="176"/>
      <c r="H74" s="176"/>
      <c r="I74" s="176"/>
      <c r="J74" s="98"/>
      <c r="K74" s="98"/>
      <c r="L74" s="98"/>
      <c r="M74" s="98"/>
      <c r="N74" s="98"/>
      <c r="O74" s="98"/>
      <c r="P74" s="98"/>
      <c r="Q74" s="98"/>
      <c r="R74" s="98"/>
      <c r="S74" s="177"/>
      <c r="T74" s="180"/>
      <c r="U74" s="85"/>
      <c r="V74" s="85"/>
      <c r="W74" s="171"/>
      <c r="X74" s="171"/>
      <c r="Y74" s="171"/>
      <c r="Z74" s="171"/>
      <c r="AA74" s="171"/>
      <c r="AB74" s="171"/>
      <c r="AC74" s="171"/>
      <c r="AD74" s="171"/>
      <c r="AE74" s="171"/>
      <c r="AM74" s="172"/>
      <c r="AN74" s="172"/>
      <c r="AO74" s="172"/>
      <c r="AP74" s="172"/>
      <c r="AQ74" s="172"/>
      <c r="AR74" s="172"/>
      <c r="AS74" s="173"/>
      <c r="AV74" s="170"/>
      <c r="AW74" s="163"/>
      <c r="AX74" s="163"/>
      <c r="AY74" s="163"/>
    </row>
    <row r="75" spans="2:51" x14ac:dyDescent="0.25">
      <c r="B75" s="1"/>
      <c r="C75" s="178"/>
      <c r="D75" s="176"/>
      <c r="E75" s="104"/>
      <c r="F75" s="104"/>
      <c r="G75" s="176"/>
      <c r="H75" s="176"/>
      <c r="I75" s="176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80"/>
      <c r="U75" s="85"/>
      <c r="V75" s="85"/>
      <c r="W75" s="171"/>
      <c r="X75" s="171"/>
      <c r="Y75" s="171"/>
      <c r="Z75" s="171"/>
      <c r="AA75" s="171"/>
      <c r="AB75" s="171"/>
      <c r="AC75" s="171"/>
      <c r="AD75" s="171"/>
      <c r="AE75" s="171"/>
      <c r="AM75" s="172"/>
      <c r="AN75" s="172"/>
      <c r="AO75" s="172"/>
      <c r="AP75" s="172"/>
      <c r="AQ75" s="172"/>
      <c r="AR75" s="172"/>
      <c r="AS75" s="173"/>
      <c r="AV75" s="170"/>
      <c r="AW75" s="163"/>
      <c r="AX75" s="163"/>
      <c r="AY75" s="163"/>
    </row>
    <row r="76" spans="2:51" x14ac:dyDescent="0.25">
      <c r="B76" s="84"/>
      <c r="C76" s="178"/>
      <c r="D76" s="176"/>
      <c r="E76" s="176"/>
      <c r="F76" s="104"/>
      <c r="G76" s="104"/>
      <c r="H76" s="104"/>
      <c r="I76" s="176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80"/>
      <c r="U76" s="85"/>
      <c r="V76" s="85"/>
      <c r="W76" s="171"/>
      <c r="X76" s="171"/>
      <c r="Y76" s="171"/>
      <c r="Z76" s="171"/>
      <c r="AA76" s="171"/>
      <c r="AB76" s="171"/>
      <c r="AC76" s="171"/>
      <c r="AD76" s="171"/>
      <c r="AE76" s="171"/>
      <c r="AM76" s="172"/>
      <c r="AN76" s="172"/>
      <c r="AO76" s="172"/>
      <c r="AP76" s="172"/>
      <c r="AQ76" s="172"/>
      <c r="AR76" s="172"/>
      <c r="AS76" s="173"/>
      <c r="AV76" s="170"/>
      <c r="AW76" s="163"/>
      <c r="AX76" s="163"/>
      <c r="AY76" s="163"/>
    </row>
    <row r="77" spans="2:51" x14ac:dyDescent="0.25">
      <c r="B77" s="84"/>
      <c r="C77" s="98"/>
      <c r="D77" s="176"/>
      <c r="E77" s="176"/>
      <c r="F77" s="176"/>
      <c r="G77" s="104"/>
      <c r="H77" s="104"/>
      <c r="I77" s="176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80"/>
      <c r="U77" s="85"/>
      <c r="V77" s="85"/>
      <c r="W77" s="171"/>
      <c r="X77" s="171"/>
      <c r="Y77" s="171"/>
      <c r="Z77" s="171"/>
      <c r="AA77" s="171"/>
      <c r="AB77" s="171"/>
      <c r="AC77" s="171"/>
      <c r="AD77" s="171"/>
      <c r="AE77" s="171"/>
      <c r="AM77" s="172"/>
      <c r="AN77" s="172"/>
      <c r="AO77" s="172"/>
      <c r="AP77" s="172"/>
      <c r="AQ77" s="172"/>
      <c r="AR77" s="172"/>
      <c r="AS77" s="173"/>
      <c r="AV77" s="170"/>
      <c r="AW77" s="163"/>
      <c r="AX77" s="163"/>
      <c r="AY77" s="163"/>
    </row>
    <row r="78" spans="2:51" x14ac:dyDescent="0.25">
      <c r="B78" s="84"/>
      <c r="C78" s="182"/>
      <c r="D78" s="98"/>
      <c r="E78" s="176"/>
      <c r="F78" s="176"/>
      <c r="G78" s="176"/>
      <c r="H78" s="176"/>
      <c r="I78" s="98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80"/>
      <c r="U78" s="85"/>
      <c r="V78" s="85"/>
      <c r="W78" s="171"/>
      <c r="X78" s="171"/>
      <c r="Y78" s="171"/>
      <c r="Z78" s="171"/>
      <c r="AA78" s="171"/>
      <c r="AB78" s="171"/>
      <c r="AC78" s="171"/>
      <c r="AD78" s="171"/>
      <c r="AE78" s="171"/>
      <c r="AM78" s="172"/>
      <c r="AN78" s="172"/>
      <c r="AO78" s="172"/>
      <c r="AP78" s="172"/>
      <c r="AQ78" s="172"/>
      <c r="AR78" s="172"/>
      <c r="AS78" s="173"/>
      <c r="AV78" s="170"/>
      <c r="AW78" s="163"/>
      <c r="AX78" s="163"/>
      <c r="AY78" s="163"/>
    </row>
    <row r="79" spans="2:51" x14ac:dyDescent="0.25">
      <c r="B79" s="84"/>
      <c r="C79" s="178"/>
      <c r="D79" s="98"/>
      <c r="E79" s="176"/>
      <c r="F79" s="176"/>
      <c r="G79" s="176"/>
      <c r="H79" s="176"/>
      <c r="I79" s="98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80"/>
      <c r="U79" s="85"/>
      <c r="V79" s="85"/>
      <c r="W79" s="171"/>
      <c r="X79" s="171"/>
      <c r="Y79" s="171"/>
      <c r="Z79" s="171"/>
      <c r="AA79" s="171"/>
      <c r="AB79" s="171"/>
      <c r="AC79" s="171"/>
      <c r="AD79" s="171"/>
      <c r="AE79" s="171"/>
      <c r="AM79" s="172"/>
      <c r="AN79" s="172"/>
      <c r="AO79" s="172"/>
      <c r="AP79" s="172"/>
      <c r="AQ79" s="172"/>
      <c r="AR79" s="172"/>
      <c r="AS79" s="173"/>
      <c r="AU79" s="163"/>
      <c r="AV79" s="170"/>
      <c r="AW79" s="163"/>
      <c r="AX79" s="163"/>
      <c r="AY79" s="163"/>
    </row>
    <row r="80" spans="2:51" x14ac:dyDescent="0.25">
      <c r="B80" s="98"/>
      <c r="C80" s="182"/>
      <c r="D80" s="176"/>
      <c r="E80" s="98"/>
      <c r="F80" s="176"/>
      <c r="G80" s="176"/>
      <c r="H80" s="176"/>
      <c r="I80" s="176"/>
      <c r="J80" s="177"/>
      <c r="K80" s="177"/>
      <c r="L80" s="177"/>
      <c r="M80" s="177"/>
      <c r="N80" s="177"/>
      <c r="O80" s="177"/>
      <c r="P80" s="177"/>
      <c r="Q80" s="177"/>
      <c r="R80" s="177"/>
      <c r="S80" s="177"/>
      <c r="T80" s="180"/>
      <c r="U80" s="85"/>
      <c r="V80" s="85"/>
      <c r="W80" s="171"/>
      <c r="X80" s="171"/>
      <c r="Y80" s="171"/>
      <c r="Z80" s="171"/>
      <c r="AA80" s="171"/>
      <c r="AB80" s="171"/>
      <c r="AC80" s="171"/>
      <c r="AD80" s="171"/>
      <c r="AE80" s="171"/>
      <c r="AM80" s="172"/>
      <c r="AN80" s="172"/>
      <c r="AO80" s="172"/>
      <c r="AP80" s="172"/>
      <c r="AQ80" s="172"/>
      <c r="AR80" s="172"/>
      <c r="AS80" s="173"/>
      <c r="AU80" s="163"/>
      <c r="AV80" s="170"/>
      <c r="AW80" s="163"/>
      <c r="AX80" s="163"/>
      <c r="AY80" s="163"/>
    </row>
    <row r="81" spans="1:51" x14ac:dyDescent="0.25">
      <c r="A81" s="171"/>
      <c r="B81" s="98"/>
      <c r="C81" s="96"/>
      <c r="D81" s="176"/>
      <c r="E81" s="98"/>
      <c r="F81" s="98"/>
      <c r="G81" s="176"/>
      <c r="H81" s="176"/>
      <c r="I81" s="172"/>
      <c r="J81" s="172"/>
      <c r="K81" s="172"/>
      <c r="L81" s="172"/>
      <c r="M81" s="172"/>
      <c r="N81" s="172"/>
      <c r="O81" s="173"/>
      <c r="P81" s="167"/>
      <c r="R81" s="170"/>
      <c r="AS81" s="163"/>
      <c r="AT81" s="163"/>
      <c r="AU81" s="163"/>
      <c r="AV81" s="163"/>
      <c r="AW81" s="163"/>
      <c r="AX81" s="163"/>
      <c r="AY81" s="163"/>
    </row>
    <row r="82" spans="1:51" x14ac:dyDescent="0.25">
      <c r="A82" s="171"/>
      <c r="B82" s="84"/>
      <c r="G82" s="98"/>
      <c r="H82" s="98"/>
      <c r="I82" s="172"/>
      <c r="J82" s="172"/>
      <c r="K82" s="172"/>
      <c r="L82" s="172"/>
      <c r="M82" s="172"/>
      <c r="N82" s="172"/>
      <c r="O82" s="173"/>
      <c r="P82" s="167"/>
      <c r="R82" s="167"/>
      <c r="AS82" s="163"/>
      <c r="AT82" s="163"/>
      <c r="AU82" s="163"/>
      <c r="AV82" s="163"/>
      <c r="AW82" s="163"/>
      <c r="AX82" s="163"/>
      <c r="AY82" s="163"/>
    </row>
    <row r="83" spans="1:51" x14ac:dyDescent="0.25">
      <c r="A83" s="171"/>
      <c r="G83" s="98"/>
      <c r="H83" s="98"/>
      <c r="I83" s="172"/>
      <c r="J83" s="172"/>
      <c r="K83" s="172"/>
      <c r="L83" s="172"/>
      <c r="M83" s="172"/>
      <c r="N83" s="172"/>
      <c r="O83" s="173"/>
      <c r="P83" s="167"/>
      <c r="R83" s="167"/>
      <c r="AS83" s="163"/>
      <c r="AT83" s="163"/>
      <c r="AU83" s="163"/>
      <c r="AV83" s="163"/>
      <c r="AW83" s="163"/>
      <c r="AX83" s="163"/>
      <c r="AY83" s="163"/>
    </row>
    <row r="84" spans="1:51" x14ac:dyDescent="0.25">
      <c r="A84" s="171"/>
      <c r="I84" s="172"/>
      <c r="J84" s="172"/>
      <c r="K84" s="172"/>
      <c r="L84" s="172"/>
      <c r="M84" s="172"/>
      <c r="N84" s="172"/>
      <c r="O84" s="173"/>
      <c r="P84" s="167"/>
      <c r="R84" s="167"/>
      <c r="AS84" s="163"/>
      <c r="AT84" s="163"/>
      <c r="AU84" s="163"/>
      <c r="AV84" s="163"/>
      <c r="AW84" s="163"/>
      <c r="AX84" s="163"/>
      <c r="AY84" s="163"/>
    </row>
    <row r="85" spans="1:51" x14ac:dyDescent="0.25">
      <c r="A85" s="171"/>
      <c r="I85" s="172"/>
      <c r="J85" s="172"/>
      <c r="K85" s="172"/>
      <c r="L85" s="172"/>
      <c r="M85" s="172"/>
      <c r="N85" s="172"/>
      <c r="O85" s="173"/>
      <c r="P85" s="167"/>
      <c r="R85" s="167"/>
      <c r="AS85" s="163"/>
      <c r="AT85" s="163"/>
      <c r="AU85" s="163"/>
      <c r="AV85" s="163"/>
      <c r="AW85" s="163"/>
      <c r="AX85" s="163"/>
      <c r="AY85" s="163"/>
    </row>
    <row r="86" spans="1:51" x14ac:dyDescent="0.25">
      <c r="A86" s="171"/>
      <c r="I86" s="172"/>
      <c r="J86" s="172"/>
      <c r="K86" s="172"/>
      <c r="L86" s="172"/>
      <c r="M86" s="172"/>
      <c r="N86" s="172"/>
      <c r="O86" s="173"/>
      <c r="P86" s="167"/>
      <c r="R86" s="167"/>
      <c r="AS86" s="163"/>
      <c r="AT86" s="163"/>
      <c r="AU86" s="163"/>
      <c r="AV86" s="163"/>
      <c r="AW86" s="163"/>
      <c r="AX86" s="163"/>
      <c r="AY86" s="163"/>
    </row>
    <row r="87" spans="1:51" x14ac:dyDescent="0.25">
      <c r="A87" s="171"/>
      <c r="I87" s="172"/>
      <c r="J87" s="172"/>
      <c r="K87" s="172"/>
      <c r="L87" s="172"/>
      <c r="M87" s="172"/>
      <c r="N87" s="172"/>
      <c r="O87" s="173"/>
      <c r="P87" s="167"/>
      <c r="R87" s="86"/>
      <c r="AS87" s="163"/>
      <c r="AT87" s="163"/>
      <c r="AU87" s="163"/>
      <c r="AV87" s="163"/>
      <c r="AW87" s="163"/>
      <c r="AX87" s="163"/>
      <c r="AY87" s="163"/>
    </row>
    <row r="88" spans="1:51" x14ac:dyDescent="0.25">
      <c r="A88" s="171"/>
      <c r="I88" s="172"/>
      <c r="J88" s="172"/>
      <c r="K88" s="172"/>
      <c r="L88" s="172"/>
      <c r="M88" s="172"/>
      <c r="N88" s="172"/>
      <c r="O88" s="173"/>
      <c r="R88" s="167"/>
      <c r="AS88" s="163"/>
      <c r="AT88" s="163"/>
      <c r="AU88" s="163"/>
      <c r="AV88" s="163"/>
      <c r="AW88" s="163"/>
      <c r="AX88" s="163"/>
      <c r="AY88" s="163"/>
    </row>
    <row r="89" spans="1:51" x14ac:dyDescent="0.25">
      <c r="O89" s="173"/>
      <c r="R89" s="167"/>
      <c r="AS89" s="163"/>
      <c r="AT89" s="163"/>
      <c r="AU89" s="163"/>
      <c r="AV89" s="163"/>
      <c r="AW89" s="163"/>
      <c r="AX89" s="163"/>
      <c r="AY89" s="163"/>
    </row>
    <row r="90" spans="1:51" x14ac:dyDescent="0.25">
      <c r="O90" s="173"/>
      <c r="R90" s="167"/>
      <c r="AS90" s="163"/>
      <c r="AT90" s="163"/>
      <c r="AU90" s="163"/>
      <c r="AV90" s="163"/>
      <c r="AW90" s="163"/>
      <c r="AX90" s="163"/>
      <c r="AY90" s="163"/>
    </row>
    <row r="91" spans="1:51" x14ac:dyDescent="0.25">
      <c r="O91" s="173"/>
      <c r="R91" s="167"/>
      <c r="AS91" s="163"/>
      <c r="AT91" s="163"/>
      <c r="AU91" s="163"/>
      <c r="AV91" s="163"/>
      <c r="AW91" s="163"/>
      <c r="AX91" s="163"/>
      <c r="AY91" s="163"/>
    </row>
    <row r="92" spans="1:51" x14ac:dyDescent="0.25">
      <c r="O92" s="173"/>
      <c r="R92" s="167"/>
      <c r="AS92" s="163"/>
      <c r="AT92" s="163"/>
      <c r="AU92" s="163"/>
      <c r="AV92" s="163"/>
      <c r="AW92" s="163"/>
      <c r="AX92" s="163"/>
      <c r="AY92" s="163"/>
    </row>
    <row r="93" spans="1:51" x14ac:dyDescent="0.25">
      <c r="O93" s="173"/>
      <c r="AS93" s="163"/>
      <c r="AT93" s="163"/>
      <c r="AU93" s="163"/>
      <c r="AV93" s="163"/>
      <c r="AW93" s="163"/>
      <c r="AX93" s="163"/>
      <c r="AY93" s="163"/>
    </row>
    <row r="94" spans="1:51" x14ac:dyDescent="0.25">
      <c r="O94" s="173"/>
      <c r="AS94" s="163"/>
      <c r="AT94" s="163"/>
      <c r="AU94" s="163"/>
      <c r="AV94" s="163"/>
      <c r="AW94" s="163"/>
      <c r="AX94" s="163"/>
      <c r="AY94" s="163"/>
    </row>
    <row r="95" spans="1:51" x14ac:dyDescent="0.25">
      <c r="O95" s="173"/>
      <c r="AS95" s="163"/>
      <c r="AT95" s="163"/>
      <c r="AU95" s="163"/>
      <c r="AV95" s="163"/>
      <c r="AW95" s="163"/>
      <c r="AX95" s="163"/>
      <c r="AY95" s="163"/>
    </row>
    <row r="96" spans="1:51" x14ac:dyDescent="0.25">
      <c r="O96" s="173"/>
      <c r="AS96" s="163"/>
      <c r="AT96" s="163"/>
      <c r="AU96" s="163"/>
      <c r="AV96" s="163"/>
      <c r="AW96" s="163"/>
      <c r="AX96" s="163"/>
      <c r="AY96" s="163"/>
    </row>
    <row r="97" spans="15:51" x14ac:dyDescent="0.25">
      <c r="O97" s="173"/>
      <c r="AS97" s="163"/>
      <c r="AT97" s="163"/>
      <c r="AU97" s="163"/>
      <c r="AV97" s="163"/>
      <c r="AW97" s="163"/>
      <c r="AX97" s="163"/>
      <c r="AY97" s="163"/>
    </row>
    <row r="98" spans="15:51" x14ac:dyDescent="0.25">
      <c r="O98" s="173"/>
      <c r="AS98" s="163"/>
      <c r="AT98" s="163"/>
      <c r="AU98" s="163"/>
      <c r="AV98" s="163"/>
      <c r="AW98" s="163"/>
      <c r="AX98" s="163"/>
      <c r="AY98" s="163"/>
    </row>
    <row r="99" spans="15:51" x14ac:dyDescent="0.25">
      <c r="O99" s="173"/>
      <c r="Q99" s="167"/>
      <c r="AS99" s="163"/>
      <c r="AT99" s="163"/>
      <c r="AU99" s="163"/>
      <c r="AV99" s="163"/>
      <c r="AW99" s="163"/>
      <c r="AX99" s="163"/>
      <c r="AY99" s="163"/>
    </row>
    <row r="100" spans="15:51" x14ac:dyDescent="0.25">
      <c r="O100" s="15"/>
      <c r="P100" s="167"/>
      <c r="Q100" s="167"/>
      <c r="AS100" s="163"/>
      <c r="AT100" s="163"/>
      <c r="AU100" s="163"/>
      <c r="AV100" s="163"/>
      <c r="AW100" s="163"/>
      <c r="AX100" s="163"/>
      <c r="AY100" s="163"/>
    </row>
    <row r="101" spans="15:51" x14ac:dyDescent="0.25">
      <c r="O101" s="15"/>
      <c r="P101" s="167"/>
      <c r="Q101" s="167"/>
      <c r="AS101" s="163"/>
      <c r="AT101" s="163"/>
      <c r="AU101" s="163"/>
      <c r="AV101" s="163"/>
      <c r="AW101" s="163"/>
      <c r="AX101" s="163"/>
      <c r="AY101" s="163"/>
    </row>
    <row r="102" spans="15:51" x14ac:dyDescent="0.25">
      <c r="O102" s="15"/>
      <c r="P102" s="167"/>
      <c r="Q102" s="167"/>
      <c r="AS102" s="163"/>
      <c r="AT102" s="163"/>
      <c r="AU102" s="163"/>
      <c r="AV102" s="163"/>
      <c r="AW102" s="163"/>
      <c r="AX102" s="163"/>
      <c r="AY102" s="163"/>
    </row>
    <row r="103" spans="15:51" x14ac:dyDescent="0.25">
      <c r="O103" s="15"/>
      <c r="P103" s="167"/>
      <c r="Q103" s="167"/>
      <c r="AS103" s="163"/>
      <c r="AT103" s="163"/>
      <c r="AU103" s="163"/>
      <c r="AV103" s="163"/>
      <c r="AW103" s="163"/>
      <c r="AX103" s="163"/>
      <c r="AY103" s="163"/>
    </row>
    <row r="104" spans="15:51" x14ac:dyDescent="0.25">
      <c r="O104" s="15"/>
      <c r="P104" s="167"/>
      <c r="Q104" s="167"/>
      <c r="AS104" s="163"/>
      <c r="AT104" s="163"/>
      <c r="AU104" s="163"/>
      <c r="AV104" s="163"/>
      <c r="AW104" s="163"/>
      <c r="AX104" s="163"/>
      <c r="AY104" s="163"/>
    </row>
    <row r="105" spans="15:51" x14ac:dyDescent="0.25">
      <c r="O105" s="15"/>
      <c r="P105" s="167"/>
      <c r="Q105" s="167"/>
      <c r="AS105" s="163"/>
      <c r="AT105" s="163"/>
      <c r="AU105" s="163"/>
      <c r="AV105" s="163"/>
      <c r="AW105" s="163"/>
      <c r="AX105" s="163"/>
      <c r="AY105" s="163"/>
    </row>
    <row r="106" spans="15:51" x14ac:dyDescent="0.25">
      <c r="O106" s="15"/>
      <c r="P106" s="167"/>
      <c r="Q106" s="167"/>
      <c r="AS106" s="163"/>
      <c r="AT106" s="163"/>
      <c r="AU106" s="163"/>
      <c r="AV106" s="163"/>
      <c r="AW106" s="163"/>
      <c r="AX106" s="163"/>
      <c r="AY106" s="163"/>
    </row>
    <row r="107" spans="15:51" x14ac:dyDescent="0.25">
      <c r="O107" s="15"/>
      <c r="P107" s="167"/>
      <c r="Q107" s="167"/>
      <c r="AS107" s="163"/>
      <c r="AT107" s="163"/>
      <c r="AU107" s="163"/>
      <c r="AV107" s="163"/>
      <c r="AW107" s="163"/>
      <c r="AX107" s="163"/>
      <c r="AY107" s="163"/>
    </row>
    <row r="108" spans="15:51" x14ac:dyDescent="0.25">
      <c r="O108" s="15"/>
      <c r="P108" s="167"/>
      <c r="Q108" s="167"/>
      <c r="AS108" s="163"/>
      <c r="AT108" s="163"/>
      <c r="AU108" s="163"/>
      <c r="AV108" s="163"/>
      <c r="AW108" s="163"/>
      <c r="AX108" s="163"/>
      <c r="AY108" s="163"/>
    </row>
    <row r="109" spans="15:51" x14ac:dyDescent="0.25">
      <c r="O109" s="15"/>
      <c r="P109" s="167"/>
      <c r="Q109" s="167"/>
      <c r="R109" s="167"/>
      <c r="S109" s="167"/>
      <c r="AS109" s="163"/>
      <c r="AT109" s="163"/>
      <c r="AU109" s="163"/>
      <c r="AV109" s="163"/>
      <c r="AW109" s="163"/>
      <c r="AX109" s="163"/>
      <c r="AY109" s="163"/>
    </row>
    <row r="110" spans="15:51" x14ac:dyDescent="0.25">
      <c r="O110" s="15"/>
      <c r="P110" s="167"/>
      <c r="Q110" s="167"/>
      <c r="R110" s="167"/>
      <c r="S110" s="167"/>
      <c r="T110" s="167"/>
      <c r="AS110" s="163"/>
      <c r="AT110" s="163"/>
      <c r="AU110" s="163"/>
      <c r="AV110" s="163"/>
      <c r="AW110" s="163"/>
      <c r="AX110" s="163"/>
      <c r="AY110" s="163"/>
    </row>
    <row r="111" spans="15:51" x14ac:dyDescent="0.25">
      <c r="O111" s="15"/>
      <c r="P111" s="167"/>
      <c r="Q111" s="167"/>
      <c r="R111" s="167"/>
      <c r="S111" s="167"/>
      <c r="T111" s="167"/>
      <c r="AS111" s="163"/>
      <c r="AT111" s="163"/>
      <c r="AU111" s="163"/>
      <c r="AV111" s="163"/>
      <c r="AW111" s="163"/>
      <c r="AX111" s="163"/>
      <c r="AY111" s="163"/>
    </row>
    <row r="112" spans="15:51" x14ac:dyDescent="0.25">
      <c r="O112" s="15"/>
      <c r="P112" s="167"/>
      <c r="T112" s="167"/>
      <c r="AS112" s="163"/>
      <c r="AT112" s="163"/>
      <c r="AU112" s="163"/>
      <c r="AV112" s="163"/>
      <c r="AW112" s="163"/>
      <c r="AX112" s="163"/>
      <c r="AY112" s="163"/>
    </row>
    <row r="113" spans="15:51" x14ac:dyDescent="0.25">
      <c r="O113" s="167"/>
      <c r="Q113" s="167"/>
      <c r="R113" s="167"/>
      <c r="S113" s="167"/>
      <c r="AS113" s="163"/>
      <c r="AT113" s="163"/>
      <c r="AU113" s="163"/>
      <c r="AV113" s="163"/>
      <c r="AW113" s="163"/>
      <c r="AX113" s="163"/>
      <c r="AY113" s="163"/>
    </row>
    <row r="114" spans="15:51" x14ac:dyDescent="0.25">
      <c r="O114" s="15"/>
      <c r="P114" s="167"/>
      <c r="Q114" s="167"/>
      <c r="R114" s="167"/>
      <c r="S114" s="167"/>
      <c r="T114" s="167"/>
      <c r="AS114" s="163"/>
      <c r="AT114" s="163"/>
      <c r="AU114" s="163"/>
      <c r="AV114" s="163"/>
      <c r="AW114" s="163"/>
      <c r="AX114" s="163"/>
      <c r="AY114" s="163"/>
    </row>
    <row r="115" spans="15:51" x14ac:dyDescent="0.25">
      <c r="O115" s="15"/>
      <c r="P115" s="167"/>
      <c r="Q115" s="167"/>
      <c r="R115" s="167"/>
      <c r="S115" s="167"/>
      <c r="T115" s="167"/>
      <c r="U115" s="167"/>
      <c r="AS115" s="163"/>
      <c r="AT115" s="163"/>
      <c r="AU115" s="163"/>
      <c r="AV115" s="163"/>
      <c r="AW115" s="163"/>
      <c r="AX115" s="163"/>
      <c r="AY115" s="163"/>
    </row>
    <row r="116" spans="15:51" x14ac:dyDescent="0.25">
      <c r="O116" s="15"/>
      <c r="P116" s="167"/>
      <c r="T116" s="167"/>
      <c r="U116" s="167"/>
      <c r="AS116" s="163"/>
      <c r="AT116" s="163"/>
      <c r="AU116" s="163"/>
      <c r="AV116" s="163"/>
      <c r="AW116" s="163"/>
      <c r="AX116" s="163"/>
      <c r="AY116" s="163"/>
    </row>
    <row r="128" spans="15:51" x14ac:dyDescent="0.25">
      <c r="AS128" s="163"/>
      <c r="AT128" s="163"/>
      <c r="AU128" s="163"/>
      <c r="AV128" s="163"/>
      <c r="AW128" s="163"/>
      <c r="AX128" s="163"/>
      <c r="AY128" s="163"/>
    </row>
  </sheetData>
  <protectedRanges>
    <protectedRange sqref="N72:R72 B82 S74:T80 B74:B79 S70:T71 N75:R80 T62:T69 T43:T48" name="Range2_12_5_1_1"/>
    <protectedRange sqref="N10 L10 L6 D6 D8 AD8 AF8 O8:U8 AJ8:AR8 AF10 AR11:AR34 L24:N31 G23:G34 N12:N23 N32:N34 E23:E34 E11:G22 N11:AG11 O12:AG34" name="Range1_16_3_1_1"/>
    <protectedRange sqref="I77 J75:M80 J72:M72 I80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81:H81 F80 E79" name="Range2_2_2_9_2_1_1"/>
    <protectedRange sqref="D77 D80:D81" name="Range2_1_1_1_1_1_9_2_1_1"/>
    <protectedRange sqref="Q10" name="Range1_17_1_1_1"/>
    <protectedRange sqref="AG10" name="Range1_18_1_1_1"/>
    <protectedRange sqref="C78 C80" name="Range2_4_1_1_1"/>
    <protectedRange sqref="AS16:AS34" name="Range1_1_1_1"/>
    <protectedRange sqref="P3:U5" name="Range1_16_1_1_1_1"/>
    <protectedRange sqref="C81 C79 C76" name="Range2_1_3_1_1"/>
    <protectedRange sqref="H11:H34" name="Range1_1_1_1_1_1_1"/>
    <protectedRange sqref="B80:B81 J73:R74 D78:D79 I78:I79 Z71:Z72 S72:Y73 AA72:AU73 E80:E81 G82:H83 F81" name="Range2_2_1_10_1_1_1_2"/>
    <protectedRange sqref="C77" name="Range2_2_1_10_2_1_1_1"/>
    <protectedRange sqref="N70:R71 G78:H78 D74 F77 E76" name="Range2_12_1_6_1_1"/>
    <protectedRange sqref="D69:D70 I74:I76 I70:M71 G79:H80 G72:H74 E77:E78 F78:F79 F71:F73 E70:E72" name="Range2_2_12_1_7_1_1"/>
    <protectedRange sqref="D75:D76" name="Range2_1_1_1_1_11_1_2_1_1"/>
    <protectedRange sqref="E73 G75:H75 F74" name="Range2_2_2_9_1_1_1_1"/>
    <protectedRange sqref="D71" name="Range2_1_1_1_1_1_9_1_1_1_1"/>
    <protectedRange sqref="C75 C70" name="Range2_1_1_2_1_1"/>
    <protectedRange sqref="C74" name="Range2_1_2_2_1_1"/>
    <protectedRange sqref="C73" name="Range2_3_2_1_1"/>
    <protectedRange sqref="F69:F70 E69 G71:H71" name="Range2_2_12_1_1_1_1_1"/>
    <protectedRange sqref="C69" name="Range2_1_4_2_1_1_1"/>
    <protectedRange sqref="C71:C72" name="Range2_5_1_1_1"/>
    <protectedRange sqref="E74:E75 F75:F76 G76:H77 I72:I73" name="Range2_2_1_1_1_1"/>
    <protectedRange sqref="D72:D73" name="Range2_1_1_1_1_1_1_1_1"/>
    <protectedRange sqref="AS11:AS15" name="Range1_4_1_1_1_1"/>
    <protectedRange sqref="J11:J15 J26:J34" name="Range1_1_2_1_10_1_1_1_1"/>
    <protectedRange sqref="R87" name="Range2_2_1_10_1_1_1_1_1"/>
    <protectedRange sqref="B43:B44" name="Range2_12_5_1_1_1"/>
    <protectedRange sqref="S39:S42" name="Range2_12_3_1_1_1_1"/>
    <protectedRange sqref="D39:H39 N39:R42" name="Range2_12_1_3_1_1_1_1"/>
    <protectedRange sqref="I39:M39 E40:M42" name="Range2_2_12_1_6_1_1_1_1"/>
    <protectedRange sqref="D40:D42" name="Range2_1_1_1_1_11_1_1_1_1_1_1"/>
    <protectedRange sqref="C40:C42" name="Range2_1_2_1_1_1_1_1"/>
    <protectedRange sqref="C39" name="Range2_3_1_1_1_1_1"/>
    <protectedRange sqref="G43:H46" name="Range2_2_12_1_3_1_1_1_1_1_4_1_1"/>
    <protectedRange sqref="E43:F46" name="Range2_2_12_1_7_1_1_3_1_1"/>
    <protectedRange sqref="S43:S48" name="Range2_12_5_1_1_2_3_1"/>
    <protectedRange sqref="Q43:R46" name="Range2_12_1_6_1_1_1_1_2_1"/>
    <protectedRange sqref="N43:P46" name="Range2_12_1_2_3_1_1_1_1_2_1"/>
    <protectedRange sqref="I43:M46" name="Range2_2_12_1_4_3_1_1_1_1_2_1"/>
    <protectedRange sqref="D43:D46" name="Range2_2_12_1_3_1_2_1_1_1_2_1_2_1"/>
    <protectedRange sqref="T52:T61" name="Range2_12_5_1_1_3"/>
    <protectedRange sqref="T51" name="Range2_12_5_1_1_2_2"/>
    <protectedRange sqref="S51" name="Range2_12_4_1_1_1_4_2_2_2"/>
    <protectedRange sqref="T50" name="Range2_12_5_1_1_2_1_1"/>
    <protectedRange sqref="T49" name="Range2_12_5_1_1_6_1_1_1_1_1_1_1"/>
    <protectedRange sqref="S49" name="Range2_12_5_1_1_5_3_1_1_1_1_1_1_1"/>
    <protectedRange sqref="S50" name="Range2_12_4_1_1_1_4_2_2_1_1"/>
    <protectedRange sqref="B71:B73" name="Range2_12_5_1_1_2"/>
    <protectedRange sqref="B70" name="Range2_12_5_1_1_2_1_4_1_1_1_2_1_1_1_1_1_1_1"/>
    <protectedRange sqref="F68 G70:H70" name="Range2_2_12_1_1_1_1_1_1"/>
    <protectedRange sqref="D68:E68" name="Range2_2_12_1_7_1_1_2_1"/>
    <protectedRange sqref="C68" name="Range2_1_1_2_1_1_1"/>
    <protectedRange sqref="B68:B69" name="Range2_12_5_1_1_2_1"/>
    <protectedRange sqref="B67" name="Range2_12_5_1_1_2_1_2_1"/>
    <protectedRange sqref="B66" name="Range2_12_5_1_1_2_1_2_2"/>
    <protectedRange sqref="B65" name="Range2_12_5_1_1_2_1_4_1_1_1_2_1_1_1_1_1_1_1_1_1_2"/>
    <protectedRange sqref="G47:H48" name="Range2_2_12_1_3_1_1_1_1_1_4_1_1_1"/>
    <protectedRange sqref="E47:F48" name="Range2_2_12_1_7_1_1_3_1_1_1"/>
    <protectedRange sqref="Q47:R48" name="Range2_12_1_6_1_1_1_1_2_1_1"/>
    <protectedRange sqref="N47:P48" name="Range2_12_1_2_3_1_1_1_1_2_1_1"/>
    <protectedRange sqref="I47:M48" name="Range2_2_12_1_4_3_1_1_1_1_2_1_1"/>
    <protectedRange sqref="D47:D48" name="Range2_2_12_1_3_1_2_1_1_1_2_1_2_1_1"/>
    <protectedRange sqref="Q51:R51" name="Range2_12_1_6_1_1_1_2_3_2_1_1_3_1"/>
    <protectedRange sqref="N51:P51" name="Range2_12_1_2_3_1_1_1_2_3_2_1_1_3_1"/>
    <protectedRange sqref="K51:M51" name="Range2_2_12_1_4_3_1_1_1_3_3_2_1_1_3_1"/>
    <protectedRange sqref="J51" name="Range2_2_12_1_4_3_1_1_1_3_2_1_2_2_1"/>
    <protectedRange sqref="E50:H50" name="Range2_2_12_1_3_1_2_1_1_1_1_2_1_1_1_1_1_1_1"/>
    <protectedRange sqref="D50" name="Range2_2_12_1_3_1_2_1_1_1_2_1_2_3_1_1_1_1_2"/>
    <protectedRange sqref="Q49:R49" name="Range2_12_1_6_1_1_1_2_3_2_1_1_2_1_1_1_1_1_1"/>
    <protectedRange sqref="N49:P49" name="Range2_12_1_2_3_1_1_1_2_3_2_1_1_2_1_1_1_1_1_1"/>
    <protectedRange sqref="J49:M49" name="Range2_2_12_1_4_3_1_1_1_3_3_2_1_1_2_1_1_1_1_1_1"/>
    <protectedRange sqref="I49" name="Range2_2_12_1_4_3_1_1_1_2_1_2_2_1_2_1_1_1_1_1_1"/>
    <protectedRange sqref="G51:H51 D51:E51" name="Range2_2_12_1_3_1_2_1_1_1_2_1_3_2_1_2_1_1_1_1_1_1"/>
    <protectedRange sqref="F51" name="Range2_2_12_1_3_1_2_1_1_1_1_1_2_2_1_2_1_1_1_1_1_1"/>
    <protectedRange sqref="Q50:R50" name="Range2_12_1_6_1_1_1_2_3_2_1_1_1_1_1"/>
    <protectedRange sqref="N50:P50" name="Range2_12_1_2_3_1_1_1_2_3_2_1_1_1_1_1"/>
    <protectedRange sqref="K50:M50" name="Range2_2_12_1_4_3_1_1_1_3_3_2_1_1_1_1_1"/>
    <protectedRange sqref="J50" name="Range2_2_12_1_4_3_1_1_1_3_2_1_2_1_1_1"/>
    <protectedRange sqref="D49:E49" name="Range2_2_12_1_3_1_2_1_1_1_2_1_2_3_2_1_1_1"/>
    <protectedRange sqref="I50" name="Range2_2_12_1_4_2_1_1_1_4_1_2_1_1_1_2_1_1_1"/>
    <protectedRange sqref="F49:H49" name="Range2_2_12_1_3_1_1_1_1_1_4_1_2_1_2_1_2_1_1_1"/>
    <protectedRange sqref="I51" name="Range2_2_12_1_4_2_1_1_1_4_1_2_1_1_1_2_2_1_1"/>
    <protectedRange sqref="B45:B46" name="Range2_12_5_1_1_1_2_2_1_1_1_1_1_1_1_1_1_1"/>
    <protectedRange sqref="B47" name="Range2_12_5_1_1_1_3_1_1_1_1_1_1_1_1_1_1_1"/>
    <protectedRange sqref="S66:S69" name="Range2_12_5_1_1_5"/>
    <protectedRange sqref="N66:R69" name="Range2_12_1_6_1_1_1"/>
    <protectedRange sqref="J66:M69" name="Range2_2_12_1_7_1_1_2"/>
    <protectedRange sqref="S64:S65" name="Range2_12_2_1_1_1_2_1_1_1"/>
    <protectedRange sqref="Q65:R65" name="Range2_12_1_4_1_1_1_1_1_1_1_1_1_1_1_1_1_1_1"/>
    <protectedRange sqref="N65:P65" name="Range2_12_1_2_1_1_1_1_1_1_1_1_1_1_1_1_1_1_1_1"/>
    <protectedRange sqref="J65:M65" name="Range2_2_12_1_4_1_1_1_1_1_1_1_1_1_1_1_1_1_1_1_1"/>
    <protectedRange sqref="Q64:R64" name="Range2_12_1_6_1_1_1_2_3_1_1_3_1_1_1_1_1_1_1"/>
    <protectedRange sqref="N64:P64" name="Range2_12_1_2_3_1_1_1_2_3_1_1_3_1_1_1_1_1_1_1"/>
    <protectedRange sqref="J64:M64" name="Range2_2_12_1_4_3_1_1_1_3_3_1_1_3_1_1_1_1_1_1_1"/>
    <protectedRange sqref="S52:S63" name="Range2_12_4_1_1_1_4_2_2_2_1"/>
    <protectedRange sqref="Q52:R63" name="Range2_12_1_6_1_1_1_2_3_2_1_1_3_2"/>
    <protectedRange sqref="N52:P63" name="Range2_12_1_2_3_1_1_1_2_3_2_1_1_3_2"/>
    <protectedRange sqref="K52:M63" name="Range2_2_12_1_4_3_1_1_1_3_3_2_1_1_3_2"/>
    <protectedRange sqref="J52:J63" name="Range2_2_12_1_4_3_1_1_1_3_2_1_2_2_2"/>
    <protectedRange sqref="G52:H57" name="Range2_2_12_1_3_1_2_1_1_1_2_1_1_1_1_1_1_2_1_1_1"/>
    <protectedRange sqref="D52:E57" name="Range2_2_12_1_3_1_2_1_1_1_2_1_1_1_1_3_1_1_1_1_1"/>
    <protectedRange sqref="F52:F57" name="Range2_2_12_1_3_1_2_1_1_1_3_1_1_1_1_1_3_1_1_1_1_1"/>
    <protectedRange sqref="I52:I57" name="Range2_2_12_1_4_3_1_1_1_2_1_2_1_1_3_1_1_1_1_1_1_1"/>
    <protectedRange sqref="I60:I61" name="Range2_2_12_1_7_1_1_2_2_2"/>
    <protectedRange sqref="I58:I59" name="Range2_2_12_1_4_3_1_1_1_3_3_1_1_3_1_1_1_1_1_1_2_2"/>
    <protectedRange sqref="E58:H59" name="Range2_2_12_1_3_1_2_1_1_1_1_2_1_1_1_1_1_1_2_2"/>
    <protectedRange sqref="D58:D59" name="Range2_2_12_1_3_1_2_1_1_1_2_1_2_3_1_1_1_1_1_2"/>
    <protectedRange sqref="G60:H61" name="Range2_2_12_1_3_1_2_1_1_1_2_1_1_1_1_1_1_2_1_1_1_1_1_1"/>
    <protectedRange sqref="D60:E61" name="Range2_2_12_1_3_1_2_1_1_1_2_1_1_1_1_3_1_1_1_1_1_2_1_2"/>
    <protectedRange sqref="F60:F61" name="Range2_2_12_1_3_1_2_1_1_1_3_1_1_1_1_1_3_1_1_1_1_1_1_1_2"/>
    <protectedRange sqref="I64:I69" name="Range2_2_12_1_7_1_1_2_2_1_1"/>
    <protectedRange sqref="I62:I63" name="Range2_2_12_1_4_3_1_1_1_3_3_1_1_3_1_1_1_1_1_1_2_1_1"/>
    <protectedRange sqref="G62:H63 E62:F62" name="Range2_2_12_1_3_1_2_1_1_1_1_2_1_1_1_1_1_1_2_1_1"/>
    <protectedRange sqref="D62" name="Range2_2_12_1_3_1_2_1_1_1_2_1_2_3_1_1_1_1_1_1_1"/>
    <protectedRange sqref="G69:H69" name="Range2_2_12_1_3_1_2_1_1_1_2_1_1_1_1_1_1_2_1_1_1_1_1_1_1_1_1"/>
    <protectedRange sqref="F67 G66:H68" name="Range2_2_12_1_3_3_1_1_1_2_1_1_1_1_1_1_1_1_1_1_1_1_1_1_1_1"/>
    <protectedRange sqref="G64:H64" name="Range2_2_12_1_3_1_2_1_1_1_2_1_1_1_1_1_1_2_1_1_1_1_1_2_1"/>
    <protectedRange sqref="F64:F66" name="Range2_2_12_1_3_1_2_1_1_1_3_1_1_1_1_1_3_1_1_1_1_1_1_1_1_1"/>
    <protectedRange sqref="F63 G65:H65" name="Range2_2_12_1_3_1_2_1_1_1_1_2_1_1_1_1_1_1_1_1_1_1_1"/>
    <protectedRange sqref="D67" name="Range2_2_12_1_7_1_1_2_1_1_1_1_1"/>
    <protectedRange sqref="E67" name="Range2_2_12_1_1_1_1_1_1_1_1_1_1_1"/>
    <protectedRange sqref="C67" name="Range2_1_4_2_1_1_1_1_1_1_1_1"/>
    <protectedRange sqref="D64:E66" name="Range2_2_12_1_3_1_2_1_1_1_3_1_1_1_1_1_1_1_2_1_1_1_1_1_1_1"/>
    <protectedRange sqref="D63:E63" name="Range2_2_12_1_3_1_2_1_1_1_2_1_1_1_1_3_1_1_1_1_1_1_1_1_1_1"/>
    <protectedRange sqref="B63" name="Range2_12_5_1_1_2_1_4_1_1_1_2_1_1_1_1_1_1_1_1_1_2_1_1_1_1"/>
    <protectedRange sqref="B64" name="Range2_12_5_1_1_2_1_2_2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137" priority="5" operator="containsText" text="N/A">
      <formula>NOT(ISERROR(SEARCH("N/A",X11)))</formula>
    </cfRule>
    <cfRule type="cellIs" dxfId="136" priority="23" operator="equal">
      <formula>0</formula>
    </cfRule>
  </conditionalFormatting>
  <conditionalFormatting sqref="X11:AE34">
    <cfRule type="cellIs" dxfId="135" priority="22" operator="greaterThanOrEqual">
      <formula>1185</formula>
    </cfRule>
  </conditionalFormatting>
  <conditionalFormatting sqref="X11:AE34">
    <cfRule type="cellIs" dxfId="134" priority="21" operator="between">
      <formula>0.1</formula>
      <formula>1184</formula>
    </cfRule>
  </conditionalFormatting>
  <conditionalFormatting sqref="X8 AJ11:AO11 AJ15:AL15 AJ12:AN14 AK33:AK34 AJ16:AJ34 AO12:AO32 AL16:AL34 AM15:AN34">
    <cfRule type="cellIs" dxfId="133" priority="20" operator="equal">
      <formula>0</formula>
    </cfRule>
  </conditionalFormatting>
  <conditionalFormatting sqref="X8 AJ11:AO11 AJ15:AL15 AJ12:AN14 AK33:AK34 AJ16:AJ34 AO12:AO32 AL16:AL34 AM15:AN34">
    <cfRule type="cellIs" dxfId="132" priority="19" operator="greaterThan">
      <formula>1179</formula>
    </cfRule>
  </conditionalFormatting>
  <conditionalFormatting sqref="X8 AJ11:AO11 AJ15:AL15 AJ12:AN14 AK33:AK34 AJ16:AJ34 AO12:AO32 AL16:AL34 AM15:AN34">
    <cfRule type="cellIs" dxfId="131" priority="18" operator="greaterThan">
      <formula>99</formula>
    </cfRule>
  </conditionalFormatting>
  <conditionalFormatting sqref="X8 AJ11:AO11 AJ15:AL15 AJ12:AN14 AK33:AK34 AJ16:AJ34 AO12:AO32 AL16:AL34 AM15:AN34">
    <cfRule type="cellIs" dxfId="130" priority="17" operator="greaterThan">
      <formula>0.99</formula>
    </cfRule>
  </conditionalFormatting>
  <conditionalFormatting sqref="AB8">
    <cfRule type="cellIs" dxfId="129" priority="16" operator="equal">
      <formula>0</formula>
    </cfRule>
  </conditionalFormatting>
  <conditionalFormatting sqref="AB8">
    <cfRule type="cellIs" dxfId="128" priority="15" operator="greaterThan">
      <formula>1179</formula>
    </cfRule>
  </conditionalFormatting>
  <conditionalFormatting sqref="AB8">
    <cfRule type="cellIs" dxfId="127" priority="14" operator="greaterThan">
      <formula>99</formula>
    </cfRule>
  </conditionalFormatting>
  <conditionalFormatting sqref="AB8">
    <cfRule type="cellIs" dxfId="126" priority="13" operator="greaterThan">
      <formula>0.99</formula>
    </cfRule>
  </conditionalFormatting>
  <conditionalFormatting sqref="AQ11:AQ34 AO33:AO34 AK16:AK32">
    <cfRule type="cellIs" dxfId="125" priority="12" operator="equal">
      <formula>0</formula>
    </cfRule>
  </conditionalFormatting>
  <conditionalFormatting sqref="AQ11:AQ34 AO33:AO34 AK16:AK32">
    <cfRule type="cellIs" dxfId="124" priority="11" operator="greaterThan">
      <formula>1179</formula>
    </cfRule>
  </conditionalFormatting>
  <conditionalFormatting sqref="AQ11:AQ34 AO33:AO34 AK16:AK32">
    <cfRule type="cellIs" dxfId="123" priority="10" operator="greaterThan">
      <formula>99</formula>
    </cfRule>
  </conditionalFormatting>
  <conditionalFormatting sqref="AQ11:AQ34 AO33:AO34 AK16:AK32">
    <cfRule type="cellIs" dxfId="122" priority="9" operator="greaterThan">
      <formula>0.99</formula>
    </cfRule>
  </conditionalFormatting>
  <conditionalFormatting sqref="AI11:AI34">
    <cfRule type="cellIs" dxfId="121" priority="8" operator="greaterThan">
      <formula>$AI$8</formula>
    </cfRule>
  </conditionalFormatting>
  <conditionalFormatting sqref="AH11:AH34">
    <cfRule type="cellIs" dxfId="120" priority="6" operator="greaterThan">
      <formula>$AH$8</formula>
    </cfRule>
    <cfRule type="cellIs" dxfId="119" priority="7" operator="greaterThan">
      <formula>$AH$8</formula>
    </cfRule>
  </conditionalFormatting>
  <conditionalFormatting sqref="AP11:AP34">
    <cfRule type="cellIs" dxfId="118" priority="4" operator="equal">
      <formula>0</formula>
    </cfRule>
  </conditionalFormatting>
  <conditionalFormatting sqref="AP11:AP34">
    <cfRule type="cellIs" dxfId="117" priority="3" operator="greaterThan">
      <formula>1179</formula>
    </cfRule>
  </conditionalFormatting>
  <conditionalFormatting sqref="AP11:AP34">
    <cfRule type="cellIs" dxfId="116" priority="2" operator="greaterThan">
      <formula>99</formula>
    </cfRule>
  </conditionalFormatting>
  <conditionalFormatting sqref="AP11:AP34">
    <cfRule type="cellIs" dxfId="115" priority="1" operator="greaterThan">
      <formula>0.99</formula>
    </cfRule>
  </conditionalFormatting>
  <dataValidations count="4"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2"/>
  <sheetViews>
    <sheetView showGridLines="0" topLeftCell="A16" zoomScaleNormal="100" workbookViewId="0">
      <selection activeCell="AH40" activeCellId="1" sqref="AG35 AH40"/>
    </sheetView>
  </sheetViews>
  <sheetFormatPr defaultRowHeight="15" x14ac:dyDescent="0.25"/>
  <cols>
    <col min="1" max="1" width="5.7109375" style="163" customWidth="1"/>
    <col min="2" max="2" width="10.28515625" style="163" customWidth="1"/>
    <col min="3" max="3" width="14" style="163" customWidth="1"/>
    <col min="4" max="7" width="9.140625" style="163"/>
    <col min="8" max="8" width="20.42578125" style="163" customWidth="1"/>
    <col min="9" max="10" width="9.140625" style="163"/>
    <col min="11" max="11" width="9" style="163" customWidth="1"/>
    <col min="12" max="14" width="9.140625" style="163" hidden="1" customWidth="1"/>
    <col min="15" max="16" width="9.28515625" style="163" bestFit="1" customWidth="1"/>
    <col min="17" max="17" width="9" style="163" customWidth="1"/>
    <col min="18" max="18" width="9.140625" style="163" customWidth="1"/>
    <col min="19" max="19" width="11.5703125" style="163" bestFit="1" customWidth="1"/>
    <col min="20" max="20" width="10.5703125" style="163" bestFit="1" customWidth="1"/>
    <col min="21" max="22" width="9.28515625" style="163" bestFit="1" customWidth="1"/>
    <col min="23" max="23" width="9.140625" style="163"/>
    <col min="24" max="28" width="9.28515625" style="163" bestFit="1" customWidth="1"/>
    <col min="29" max="32" width="9.140625" style="163"/>
    <col min="33" max="33" width="10.5703125" style="163" bestFit="1" customWidth="1"/>
    <col min="34" max="35" width="9.28515625" style="163" bestFit="1" customWidth="1"/>
    <col min="36" max="44" width="9.140625" style="163"/>
    <col min="45" max="45" width="83.85546875" style="15" customWidth="1"/>
    <col min="46" max="47" width="9.140625" style="167"/>
    <col min="48" max="48" width="29.7109375" style="167" customWidth="1"/>
    <col min="49" max="49" width="22" style="167" customWidth="1"/>
    <col min="50" max="50" width="9.140625" style="167"/>
    <col min="51" max="51" width="38.5703125" style="167" bestFit="1" customWidth="1"/>
    <col min="52" max="16384" width="9.140625" style="163"/>
  </cols>
  <sheetData>
    <row r="2" spans="2:51" ht="21" x14ac:dyDescent="0.25">
      <c r="B2" s="5"/>
      <c r="C2" s="167"/>
      <c r="D2" s="167"/>
      <c r="E2" s="6"/>
      <c r="F2" s="6"/>
      <c r="G2" s="167"/>
      <c r="H2" s="7"/>
      <c r="I2" s="7"/>
      <c r="J2" s="167"/>
      <c r="K2" s="7"/>
      <c r="L2" s="7"/>
      <c r="M2" s="167"/>
      <c r="N2" s="167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7"/>
      <c r="AN2" s="167"/>
      <c r="AO2" s="167"/>
      <c r="AP2" s="167"/>
      <c r="AQ2" s="167"/>
      <c r="AR2" s="167"/>
    </row>
    <row r="3" spans="2:51" ht="21" x14ac:dyDescent="0.25">
      <c r="B3" s="16" t="s">
        <v>1</v>
      </c>
      <c r="C3" s="16"/>
      <c r="D3" s="16"/>
      <c r="E3" s="167"/>
      <c r="F3" s="7"/>
      <c r="G3" s="7"/>
      <c r="H3" s="167"/>
      <c r="I3" s="167"/>
      <c r="J3" s="167"/>
      <c r="K3" s="17"/>
      <c r="L3" s="18"/>
      <c r="M3" s="167"/>
      <c r="N3" s="167"/>
      <c r="O3" s="19" t="s">
        <v>2</v>
      </c>
      <c r="P3" s="263" t="s">
        <v>130</v>
      </c>
      <c r="Q3" s="264"/>
      <c r="R3" s="264"/>
      <c r="S3" s="264"/>
      <c r="T3" s="264"/>
      <c r="U3" s="265"/>
      <c r="V3" s="20"/>
      <c r="W3" s="20"/>
      <c r="X3" s="20"/>
      <c r="Y3" s="20"/>
      <c r="Z3" s="20"/>
      <c r="AH3" s="167"/>
      <c r="AI3" s="167"/>
      <c r="AJ3" s="167"/>
      <c r="AK3" s="167"/>
      <c r="AL3" s="15"/>
      <c r="AM3" s="167"/>
      <c r="AN3" s="167"/>
      <c r="AO3" s="167"/>
      <c r="AP3" s="167"/>
      <c r="AQ3" s="167"/>
      <c r="AR3" s="167"/>
      <c r="AS3" s="167"/>
    </row>
    <row r="4" spans="2:51" x14ac:dyDescent="0.25">
      <c r="B4" s="21" t="s">
        <v>3</v>
      </c>
      <c r="C4" s="21"/>
      <c r="D4" s="21"/>
      <c r="E4" s="167"/>
      <c r="F4" s="22"/>
      <c r="G4" s="167"/>
      <c r="H4" s="167"/>
      <c r="I4" s="167"/>
      <c r="J4" s="167"/>
      <c r="K4" s="167"/>
      <c r="L4" s="167"/>
      <c r="M4" s="167"/>
      <c r="N4" s="167"/>
      <c r="O4" s="19" t="s">
        <v>4</v>
      </c>
      <c r="P4" s="263" t="s">
        <v>137</v>
      </c>
      <c r="Q4" s="264"/>
      <c r="R4" s="264"/>
      <c r="S4" s="264"/>
      <c r="T4" s="264"/>
      <c r="U4" s="265"/>
      <c r="V4" s="20"/>
      <c r="W4" s="20"/>
      <c r="X4" s="20"/>
      <c r="Y4" s="20"/>
      <c r="Z4" s="20"/>
      <c r="AH4" s="167"/>
      <c r="AI4" s="167"/>
      <c r="AJ4" s="167"/>
      <c r="AK4" s="167"/>
      <c r="AL4" s="15"/>
      <c r="AM4" s="167"/>
      <c r="AN4" s="167"/>
      <c r="AO4" s="167"/>
      <c r="AP4" s="167"/>
      <c r="AQ4" s="167"/>
      <c r="AR4" s="167"/>
      <c r="AS4" s="167"/>
    </row>
    <row r="5" spans="2:51" x14ac:dyDescent="0.25">
      <c r="B5" s="167"/>
      <c r="C5" s="167"/>
      <c r="D5" s="167"/>
      <c r="E5" s="23"/>
      <c r="F5" s="23"/>
      <c r="G5" s="167"/>
      <c r="H5" s="167"/>
      <c r="I5" s="167"/>
      <c r="J5" s="167"/>
      <c r="K5" s="167"/>
      <c r="L5" s="167"/>
      <c r="M5" s="167"/>
      <c r="N5" s="167"/>
      <c r="O5" s="19" t="s">
        <v>5</v>
      </c>
      <c r="P5" s="263" t="s">
        <v>248</v>
      </c>
      <c r="Q5" s="264"/>
      <c r="R5" s="264"/>
      <c r="S5" s="264"/>
      <c r="T5" s="264"/>
      <c r="U5" s="265"/>
      <c r="V5" s="20"/>
      <c r="W5" s="20"/>
      <c r="X5" s="20"/>
      <c r="Y5" s="20"/>
      <c r="Z5" s="20"/>
      <c r="AH5" s="167"/>
      <c r="AI5" s="167"/>
      <c r="AJ5" s="167"/>
      <c r="AK5" s="167"/>
      <c r="AL5" s="15"/>
      <c r="AM5" s="167"/>
      <c r="AN5" s="167"/>
      <c r="AO5" s="167"/>
      <c r="AP5" s="167"/>
      <c r="AQ5" s="167"/>
      <c r="AR5" s="167"/>
      <c r="AS5" s="167"/>
    </row>
    <row r="6" spans="2:51" x14ac:dyDescent="0.25">
      <c r="B6" s="263" t="s">
        <v>6</v>
      </c>
      <c r="C6" s="265"/>
      <c r="D6" s="266" t="s">
        <v>7</v>
      </c>
      <c r="E6" s="267"/>
      <c r="F6" s="267"/>
      <c r="G6" s="267"/>
      <c r="H6" s="268"/>
      <c r="I6" s="167"/>
      <c r="J6" s="167"/>
      <c r="K6" s="213"/>
      <c r="L6" s="269">
        <v>41686</v>
      </c>
      <c r="M6" s="270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36" x14ac:dyDescent="0.25">
      <c r="B7" s="252" t="s">
        <v>8</v>
      </c>
      <c r="C7" s="253"/>
      <c r="D7" s="252" t="s">
        <v>9</v>
      </c>
      <c r="E7" s="254"/>
      <c r="F7" s="254"/>
      <c r="G7" s="253"/>
      <c r="H7" s="217" t="s">
        <v>10</v>
      </c>
      <c r="I7" s="216" t="s">
        <v>11</v>
      </c>
      <c r="J7" s="216" t="s">
        <v>12</v>
      </c>
      <c r="K7" s="216" t="s">
        <v>13</v>
      </c>
      <c r="L7" s="15"/>
      <c r="M7" s="15"/>
      <c r="N7" s="15"/>
      <c r="O7" s="217" t="s">
        <v>14</v>
      </c>
      <c r="P7" s="252" t="s">
        <v>15</v>
      </c>
      <c r="Q7" s="254"/>
      <c r="R7" s="254"/>
      <c r="S7" s="254"/>
      <c r="T7" s="253"/>
      <c r="U7" s="251" t="s">
        <v>16</v>
      </c>
      <c r="V7" s="251"/>
      <c r="W7" s="216" t="s">
        <v>17</v>
      </c>
      <c r="X7" s="252" t="s">
        <v>18</v>
      </c>
      <c r="Y7" s="253"/>
      <c r="Z7" s="252" t="s">
        <v>19</v>
      </c>
      <c r="AA7" s="253"/>
      <c r="AB7" s="252" t="s">
        <v>20</v>
      </c>
      <c r="AC7" s="253"/>
      <c r="AD7" s="252" t="s">
        <v>21</v>
      </c>
      <c r="AE7" s="253"/>
      <c r="AF7" s="216" t="s">
        <v>22</v>
      </c>
      <c r="AG7" s="216" t="s">
        <v>23</v>
      </c>
      <c r="AH7" s="216" t="s">
        <v>24</v>
      </c>
      <c r="AI7" s="216" t="s">
        <v>25</v>
      </c>
      <c r="AJ7" s="252" t="s">
        <v>26</v>
      </c>
      <c r="AK7" s="254"/>
      <c r="AL7" s="254"/>
      <c r="AM7" s="254"/>
      <c r="AN7" s="253"/>
      <c r="AO7" s="252" t="s">
        <v>27</v>
      </c>
      <c r="AP7" s="254"/>
      <c r="AQ7" s="253"/>
      <c r="AR7" s="216" t="s">
        <v>28</v>
      </c>
      <c r="AS7" s="30"/>
      <c r="AT7" s="15"/>
      <c r="AU7" s="15"/>
      <c r="AV7" s="15"/>
      <c r="AW7" s="15"/>
      <c r="AX7" s="15"/>
      <c r="AY7" s="15"/>
    </row>
    <row r="8" spans="2:51" x14ac:dyDescent="0.25">
      <c r="B8" s="255">
        <v>42032</v>
      </c>
      <c r="C8" s="256"/>
      <c r="D8" s="257" t="s">
        <v>29</v>
      </c>
      <c r="E8" s="258"/>
      <c r="F8" s="258"/>
      <c r="G8" s="259"/>
      <c r="H8" s="31"/>
      <c r="I8" s="257" t="s">
        <v>29</v>
      </c>
      <c r="J8" s="258"/>
      <c r="K8" s="259"/>
      <c r="L8" s="32"/>
      <c r="M8" s="32"/>
      <c r="N8" s="32"/>
      <c r="O8" s="31" t="s">
        <v>30</v>
      </c>
      <c r="P8" s="31" t="s">
        <v>30</v>
      </c>
      <c r="Q8" s="31" t="s">
        <v>31</v>
      </c>
      <c r="R8" s="31" t="s">
        <v>31</v>
      </c>
      <c r="S8" s="31" t="s">
        <v>30</v>
      </c>
      <c r="T8" s="31" t="s">
        <v>32</v>
      </c>
      <c r="U8" s="260" t="s">
        <v>33</v>
      </c>
      <c r="V8" s="260"/>
      <c r="W8" s="33" t="s">
        <v>34</v>
      </c>
      <c r="X8" s="243">
        <v>0</v>
      </c>
      <c r="Y8" s="244"/>
      <c r="Z8" s="261" t="s">
        <v>35</v>
      </c>
      <c r="AA8" s="262"/>
      <c r="AB8" s="243">
        <v>1185</v>
      </c>
      <c r="AC8" s="244"/>
      <c r="AD8" s="245">
        <v>800</v>
      </c>
      <c r="AE8" s="246"/>
      <c r="AF8" s="31"/>
      <c r="AG8" s="33">
        <f>AG34-AG10</f>
        <v>25784</v>
      </c>
      <c r="AH8" s="34"/>
      <c r="AI8" s="34"/>
      <c r="AJ8" s="31" t="s">
        <v>36</v>
      </c>
      <c r="AK8" s="31" t="s">
        <v>36</v>
      </c>
      <c r="AL8" s="31" t="s">
        <v>36</v>
      </c>
      <c r="AM8" s="31" t="s">
        <v>36</v>
      </c>
      <c r="AN8" s="31" t="s">
        <v>36</v>
      </c>
      <c r="AO8" s="31" t="s">
        <v>36</v>
      </c>
      <c r="AP8" s="31" t="s">
        <v>31</v>
      </c>
      <c r="AQ8" s="31" t="s">
        <v>31</v>
      </c>
      <c r="AR8" s="31" t="s">
        <v>37</v>
      </c>
      <c r="AS8" s="30"/>
      <c r="AV8" s="35" t="s">
        <v>38</v>
      </c>
    </row>
    <row r="9" spans="2:51" ht="60" x14ac:dyDescent="0.25">
      <c r="B9" s="235" t="s">
        <v>39</v>
      </c>
      <c r="C9" s="235"/>
      <c r="D9" s="247" t="s">
        <v>40</v>
      </c>
      <c r="E9" s="248"/>
      <c r="F9" s="249" t="s">
        <v>41</v>
      </c>
      <c r="G9" s="248"/>
      <c r="H9" s="250" t="s">
        <v>42</v>
      </c>
      <c r="I9" s="235" t="s">
        <v>43</v>
      </c>
      <c r="J9" s="235"/>
      <c r="K9" s="235"/>
      <c r="L9" s="216" t="s">
        <v>44</v>
      </c>
      <c r="M9" s="251" t="s">
        <v>45</v>
      </c>
      <c r="N9" s="36" t="s">
        <v>46</v>
      </c>
      <c r="O9" s="241" t="s">
        <v>47</v>
      </c>
      <c r="P9" s="241" t="s">
        <v>48</v>
      </c>
      <c r="Q9" s="37" t="s">
        <v>49</v>
      </c>
      <c r="R9" s="229" t="s">
        <v>50</v>
      </c>
      <c r="S9" s="230"/>
      <c r="T9" s="231"/>
      <c r="U9" s="214" t="s">
        <v>51</v>
      </c>
      <c r="V9" s="214" t="s">
        <v>52</v>
      </c>
      <c r="W9" s="235" t="s">
        <v>53</v>
      </c>
      <c r="X9" s="236" t="s">
        <v>54</v>
      </c>
      <c r="Y9" s="237"/>
      <c r="Z9" s="237"/>
      <c r="AA9" s="237"/>
      <c r="AB9" s="237"/>
      <c r="AC9" s="237"/>
      <c r="AD9" s="237"/>
      <c r="AE9" s="238"/>
      <c r="AF9" s="212" t="s">
        <v>55</v>
      </c>
      <c r="AG9" s="212" t="s">
        <v>56</v>
      </c>
      <c r="AH9" s="224" t="s">
        <v>57</v>
      </c>
      <c r="AI9" s="239" t="s">
        <v>58</v>
      </c>
      <c r="AJ9" s="214" t="s">
        <v>59</v>
      </c>
      <c r="AK9" s="214" t="s">
        <v>60</v>
      </c>
      <c r="AL9" s="214" t="s">
        <v>61</v>
      </c>
      <c r="AM9" s="214" t="s">
        <v>62</v>
      </c>
      <c r="AN9" s="214" t="s">
        <v>63</v>
      </c>
      <c r="AO9" s="214" t="s">
        <v>64</v>
      </c>
      <c r="AP9" s="214" t="s">
        <v>65</v>
      </c>
      <c r="AQ9" s="241" t="s">
        <v>66</v>
      </c>
      <c r="AR9" s="214" t="s">
        <v>67</v>
      </c>
      <c r="AS9" s="224" t="s">
        <v>68</v>
      </c>
      <c r="AV9" s="38" t="s">
        <v>69</v>
      </c>
      <c r="AW9" s="38" t="s">
        <v>70</v>
      </c>
      <c r="AY9" s="39" t="s">
        <v>71</v>
      </c>
    </row>
    <row r="10" spans="2:51" x14ac:dyDescent="0.25">
      <c r="B10" s="214" t="s">
        <v>72</v>
      </c>
      <c r="C10" s="214" t="s">
        <v>73</v>
      </c>
      <c r="D10" s="214" t="s">
        <v>74</v>
      </c>
      <c r="E10" s="214" t="s">
        <v>75</v>
      </c>
      <c r="F10" s="214" t="s">
        <v>74</v>
      </c>
      <c r="G10" s="214" t="s">
        <v>75</v>
      </c>
      <c r="H10" s="250"/>
      <c r="I10" s="214" t="s">
        <v>75</v>
      </c>
      <c r="J10" s="214" t="s">
        <v>75</v>
      </c>
      <c r="K10" s="214" t="s">
        <v>75</v>
      </c>
      <c r="L10" s="31" t="s">
        <v>29</v>
      </c>
      <c r="M10" s="251"/>
      <c r="N10" s="31" t="s">
        <v>29</v>
      </c>
      <c r="O10" s="242"/>
      <c r="P10" s="242"/>
      <c r="Q10" s="4">
        <f>'JAN 27'!Q34</f>
        <v>23246676</v>
      </c>
      <c r="R10" s="232"/>
      <c r="S10" s="233"/>
      <c r="T10" s="234"/>
      <c r="U10" s="214" t="s">
        <v>75</v>
      </c>
      <c r="V10" s="214" t="s">
        <v>75</v>
      </c>
      <c r="W10" s="235"/>
      <c r="X10" s="40" t="s">
        <v>76</v>
      </c>
      <c r="Y10" s="40" t="s">
        <v>77</v>
      </c>
      <c r="Z10" s="40" t="s">
        <v>78</v>
      </c>
      <c r="AA10" s="40" t="s">
        <v>79</v>
      </c>
      <c r="AB10" s="40" t="s">
        <v>80</v>
      </c>
      <c r="AC10" s="40" t="s">
        <v>81</v>
      </c>
      <c r="AD10" s="40" t="s">
        <v>82</v>
      </c>
      <c r="AE10" s="40" t="s">
        <v>83</v>
      </c>
      <c r="AF10" s="41"/>
      <c r="AG10" s="192">
        <f>'JAN 27'!AG34</f>
        <v>34268660</v>
      </c>
      <c r="AH10" s="224"/>
      <c r="AI10" s="240"/>
      <c r="AJ10" s="214" t="s">
        <v>84</v>
      </c>
      <c r="AK10" s="214" t="s">
        <v>84</v>
      </c>
      <c r="AL10" s="214" t="s">
        <v>84</v>
      </c>
      <c r="AM10" s="214" t="s">
        <v>84</v>
      </c>
      <c r="AN10" s="214" t="s">
        <v>84</v>
      </c>
      <c r="AO10" s="214" t="s">
        <v>84</v>
      </c>
      <c r="AP10" s="3">
        <f>'JAN 27'!AP34</f>
        <v>7598138</v>
      </c>
      <c r="AQ10" s="242"/>
      <c r="AR10" s="215" t="s">
        <v>85</v>
      </c>
      <c r="AS10" s="224"/>
      <c r="AV10" s="42" t="s">
        <v>86</v>
      </c>
      <c r="AW10" s="42" t="s">
        <v>87</v>
      </c>
      <c r="AY10" s="87" t="s">
        <v>130</v>
      </c>
    </row>
    <row r="11" spans="2:51" x14ac:dyDescent="0.25">
      <c r="B11" s="43">
        <v>2</v>
      </c>
      <c r="C11" s="43">
        <v>4.1666666666666664E-2</v>
      </c>
      <c r="D11" s="191">
        <v>9</v>
      </c>
      <c r="E11" s="44">
        <f>D11/1.42</f>
        <v>6.3380281690140849</v>
      </c>
      <c r="F11" s="168">
        <v>66</v>
      </c>
      <c r="G11" s="44">
        <f>F11/1.42</f>
        <v>46.478873239436624</v>
      </c>
      <c r="H11" s="45" t="s">
        <v>88</v>
      </c>
      <c r="I11" s="45">
        <f>J11-(2/1.42)</f>
        <v>41.549295774647888</v>
      </c>
      <c r="J11" s="46">
        <f>(F11-5)/1.42</f>
        <v>42.95774647887324</v>
      </c>
      <c r="K11" s="45">
        <f>J11+(6/1.42)</f>
        <v>47.183098591549296</v>
      </c>
      <c r="L11" s="47">
        <v>14</v>
      </c>
      <c r="M11" s="48" t="s">
        <v>89</v>
      </c>
      <c r="N11" s="48">
        <v>11.4</v>
      </c>
      <c r="O11" s="192">
        <v>129</v>
      </c>
      <c r="P11" s="192">
        <v>95</v>
      </c>
      <c r="Q11" s="192">
        <v>23250662</v>
      </c>
      <c r="R11" s="50">
        <f>Q11-Q10</f>
        <v>3986</v>
      </c>
      <c r="S11" s="51">
        <f>R11*24/1000</f>
        <v>95.664000000000001</v>
      </c>
      <c r="T11" s="51">
        <f>R11/1000</f>
        <v>3.9860000000000002</v>
      </c>
      <c r="U11" s="193">
        <v>4.9000000000000004</v>
      </c>
      <c r="V11" s="193">
        <f>U11</f>
        <v>4.9000000000000004</v>
      </c>
      <c r="W11" s="194" t="s">
        <v>129</v>
      </c>
      <c r="X11" s="197">
        <v>0</v>
      </c>
      <c r="Y11" s="197">
        <v>0</v>
      </c>
      <c r="Z11" s="197">
        <v>1061</v>
      </c>
      <c r="AA11" s="197">
        <v>0</v>
      </c>
      <c r="AB11" s="197">
        <v>1099</v>
      </c>
      <c r="AC11" s="52" t="s">
        <v>90</v>
      </c>
      <c r="AD11" s="52" t="s">
        <v>90</v>
      </c>
      <c r="AE11" s="52" t="s">
        <v>90</v>
      </c>
      <c r="AF11" s="196" t="s">
        <v>90</v>
      </c>
      <c r="AG11" s="196">
        <v>34269348</v>
      </c>
      <c r="AH11" s="53">
        <f>IF(ISBLANK(AG11),"-",AG11-AG10)</f>
        <v>688</v>
      </c>
      <c r="AI11" s="54">
        <f>AH11/T11</f>
        <v>172.60411440040139</v>
      </c>
      <c r="AJ11" s="166">
        <v>0</v>
      </c>
      <c r="AK11" s="166">
        <v>0</v>
      </c>
      <c r="AL11" s="166">
        <v>1</v>
      </c>
      <c r="AM11" s="166">
        <v>0</v>
      </c>
      <c r="AN11" s="166">
        <v>1</v>
      </c>
      <c r="AO11" s="166">
        <v>0.35</v>
      </c>
      <c r="AP11" s="197">
        <v>7599419</v>
      </c>
      <c r="AQ11" s="197">
        <f t="shared" ref="AQ11:AQ34" si="0">AP11-AP10</f>
        <v>1281</v>
      </c>
      <c r="AR11" s="55"/>
      <c r="AS11" s="56" t="s">
        <v>113</v>
      </c>
      <c r="AV11" s="42" t="s">
        <v>88</v>
      </c>
      <c r="AW11" s="42" t="s">
        <v>91</v>
      </c>
      <c r="AY11" s="87" t="s">
        <v>136</v>
      </c>
    </row>
    <row r="12" spans="2:51" x14ac:dyDescent="0.25">
      <c r="B12" s="43">
        <v>2.0416666666666701</v>
      </c>
      <c r="C12" s="43">
        <v>8.3333333333333329E-2</v>
      </c>
      <c r="D12" s="191">
        <v>11</v>
      </c>
      <c r="E12" s="44">
        <f t="shared" ref="E12:E34" si="1">D12/1.42</f>
        <v>7.746478873239437</v>
      </c>
      <c r="F12" s="168">
        <v>66</v>
      </c>
      <c r="G12" s="44">
        <f t="shared" ref="G12:G34" si="2">F12/1.42</f>
        <v>46.478873239436624</v>
      </c>
      <c r="H12" s="45" t="s">
        <v>88</v>
      </c>
      <c r="I12" s="45">
        <f t="shared" ref="I12:I34" si="3">J12-(2/1.42)</f>
        <v>41.549295774647888</v>
      </c>
      <c r="J12" s="46">
        <f>(F12-5)/1.42</f>
        <v>42.95774647887324</v>
      </c>
      <c r="K12" s="45">
        <f>J12+(6/1.42)</f>
        <v>47.183098591549296</v>
      </c>
      <c r="L12" s="47">
        <v>14</v>
      </c>
      <c r="M12" s="48" t="s">
        <v>89</v>
      </c>
      <c r="N12" s="48">
        <v>11.2</v>
      </c>
      <c r="O12" s="192">
        <v>127</v>
      </c>
      <c r="P12" s="192">
        <v>91</v>
      </c>
      <c r="Q12" s="192">
        <v>23254543</v>
      </c>
      <c r="R12" s="50">
        <f t="shared" ref="R12:R34" si="4">Q12-Q11</f>
        <v>3881</v>
      </c>
      <c r="S12" s="51">
        <f t="shared" ref="S12:S34" si="5">R12*24/1000</f>
        <v>93.144000000000005</v>
      </c>
      <c r="T12" s="51">
        <f t="shared" ref="T12:T34" si="6">R12/1000</f>
        <v>3.8809999999999998</v>
      </c>
      <c r="U12" s="193">
        <v>6.2</v>
      </c>
      <c r="V12" s="193">
        <f t="shared" ref="V12:V33" si="7">U12</f>
        <v>6.2</v>
      </c>
      <c r="W12" s="194" t="s">
        <v>129</v>
      </c>
      <c r="X12" s="197">
        <v>0</v>
      </c>
      <c r="Y12" s="197">
        <v>0</v>
      </c>
      <c r="Z12" s="197">
        <v>1038</v>
      </c>
      <c r="AA12" s="197">
        <v>0</v>
      </c>
      <c r="AB12" s="197">
        <v>1068</v>
      </c>
      <c r="AC12" s="52" t="s">
        <v>90</v>
      </c>
      <c r="AD12" s="52" t="s">
        <v>90</v>
      </c>
      <c r="AE12" s="52" t="s">
        <v>90</v>
      </c>
      <c r="AF12" s="196" t="s">
        <v>90</v>
      </c>
      <c r="AG12" s="196">
        <v>34269996</v>
      </c>
      <c r="AH12" s="53">
        <f>IF(ISBLANK(AG12),"-",AG12-AG11)</f>
        <v>648</v>
      </c>
      <c r="AI12" s="54">
        <f t="shared" ref="AI12:AI34" si="8">AH12/T12</f>
        <v>166.96727647513529</v>
      </c>
      <c r="AJ12" s="166">
        <v>0</v>
      </c>
      <c r="AK12" s="166">
        <v>0</v>
      </c>
      <c r="AL12" s="166">
        <v>1</v>
      </c>
      <c r="AM12" s="166">
        <v>0</v>
      </c>
      <c r="AN12" s="166">
        <v>1</v>
      </c>
      <c r="AO12" s="166">
        <v>0.35</v>
      </c>
      <c r="AP12" s="197">
        <v>7600766</v>
      </c>
      <c r="AQ12" s="197">
        <f t="shared" si="0"/>
        <v>1347</v>
      </c>
      <c r="AR12" s="57"/>
      <c r="AS12" s="56" t="s">
        <v>113</v>
      </c>
      <c r="AV12" s="42" t="s">
        <v>92</v>
      </c>
      <c r="AW12" s="42" t="s">
        <v>93</v>
      </c>
      <c r="AY12" s="87" t="s">
        <v>137</v>
      </c>
    </row>
    <row r="13" spans="2:51" x14ac:dyDescent="0.25">
      <c r="B13" s="43">
        <v>2.0833333333333299</v>
      </c>
      <c r="C13" s="43">
        <v>0.125</v>
      </c>
      <c r="D13" s="191">
        <v>13</v>
      </c>
      <c r="E13" s="44">
        <f t="shared" si="1"/>
        <v>9.1549295774647899</v>
      </c>
      <c r="F13" s="168">
        <v>66</v>
      </c>
      <c r="G13" s="44">
        <f t="shared" si="2"/>
        <v>46.478873239436624</v>
      </c>
      <c r="H13" s="45" t="s">
        <v>88</v>
      </c>
      <c r="I13" s="45">
        <f t="shared" si="3"/>
        <v>41.549295774647888</v>
      </c>
      <c r="J13" s="46">
        <f>(F13-5)/1.42</f>
        <v>42.95774647887324</v>
      </c>
      <c r="K13" s="45">
        <f>J13+(6/1.42)</f>
        <v>47.183098591549296</v>
      </c>
      <c r="L13" s="47">
        <v>14</v>
      </c>
      <c r="M13" s="48" t="s">
        <v>89</v>
      </c>
      <c r="N13" s="48">
        <v>11.2</v>
      </c>
      <c r="O13" s="192">
        <v>125</v>
      </c>
      <c r="P13" s="192">
        <v>90</v>
      </c>
      <c r="Q13" s="192">
        <v>23258373</v>
      </c>
      <c r="R13" s="50">
        <f t="shared" si="4"/>
        <v>3830</v>
      </c>
      <c r="S13" s="51">
        <f t="shared" si="5"/>
        <v>91.92</v>
      </c>
      <c r="T13" s="51">
        <f t="shared" si="6"/>
        <v>3.83</v>
      </c>
      <c r="U13" s="193">
        <v>7.7</v>
      </c>
      <c r="V13" s="193">
        <f t="shared" si="7"/>
        <v>7.7</v>
      </c>
      <c r="W13" s="194" t="s">
        <v>129</v>
      </c>
      <c r="X13" s="197">
        <v>0</v>
      </c>
      <c r="Y13" s="197">
        <v>0</v>
      </c>
      <c r="Z13" s="197">
        <v>1017</v>
      </c>
      <c r="AA13" s="197">
        <v>0</v>
      </c>
      <c r="AB13" s="197">
        <v>1047</v>
      </c>
      <c r="AC13" s="52" t="s">
        <v>90</v>
      </c>
      <c r="AD13" s="52" t="s">
        <v>90</v>
      </c>
      <c r="AE13" s="52" t="s">
        <v>90</v>
      </c>
      <c r="AF13" s="196" t="s">
        <v>90</v>
      </c>
      <c r="AG13" s="196">
        <v>34270620</v>
      </c>
      <c r="AH13" s="53">
        <f>IF(ISBLANK(AG13),"-",AG13-AG12)</f>
        <v>624</v>
      </c>
      <c r="AI13" s="54">
        <f t="shared" si="8"/>
        <v>162.92428198433421</v>
      </c>
      <c r="AJ13" s="166">
        <v>0</v>
      </c>
      <c r="AK13" s="166">
        <v>0</v>
      </c>
      <c r="AL13" s="166">
        <v>1</v>
      </c>
      <c r="AM13" s="166">
        <v>0</v>
      </c>
      <c r="AN13" s="166">
        <v>1</v>
      </c>
      <c r="AO13" s="166">
        <v>0.35</v>
      </c>
      <c r="AP13" s="197">
        <v>7602140</v>
      </c>
      <c r="AQ13" s="197">
        <f t="shared" si="0"/>
        <v>1374</v>
      </c>
      <c r="AR13" s="55"/>
      <c r="AS13" s="56" t="s">
        <v>113</v>
      </c>
      <c r="AV13" s="42" t="s">
        <v>94</v>
      </c>
      <c r="AW13" s="42" t="s">
        <v>95</v>
      </c>
      <c r="AY13" s="87" t="s">
        <v>147</v>
      </c>
    </row>
    <row r="14" spans="2:51" x14ac:dyDescent="0.25">
      <c r="B14" s="43">
        <v>2.125</v>
      </c>
      <c r="C14" s="43">
        <v>0.16666666666666699</v>
      </c>
      <c r="D14" s="191">
        <v>15</v>
      </c>
      <c r="E14" s="44">
        <f t="shared" si="1"/>
        <v>10.563380281690142</v>
      </c>
      <c r="F14" s="168">
        <v>66</v>
      </c>
      <c r="G14" s="44">
        <f t="shared" si="2"/>
        <v>46.478873239436624</v>
      </c>
      <c r="H14" s="45" t="s">
        <v>88</v>
      </c>
      <c r="I14" s="45">
        <f t="shared" si="3"/>
        <v>41.549295774647888</v>
      </c>
      <c r="J14" s="46">
        <f>J15</f>
        <v>42.95774647887324</v>
      </c>
      <c r="K14" s="45">
        <f>J14+(6/1.42)</f>
        <v>47.183098591549296</v>
      </c>
      <c r="L14" s="47">
        <v>14</v>
      </c>
      <c r="M14" s="48" t="s">
        <v>89</v>
      </c>
      <c r="N14" s="48">
        <v>12.8</v>
      </c>
      <c r="O14" s="192">
        <v>127</v>
      </c>
      <c r="P14" s="192">
        <v>89</v>
      </c>
      <c r="Q14" s="192">
        <v>23262173</v>
      </c>
      <c r="R14" s="50">
        <f t="shared" si="4"/>
        <v>3800</v>
      </c>
      <c r="S14" s="51">
        <f t="shared" si="5"/>
        <v>91.2</v>
      </c>
      <c r="T14" s="51">
        <f t="shared" si="6"/>
        <v>3.8</v>
      </c>
      <c r="U14" s="193">
        <v>9.1</v>
      </c>
      <c r="V14" s="193">
        <f t="shared" si="7"/>
        <v>9.1</v>
      </c>
      <c r="W14" s="194" t="s">
        <v>129</v>
      </c>
      <c r="X14" s="197">
        <v>0</v>
      </c>
      <c r="Y14" s="197">
        <v>0</v>
      </c>
      <c r="Z14" s="197">
        <v>1014</v>
      </c>
      <c r="AA14" s="197">
        <v>0</v>
      </c>
      <c r="AB14" s="197">
        <v>1014</v>
      </c>
      <c r="AC14" s="52" t="s">
        <v>90</v>
      </c>
      <c r="AD14" s="52" t="s">
        <v>90</v>
      </c>
      <c r="AE14" s="52" t="s">
        <v>90</v>
      </c>
      <c r="AF14" s="196" t="s">
        <v>90</v>
      </c>
      <c r="AG14" s="196">
        <v>34271204</v>
      </c>
      <c r="AH14" s="53">
        <f t="shared" ref="AH14:AH34" si="9">IF(ISBLANK(AG14),"-",AG14-AG13)</f>
        <v>584</v>
      </c>
      <c r="AI14" s="54">
        <f t="shared" si="8"/>
        <v>153.68421052631581</v>
      </c>
      <c r="AJ14" s="166">
        <v>0</v>
      </c>
      <c r="AK14" s="166">
        <v>0</v>
      </c>
      <c r="AL14" s="166">
        <v>1</v>
      </c>
      <c r="AM14" s="166">
        <v>0</v>
      </c>
      <c r="AN14" s="166">
        <v>1</v>
      </c>
      <c r="AO14" s="166">
        <v>0.5</v>
      </c>
      <c r="AP14" s="197">
        <v>7603529</v>
      </c>
      <c r="AQ14" s="197">
        <f t="shared" si="0"/>
        <v>1389</v>
      </c>
      <c r="AR14" s="55"/>
      <c r="AS14" s="56" t="s">
        <v>113</v>
      </c>
      <c r="AT14" s="58"/>
      <c r="AV14" s="42" t="s">
        <v>96</v>
      </c>
      <c r="AW14" s="42" t="s">
        <v>97</v>
      </c>
      <c r="AY14" s="87" t="s">
        <v>138</v>
      </c>
    </row>
    <row r="15" spans="2:51" x14ac:dyDescent="0.25">
      <c r="B15" s="43">
        <v>2.1666666666666701</v>
      </c>
      <c r="C15" s="43">
        <v>0.20833333333333301</v>
      </c>
      <c r="D15" s="191">
        <v>22</v>
      </c>
      <c r="E15" s="44">
        <f t="shared" si="1"/>
        <v>15.492957746478874</v>
      </c>
      <c r="F15" s="168">
        <v>66</v>
      </c>
      <c r="G15" s="44">
        <f t="shared" si="2"/>
        <v>46.478873239436624</v>
      </c>
      <c r="H15" s="45" t="s">
        <v>88</v>
      </c>
      <c r="I15" s="45">
        <f t="shared" si="3"/>
        <v>41.549295774647888</v>
      </c>
      <c r="J15" s="46">
        <f>(F15-5)/1.42</f>
        <v>42.95774647887324</v>
      </c>
      <c r="K15" s="45">
        <f>J15+(6/1.42)</f>
        <v>47.183098591549296</v>
      </c>
      <c r="L15" s="47">
        <v>18</v>
      </c>
      <c r="M15" s="48" t="s">
        <v>89</v>
      </c>
      <c r="N15" s="48">
        <v>13.1</v>
      </c>
      <c r="O15" s="192">
        <v>100</v>
      </c>
      <c r="P15" s="192">
        <v>100</v>
      </c>
      <c r="Q15" s="192">
        <v>23266094</v>
      </c>
      <c r="R15" s="50">
        <f t="shared" si="4"/>
        <v>3921</v>
      </c>
      <c r="S15" s="51">
        <f t="shared" si="5"/>
        <v>94.103999999999999</v>
      </c>
      <c r="T15" s="51">
        <f t="shared" si="6"/>
        <v>3.9209999999999998</v>
      </c>
      <c r="U15" s="193">
        <v>9.5</v>
      </c>
      <c r="V15" s="193">
        <f t="shared" si="7"/>
        <v>9.5</v>
      </c>
      <c r="W15" s="194" t="s">
        <v>129</v>
      </c>
      <c r="X15" s="197">
        <v>0</v>
      </c>
      <c r="Y15" s="197">
        <v>0</v>
      </c>
      <c r="Z15" s="197">
        <v>984</v>
      </c>
      <c r="AA15" s="197">
        <v>0</v>
      </c>
      <c r="AB15" s="197">
        <v>997</v>
      </c>
      <c r="AC15" s="52" t="s">
        <v>90</v>
      </c>
      <c r="AD15" s="52" t="s">
        <v>90</v>
      </c>
      <c r="AE15" s="52" t="s">
        <v>90</v>
      </c>
      <c r="AF15" s="196" t="s">
        <v>90</v>
      </c>
      <c r="AG15" s="196">
        <v>34271768</v>
      </c>
      <c r="AH15" s="53">
        <f t="shared" si="9"/>
        <v>564</v>
      </c>
      <c r="AI15" s="54">
        <f t="shared" si="8"/>
        <v>143.84085692425401</v>
      </c>
      <c r="AJ15" s="166">
        <v>0</v>
      </c>
      <c r="AK15" s="166">
        <v>0</v>
      </c>
      <c r="AL15" s="166">
        <v>1</v>
      </c>
      <c r="AM15" s="166">
        <v>0</v>
      </c>
      <c r="AN15" s="166">
        <v>1</v>
      </c>
      <c r="AO15" s="166">
        <v>0</v>
      </c>
      <c r="AP15" s="197">
        <v>7603701</v>
      </c>
      <c r="AQ15" s="197">
        <f t="shared" si="0"/>
        <v>172</v>
      </c>
      <c r="AR15" s="55"/>
      <c r="AS15" s="56" t="s">
        <v>113</v>
      </c>
      <c r="AV15" s="42" t="s">
        <v>98</v>
      </c>
      <c r="AW15" s="42" t="s">
        <v>99</v>
      </c>
      <c r="AY15" s="87" t="s">
        <v>248</v>
      </c>
    </row>
    <row r="16" spans="2:51" x14ac:dyDescent="0.25">
      <c r="B16" s="43">
        <v>2.2083333333333299</v>
      </c>
      <c r="C16" s="43">
        <v>0.25</v>
      </c>
      <c r="D16" s="191">
        <v>13</v>
      </c>
      <c r="E16" s="44">
        <f t="shared" si="1"/>
        <v>9.1549295774647899</v>
      </c>
      <c r="F16" s="103">
        <v>68</v>
      </c>
      <c r="G16" s="44">
        <f t="shared" si="2"/>
        <v>47.887323943661976</v>
      </c>
      <c r="H16" s="45" t="s">
        <v>88</v>
      </c>
      <c r="I16" s="45">
        <f t="shared" si="3"/>
        <v>46.478873239436624</v>
      </c>
      <c r="J16" s="46">
        <f t="shared" ref="J16:J25" si="10">F16/1.42</f>
        <v>47.887323943661976</v>
      </c>
      <c r="K16" s="45">
        <f>J16+1.42</f>
        <v>49.307323943661977</v>
      </c>
      <c r="L16" s="47">
        <v>19</v>
      </c>
      <c r="M16" s="48" t="s">
        <v>100</v>
      </c>
      <c r="N16" s="48">
        <v>13.1</v>
      </c>
      <c r="O16" s="192">
        <v>114</v>
      </c>
      <c r="P16" s="192">
        <v>113</v>
      </c>
      <c r="Q16" s="192">
        <v>23270604</v>
      </c>
      <c r="R16" s="50">
        <f t="shared" si="4"/>
        <v>4510</v>
      </c>
      <c r="S16" s="51">
        <f t="shared" si="5"/>
        <v>108.24</v>
      </c>
      <c r="T16" s="51">
        <f t="shared" si="6"/>
        <v>4.51</v>
      </c>
      <c r="U16" s="193">
        <v>9.5</v>
      </c>
      <c r="V16" s="193">
        <f t="shared" si="7"/>
        <v>9.5</v>
      </c>
      <c r="W16" s="194" t="s">
        <v>129</v>
      </c>
      <c r="X16" s="197">
        <v>0</v>
      </c>
      <c r="Y16" s="197">
        <v>0</v>
      </c>
      <c r="Z16" s="197">
        <v>1130</v>
      </c>
      <c r="AA16" s="197">
        <v>0</v>
      </c>
      <c r="AB16" s="197">
        <v>1110</v>
      </c>
      <c r="AC16" s="52" t="s">
        <v>90</v>
      </c>
      <c r="AD16" s="52" t="s">
        <v>90</v>
      </c>
      <c r="AE16" s="52" t="s">
        <v>90</v>
      </c>
      <c r="AF16" s="196" t="s">
        <v>90</v>
      </c>
      <c r="AG16" s="196">
        <v>34272484</v>
      </c>
      <c r="AH16" s="53">
        <f t="shared" si="9"/>
        <v>716</v>
      </c>
      <c r="AI16" s="54">
        <f t="shared" si="8"/>
        <v>158.75831485587585</v>
      </c>
      <c r="AJ16" s="166">
        <v>0</v>
      </c>
      <c r="AK16" s="166">
        <v>0</v>
      </c>
      <c r="AL16" s="166">
        <v>1</v>
      </c>
      <c r="AM16" s="166">
        <v>0</v>
      </c>
      <c r="AN16" s="166">
        <v>1</v>
      </c>
      <c r="AO16" s="166">
        <v>0</v>
      </c>
      <c r="AP16" s="197">
        <v>7603701</v>
      </c>
      <c r="AQ16" s="197">
        <f t="shared" si="0"/>
        <v>0</v>
      </c>
      <c r="AR16" s="57"/>
      <c r="AS16" s="56" t="s">
        <v>101</v>
      </c>
      <c r="AV16" s="42" t="s">
        <v>102</v>
      </c>
      <c r="AW16" s="42" t="s">
        <v>103</v>
      </c>
      <c r="AY16" s="87"/>
    </row>
    <row r="17" spans="1:51" x14ac:dyDescent="0.25">
      <c r="B17" s="43">
        <v>2.25</v>
      </c>
      <c r="C17" s="43">
        <v>0.29166666666666702</v>
      </c>
      <c r="D17" s="191">
        <v>8</v>
      </c>
      <c r="E17" s="44">
        <f t="shared" si="1"/>
        <v>5.6338028169014089</v>
      </c>
      <c r="F17" s="103">
        <v>83</v>
      </c>
      <c r="G17" s="44">
        <f t="shared" si="2"/>
        <v>58.450704225352112</v>
      </c>
      <c r="H17" s="45" t="s">
        <v>88</v>
      </c>
      <c r="I17" s="45">
        <f t="shared" si="3"/>
        <v>57.04225352112676</v>
      </c>
      <c r="J17" s="46">
        <f t="shared" si="10"/>
        <v>58.450704225352112</v>
      </c>
      <c r="K17" s="45">
        <f t="shared" ref="K17:K22" si="11">J17+1.42</f>
        <v>59.870704225352114</v>
      </c>
      <c r="L17" s="47">
        <v>19</v>
      </c>
      <c r="M17" s="48" t="s">
        <v>100</v>
      </c>
      <c r="N17" s="48">
        <v>16.7</v>
      </c>
      <c r="O17" s="192">
        <v>139</v>
      </c>
      <c r="P17" s="192">
        <v>139</v>
      </c>
      <c r="Q17" s="192">
        <v>23276474</v>
      </c>
      <c r="R17" s="50">
        <f t="shared" si="4"/>
        <v>5870</v>
      </c>
      <c r="S17" s="51">
        <f t="shared" si="5"/>
        <v>140.88</v>
      </c>
      <c r="T17" s="51">
        <f t="shared" si="6"/>
        <v>5.87</v>
      </c>
      <c r="U17" s="193">
        <v>9.4</v>
      </c>
      <c r="V17" s="193">
        <f t="shared" si="7"/>
        <v>9.4</v>
      </c>
      <c r="W17" s="194" t="s">
        <v>142</v>
      </c>
      <c r="X17" s="197">
        <v>0</v>
      </c>
      <c r="Y17" s="197">
        <v>980</v>
      </c>
      <c r="Z17" s="197">
        <v>1195</v>
      </c>
      <c r="AA17" s="197">
        <v>1185</v>
      </c>
      <c r="AB17" s="197">
        <v>1198</v>
      </c>
      <c r="AC17" s="52" t="s">
        <v>90</v>
      </c>
      <c r="AD17" s="52" t="s">
        <v>90</v>
      </c>
      <c r="AE17" s="52" t="s">
        <v>90</v>
      </c>
      <c r="AF17" s="196" t="s">
        <v>90</v>
      </c>
      <c r="AG17" s="196">
        <v>34273816</v>
      </c>
      <c r="AH17" s="53">
        <f t="shared" si="9"/>
        <v>1332</v>
      </c>
      <c r="AI17" s="54">
        <f t="shared" si="8"/>
        <v>226.91652470187393</v>
      </c>
      <c r="AJ17" s="166">
        <v>0</v>
      </c>
      <c r="AK17" s="166">
        <v>1</v>
      </c>
      <c r="AL17" s="166">
        <v>1</v>
      </c>
      <c r="AM17" s="166">
        <v>1</v>
      </c>
      <c r="AN17" s="166">
        <v>1</v>
      </c>
      <c r="AO17" s="166">
        <v>0</v>
      </c>
      <c r="AP17" s="197">
        <v>7603701</v>
      </c>
      <c r="AQ17" s="197">
        <f t="shared" si="0"/>
        <v>0</v>
      </c>
      <c r="AR17" s="55"/>
      <c r="AS17" s="56" t="s">
        <v>101</v>
      </c>
      <c r="AT17" s="58"/>
      <c r="AV17" s="42" t="s">
        <v>104</v>
      </c>
      <c r="AW17" s="42" t="s">
        <v>105</v>
      </c>
      <c r="AY17" s="170"/>
    </row>
    <row r="18" spans="1:51" x14ac:dyDescent="0.25">
      <c r="B18" s="43">
        <v>2.2916666666666701</v>
      </c>
      <c r="C18" s="43">
        <v>0.33333333333333298</v>
      </c>
      <c r="D18" s="191">
        <v>8</v>
      </c>
      <c r="E18" s="44">
        <f t="shared" si="1"/>
        <v>5.6338028169014089</v>
      </c>
      <c r="F18" s="103">
        <v>83</v>
      </c>
      <c r="G18" s="44">
        <f t="shared" si="2"/>
        <v>58.450704225352112</v>
      </c>
      <c r="H18" s="45" t="s">
        <v>88</v>
      </c>
      <c r="I18" s="45">
        <f t="shared" si="3"/>
        <v>57.04225352112676</v>
      </c>
      <c r="J18" s="46">
        <f t="shared" si="10"/>
        <v>58.450704225352112</v>
      </c>
      <c r="K18" s="45">
        <f t="shared" si="11"/>
        <v>59.870704225352114</v>
      </c>
      <c r="L18" s="47">
        <v>19</v>
      </c>
      <c r="M18" s="48" t="s">
        <v>100</v>
      </c>
      <c r="N18" s="48">
        <v>17.3</v>
      </c>
      <c r="O18" s="192">
        <v>134</v>
      </c>
      <c r="P18" s="192">
        <v>144</v>
      </c>
      <c r="Q18" s="192">
        <v>23282251</v>
      </c>
      <c r="R18" s="50">
        <f t="shared" si="4"/>
        <v>5777</v>
      </c>
      <c r="S18" s="51">
        <f t="shared" si="5"/>
        <v>138.648</v>
      </c>
      <c r="T18" s="51">
        <f t="shared" si="6"/>
        <v>5.7770000000000001</v>
      </c>
      <c r="U18" s="193">
        <v>9</v>
      </c>
      <c r="V18" s="193">
        <f t="shared" si="7"/>
        <v>9</v>
      </c>
      <c r="W18" s="194" t="s">
        <v>142</v>
      </c>
      <c r="X18" s="197">
        <v>0</v>
      </c>
      <c r="Y18" s="197">
        <v>1035</v>
      </c>
      <c r="Z18" s="197">
        <v>1195</v>
      </c>
      <c r="AA18" s="197">
        <v>1185</v>
      </c>
      <c r="AB18" s="197">
        <v>1198</v>
      </c>
      <c r="AC18" s="52" t="s">
        <v>90</v>
      </c>
      <c r="AD18" s="52" t="s">
        <v>90</v>
      </c>
      <c r="AE18" s="52" t="s">
        <v>90</v>
      </c>
      <c r="AF18" s="196" t="s">
        <v>90</v>
      </c>
      <c r="AG18" s="196">
        <v>34275120</v>
      </c>
      <c r="AH18" s="53">
        <f t="shared" si="9"/>
        <v>1304</v>
      </c>
      <c r="AI18" s="54">
        <f t="shared" si="8"/>
        <v>225.72269343950146</v>
      </c>
      <c r="AJ18" s="166">
        <v>0</v>
      </c>
      <c r="AK18" s="166">
        <v>1</v>
      </c>
      <c r="AL18" s="166">
        <v>1</v>
      </c>
      <c r="AM18" s="166">
        <v>1</v>
      </c>
      <c r="AN18" s="166">
        <v>1</v>
      </c>
      <c r="AO18" s="166">
        <v>0</v>
      </c>
      <c r="AP18" s="197">
        <v>7603701</v>
      </c>
      <c r="AQ18" s="197">
        <f t="shared" si="0"/>
        <v>0</v>
      </c>
      <c r="AR18" s="55"/>
      <c r="AS18" s="56" t="s">
        <v>101</v>
      </c>
      <c r="AV18" s="42" t="s">
        <v>106</v>
      </c>
      <c r="AW18" s="42" t="s">
        <v>107</v>
      </c>
      <c r="AY18" s="170"/>
    </row>
    <row r="19" spans="1:51" x14ac:dyDescent="0.25">
      <c r="B19" s="43">
        <v>2.3333333333333299</v>
      </c>
      <c r="C19" s="43">
        <v>0.375</v>
      </c>
      <c r="D19" s="191">
        <v>7</v>
      </c>
      <c r="E19" s="44">
        <f t="shared" si="1"/>
        <v>4.9295774647887329</v>
      </c>
      <c r="F19" s="103">
        <v>83</v>
      </c>
      <c r="G19" s="44">
        <f t="shared" si="2"/>
        <v>58.450704225352112</v>
      </c>
      <c r="H19" s="45" t="s">
        <v>88</v>
      </c>
      <c r="I19" s="45">
        <f t="shared" si="3"/>
        <v>57.04225352112676</v>
      </c>
      <c r="J19" s="46">
        <f t="shared" si="10"/>
        <v>58.450704225352112</v>
      </c>
      <c r="K19" s="45">
        <f t="shared" si="11"/>
        <v>59.870704225352114</v>
      </c>
      <c r="L19" s="47">
        <v>19</v>
      </c>
      <c r="M19" s="48" t="s">
        <v>100</v>
      </c>
      <c r="N19" s="48">
        <v>18.399999999999999</v>
      </c>
      <c r="O19" s="192">
        <v>132</v>
      </c>
      <c r="P19" s="192">
        <v>139</v>
      </c>
      <c r="Q19" s="192">
        <v>23288352</v>
      </c>
      <c r="R19" s="50">
        <f t="shared" si="4"/>
        <v>6101</v>
      </c>
      <c r="S19" s="51">
        <f t="shared" si="5"/>
        <v>146.42400000000001</v>
      </c>
      <c r="T19" s="51">
        <f t="shared" si="6"/>
        <v>6.101</v>
      </c>
      <c r="U19" s="193">
        <v>8.4</v>
      </c>
      <c r="V19" s="193">
        <f t="shared" si="7"/>
        <v>8.4</v>
      </c>
      <c r="W19" s="194" t="s">
        <v>142</v>
      </c>
      <c r="X19" s="197">
        <v>0</v>
      </c>
      <c r="Y19" s="197">
        <v>1062</v>
      </c>
      <c r="Z19" s="197">
        <v>1195</v>
      </c>
      <c r="AA19" s="197">
        <v>1185</v>
      </c>
      <c r="AB19" s="197">
        <v>1198</v>
      </c>
      <c r="AC19" s="52" t="s">
        <v>90</v>
      </c>
      <c r="AD19" s="52" t="s">
        <v>90</v>
      </c>
      <c r="AE19" s="52" t="s">
        <v>90</v>
      </c>
      <c r="AF19" s="196" t="s">
        <v>90</v>
      </c>
      <c r="AG19" s="196">
        <v>34276492</v>
      </c>
      <c r="AH19" s="53">
        <f t="shared" si="9"/>
        <v>1372</v>
      </c>
      <c r="AI19" s="54">
        <f t="shared" si="8"/>
        <v>224.88116702179971</v>
      </c>
      <c r="AJ19" s="166">
        <v>0</v>
      </c>
      <c r="AK19" s="166">
        <v>1</v>
      </c>
      <c r="AL19" s="166">
        <v>1</v>
      </c>
      <c r="AM19" s="166">
        <v>1</v>
      </c>
      <c r="AN19" s="166">
        <v>1</v>
      </c>
      <c r="AO19" s="166">
        <v>0</v>
      </c>
      <c r="AP19" s="197">
        <v>7603701</v>
      </c>
      <c r="AQ19" s="197">
        <f t="shared" si="0"/>
        <v>0</v>
      </c>
      <c r="AR19" s="55"/>
      <c r="AS19" s="56" t="s">
        <v>101</v>
      </c>
      <c r="AV19" s="42" t="s">
        <v>108</v>
      </c>
      <c r="AW19" s="42" t="s">
        <v>109</v>
      </c>
      <c r="AY19" s="170"/>
    </row>
    <row r="20" spans="1:51" x14ac:dyDescent="0.25">
      <c r="B20" s="43">
        <v>2.375</v>
      </c>
      <c r="C20" s="43">
        <v>0.41666666666666669</v>
      </c>
      <c r="D20" s="191">
        <v>8</v>
      </c>
      <c r="E20" s="44">
        <f t="shared" si="1"/>
        <v>5.6338028169014089</v>
      </c>
      <c r="F20" s="103">
        <v>83</v>
      </c>
      <c r="G20" s="44">
        <f t="shared" si="2"/>
        <v>58.450704225352112</v>
      </c>
      <c r="H20" s="45" t="s">
        <v>88</v>
      </c>
      <c r="I20" s="45">
        <f t="shared" si="3"/>
        <v>57.04225352112676</v>
      </c>
      <c r="J20" s="46">
        <f t="shared" si="10"/>
        <v>58.450704225352112</v>
      </c>
      <c r="K20" s="45">
        <f t="shared" si="11"/>
        <v>59.870704225352114</v>
      </c>
      <c r="L20" s="47">
        <v>19</v>
      </c>
      <c r="M20" s="48" t="s">
        <v>100</v>
      </c>
      <c r="N20" s="48">
        <v>17.7</v>
      </c>
      <c r="O20" s="192">
        <v>133</v>
      </c>
      <c r="P20" s="192">
        <v>151</v>
      </c>
      <c r="Q20" s="192">
        <v>23294501</v>
      </c>
      <c r="R20" s="50">
        <f t="shared" si="4"/>
        <v>6149</v>
      </c>
      <c r="S20" s="51">
        <f t="shared" si="5"/>
        <v>147.57599999999999</v>
      </c>
      <c r="T20" s="51">
        <f t="shared" si="6"/>
        <v>6.149</v>
      </c>
      <c r="U20" s="193">
        <v>7.8</v>
      </c>
      <c r="V20" s="193">
        <f t="shared" si="7"/>
        <v>7.8</v>
      </c>
      <c r="W20" s="194" t="s">
        <v>142</v>
      </c>
      <c r="X20" s="197">
        <v>0</v>
      </c>
      <c r="Y20" s="197">
        <v>1084</v>
      </c>
      <c r="Z20" s="197">
        <v>1195</v>
      </c>
      <c r="AA20" s="197">
        <v>1185</v>
      </c>
      <c r="AB20" s="197">
        <v>1198</v>
      </c>
      <c r="AC20" s="52" t="s">
        <v>90</v>
      </c>
      <c r="AD20" s="52" t="s">
        <v>90</v>
      </c>
      <c r="AE20" s="52" t="s">
        <v>90</v>
      </c>
      <c r="AF20" s="196" t="s">
        <v>90</v>
      </c>
      <c r="AG20" s="196">
        <v>34277872</v>
      </c>
      <c r="AH20" s="53">
        <f>IF(ISBLANK(AG20),"-",AG20-AG19)</f>
        <v>1380</v>
      </c>
      <c r="AI20" s="54">
        <f t="shared" si="8"/>
        <v>224.42673605464304</v>
      </c>
      <c r="AJ20" s="166">
        <v>0</v>
      </c>
      <c r="AK20" s="166">
        <v>1</v>
      </c>
      <c r="AL20" s="166">
        <v>1</v>
      </c>
      <c r="AM20" s="166">
        <v>1</v>
      </c>
      <c r="AN20" s="166">
        <v>1</v>
      </c>
      <c r="AO20" s="166">
        <v>0</v>
      </c>
      <c r="AP20" s="197">
        <v>7603701</v>
      </c>
      <c r="AQ20" s="197">
        <f t="shared" si="0"/>
        <v>0</v>
      </c>
      <c r="AR20" s="57"/>
      <c r="AS20" s="56" t="s">
        <v>101</v>
      </c>
      <c r="AY20" s="170"/>
    </row>
    <row r="21" spans="1:51" x14ac:dyDescent="0.25">
      <c r="B21" s="43">
        <v>2.4166666666666701</v>
      </c>
      <c r="C21" s="43">
        <v>0.45833333333333298</v>
      </c>
      <c r="D21" s="191">
        <v>6</v>
      </c>
      <c r="E21" s="44">
        <f t="shared" si="1"/>
        <v>4.2253521126760569</v>
      </c>
      <c r="F21" s="103">
        <v>83</v>
      </c>
      <c r="G21" s="44">
        <f t="shared" si="2"/>
        <v>58.450704225352112</v>
      </c>
      <c r="H21" s="45" t="s">
        <v>88</v>
      </c>
      <c r="I21" s="45">
        <f t="shared" si="3"/>
        <v>57.04225352112676</v>
      </c>
      <c r="J21" s="46">
        <f t="shared" si="10"/>
        <v>58.450704225352112</v>
      </c>
      <c r="K21" s="45">
        <f t="shared" si="11"/>
        <v>59.870704225352114</v>
      </c>
      <c r="L21" s="47">
        <v>19</v>
      </c>
      <c r="M21" s="48" t="s">
        <v>100</v>
      </c>
      <c r="N21" s="48">
        <v>17.7</v>
      </c>
      <c r="O21" s="192">
        <v>129</v>
      </c>
      <c r="P21" s="192">
        <v>144</v>
      </c>
      <c r="Q21" s="192">
        <v>23300595</v>
      </c>
      <c r="R21" s="50">
        <f>Q21-Q20</f>
        <v>6094</v>
      </c>
      <c r="S21" s="51">
        <f t="shared" si="5"/>
        <v>146.256</v>
      </c>
      <c r="T21" s="51">
        <f t="shared" si="6"/>
        <v>6.0940000000000003</v>
      </c>
      <c r="U21" s="193">
        <v>7.1</v>
      </c>
      <c r="V21" s="193">
        <f t="shared" si="7"/>
        <v>7.1</v>
      </c>
      <c r="W21" s="194" t="s">
        <v>142</v>
      </c>
      <c r="X21" s="197">
        <v>0</v>
      </c>
      <c r="Y21" s="197">
        <v>1116</v>
      </c>
      <c r="Z21" s="197">
        <v>1195</v>
      </c>
      <c r="AA21" s="197">
        <v>1185</v>
      </c>
      <c r="AB21" s="197">
        <v>1198</v>
      </c>
      <c r="AC21" s="52" t="s">
        <v>90</v>
      </c>
      <c r="AD21" s="52" t="s">
        <v>90</v>
      </c>
      <c r="AE21" s="52" t="s">
        <v>90</v>
      </c>
      <c r="AF21" s="196" t="s">
        <v>90</v>
      </c>
      <c r="AG21" s="196">
        <v>34279252</v>
      </c>
      <c r="AH21" s="53">
        <f t="shared" si="9"/>
        <v>1380</v>
      </c>
      <c r="AI21" s="54">
        <f t="shared" si="8"/>
        <v>226.45224811289793</v>
      </c>
      <c r="AJ21" s="166">
        <v>0</v>
      </c>
      <c r="AK21" s="166">
        <v>1</v>
      </c>
      <c r="AL21" s="166">
        <v>1</v>
      </c>
      <c r="AM21" s="166">
        <v>1</v>
      </c>
      <c r="AN21" s="166">
        <v>1</v>
      </c>
      <c r="AO21" s="166">
        <v>0</v>
      </c>
      <c r="AP21" s="197">
        <v>7603701</v>
      </c>
      <c r="AQ21" s="197">
        <f t="shared" si="0"/>
        <v>0</v>
      </c>
      <c r="AR21" s="55"/>
      <c r="AS21" s="56" t="s">
        <v>101</v>
      </c>
      <c r="AY21" s="170"/>
    </row>
    <row r="22" spans="1:51" x14ac:dyDescent="0.25">
      <c r="B22" s="43">
        <v>2.4583333333333299</v>
      </c>
      <c r="C22" s="43">
        <v>0.5</v>
      </c>
      <c r="D22" s="191">
        <v>6</v>
      </c>
      <c r="E22" s="44">
        <f t="shared" si="1"/>
        <v>4.2253521126760569</v>
      </c>
      <c r="F22" s="103">
        <v>83</v>
      </c>
      <c r="G22" s="44">
        <f t="shared" si="2"/>
        <v>58.450704225352112</v>
      </c>
      <c r="H22" s="45" t="s">
        <v>88</v>
      </c>
      <c r="I22" s="45">
        <f t="shared" si="3"/>
        <v>57.04225352112676</v>
      </c>
      <c r="J22" s="46">
        <f t="shared" si="10"/>
        <v>58.450704225352112</v>
      </c>
      <c r="K22" s="45">
        <f t="shared" si="11"/>
        <v>59.870704225352114</v>
      </c>
      <c r="L22" s="47">
        <v>19</v>
      </c>
      <c r="M22" s="48" t="s">
        <v>100</v>
      </c>
      <c r="N22" s="48">
        <v>17.3</v>
      </c>
      <c r="O22" s="192">
        <v>129</v>
      </c>
      <c r="P22" s="192">
        <v>144</v>
      </c>
      <c r="Q22" s="192">
        <v>23306554</v>
      </c>
      <c r="R22" s="50">
        <f t="shared" si="4"/>
        <v>5959</v>
      </c>
      <c r="S22" s="51">
        <f t="shared" si="5"/>
        <v>143.01599999999999</v>
      </c>
      <c r="T22" s="51">
        <f t="shared" si="6"/>
        <v>5.9589999999999996</v>
      </c>
      <c r="U22" s="193">
        <v>6.4</v>
      </c>
      <c r="V22" s="193">
        <f t="shared" si="7"/>
        <v>6.4</v>
      </c>
      <c r="W22" s="194" t="s">
        <v>142</v>
      </c>
      <c r="X22" s="197">
        <v>0</v>
      </c>
      <c r="Y22" s="197">
        <v>1080</v>
      </c>
      <c r="Z22" s="197">
        <v>1195</v>
      </c>
      <c r="AA22" s="197">
        <v>1185</v>
      </c>
      <c r="AB22" s="197">
        <v>1198</v>
      </c>
      <c r="AC22" s="52" t="s">
        <v>90</v>
      </c>
      <c r="AD22" s="52" t="s">
        <v>90</v>
      </c>
      <c r="AE22" s="52" t="s">
        <v>90</v>
      </c>
      <c r="AF22" s="196" t="s">
        <v>90</v>
      </c>
      <c r="AG22" s="196">
        <v>34280624</v>
      </c>
      <c r="AH22" s="53">
        <f t="shared" si="9"/>
        <v>1372</v>
      </c>
      <c r="AI22" s="54">
        <f t="shared" si="8"/>
        <v>230.23997314985738</v>
      </c>
      <c r="AJ22" s="166">
        <v>0</v>
      </c>
      <c r="AK22" s="166">
        <v>1</v>
      </c>
      <c r="AL22" s="166">
        <v>1</v>
      </c>
      <c r="AM22" s="166">
        <v>1</v>
      </c>
      <c r="AN22" s="166">
        <v>1</v>
      </c>
      <c r="AO22" s="166">
        <v>0</v>
      </c>
      <c r="AP22" s="197">
        <v>7603701</v>
      </c>
      <c r="AQ22" s="197">
        <f t="shared" si="0"/>
        <v>0</v>
      </c>
      <c r="AR22" s="55"/>
      <c r="AS22" s="56" t="s">
        <v>101</v>
      </c>
      <c r="AV22" s="59" t="s">
        <v>110</v>
      </c>
      <c r="AY22" s="170"/>
    </row>
    <row r="23" spans="1:51" x14ac:dyDescent="0.25">
      <c r="A23" s="163" t="s">
        <v>183</v>
      </c>
      <c r="B23" s="43">
        <v>2.5</v>
      </c>
      <c r="C23" s="43">
        <v>0.54166666666666696</v>
      </c>
      <c r="D23" s="191">
        <v>5</v>
      </c>
      <c r="E23" s="44">
        <f t="shared" si="1"/>
        <v>3.5211267605633805</v>
      </c>
      <c r="F23" s="168">
        <v>81</v>
      </c>
      <c r="G23" s="44">
        <f t="shared" si="2"/>
        <v>57.04225352112676</v>
      </c>
      <c r="H23" s="45" t="s">
        <v>88</v>
      </c>
      <c r="I23" s="45">
        <f t="shared" si="3"/>
        <v>55.633802816901408</v>
      </c>
      <c r="J23" s="46">
        <f t="shared" si="10"/>
        <v>57.04225352112676</v>
      </c>
      <c r="K23" s="45">
        <f>J23+(6/1.42)</f>
        <v>61.267605633802816</v>
      </c>
      <c r="L23" s="47">
        <v>19</v>
      </c>
      <c r="M23" s="48" t="s">
        <v>100</v>
      </c>
      <c r="N23" s="48">
        <v>17.5</v>
      </c>
      <c r="O23" s="192">
        <v>133</v>
      </c>
      <c r="P23" s="192">
        <v>141</v>
      </c>
      <c r="Q23" s="192">
        <v>23312475</v>
      </c>
      <c r="R23" s="50">
        <f t="shared" si="4"/>
        <v>5921</v>
      </c>
      <c r="S23" s="51">
        <f t="shared" si="5"/>
        <v>142.10400000000001</v>
      </c>
      <c r="T23" s="51">
        <f t="shared" si="6"/>
        <v>5.9210000000000003</v>
      </c>
      <c r="U23" s="193">
        <v>6</v>
      </c>
      <c r="V23" s="193">
        <f t="shared" si="7"/>
        <v>6</v>
      </c>
      <c r="W23" s="194" t="s">
        <v>142</v>
      </c>
      <c r="X23" s="197">
        <v>0</v>
      </c>
      <c r="Y23" s="197">
        <v>1045</v>
      </c>
      <c r="Z23" s="197">
        <v>1195</v>
      </c>
      <c r="AA23" s="197">
        <v>1185</v>
      </c>
      <c r="AB23" s="197">
        <v>1198</v>
      </c>
      <c r="AC23" s="52" t="s">
        <v>90</v>
      </c>
      <c r="AD23" s="52" t="s">
        <v>90</v>
      </c>
      <c r="AE23" s="52" t="s">
        <v>90</v>
      </c>
      <c r="AF23" s="196" t="s">
        <v>90</v>
      </c>
      <c r="AG23" s="196">
        <v>34281996</v>
      </c>
      <c r="AH23" s="53">
        <f t="shared" si="9"/>
        <v>1372</v>
      </c>
      <c r="AI23" s="54">
        <f t="shared" si="8"/>
        <v>231.71761526769126</v>
      </c>
      <c r="AJ23" s="166">
        <v>0</v>
      </c>
      <c r="AK23" s="166">
        <v>1</v>
      </c>
      <c r="AL23" s="166">
        <v>1</v>
      </c>
      <c r="AM23" s="166">
        <v>1</v>
      </c>
      <c r="AN23" s="166">
        <v>1</v>
      </c>
      <c r="AO23" s="166">
        <v>0</v>
      </c>
      <c r="AP23" s="197">
        <v>7603701</v>
      </c>
      <c r="AQ23" s="197">
        <f t="shared" si="0"/>
        <v>0</v>
      </c>
      <c r="AR23" s="55"/>
      <c r="AS23" s="56" t="s">
        <v>113</v>
      </c>
      <c r="AT23" s="58"/>
      <c r="AV23" s="60" t="s">
        <v>111</v>
      </c>
      <c r="AW23" s="61" t="s">
        <v>112</v>
      </c>
      <c r="AY23" s="170"/>
    </row>
    <row r="24" spans="1:51" x14ac:dyDescent="0.25">
      <c r="B24" s="43">
        <v>2.5416666666666701</v>
      </c>
      <c r="C24" s="43">
        <v>0.58333333333333404</v>
      </c>
      <c r="D24" s="191">
        <v>6</v>
      </c>
      <c r="E24" s="44">
        <f t="shared" si="1"/>
        <v>4.2253521126760569</v>
      </c>
      <c r="F24" s="168">
        <v>81</v>
      </c>
      <c r="G24" s="44">
        <f t="shared" si="2"/>
        <v>57.04225352112676</v>
      </c>
      <c r="H24" s="45" t="s">
        <v>88</v>
      </c>
      <c r="I24" s="45">
        <f t="shared" si="3"/>
        <v>55.633802816901408</v>
      </c>
      <c r="J24" s="46">
        <f t="shared" si="10"/>
        <v>57.04225352112676</v>
      </c>
      <c r="K24" s="45">
        <f t="shared" ref="K24:K34" si="12">J24+(6/1.42)</f>
        <v>61.267605633802816</v>
      </c>
      <c r="L24" s="47">
        <v>18</v>
      </c>
      <c r="M24" s="48" t="s">
        <v>100</v>
      </c>
      <c r="N24" s="48">
        <v>17.3</v>
      </c>
      <c r="O24" s="192">
        <v>135</v>
      </c>
      <c r="P24" s="192">
        <v>139</v>
      </c>
      <c r="Q24" s="192">
        <v>23318146</v>
      </c>
      <c r="R24" s="50">
        <f t="shared" si="4"/>
        <v>5671</v>
      </c>
      <c r="S24" s="51">
        <f t="shared" si="5"/>
        <v>136.10400000000001</v>
      </c>
      <c r="T24" s="51">
        <f t="shared" si="6"/>
        <v>5.6710000000000003</v>
      </c>
      <c r="U24" s="193">
        <v>5.6</v>
      </c>
      <c r="V24" s="193">
        <f t="shared" si="7"/>
        <v>5.6</v>
      </c>
      <c r="W24" s="194" t="s">
        <v>142</v>
      </c>
      <c r="X24" s="197">
        <v>0</v>
      </c>
      <c r="Y24" s="197">
        <v>1026</v>
      </c>
      <c r="Z24" s="197">
        <v>1195</v>
      </c>
      <c r="AA24" s="197">
        <v>1185</v>
      </c>
      <c r="AB24" s="197">
        <v>1198</v>
      </c>
      <c r="AC24" s="52" t="s">
        <v>90</v>
      </c>
      <c r="AD24" s="52" t="s">
        <v>90</v>
      </c>
      <c r="AE24" s="52" t="s">
        <v>90</v>
      </c>
      <c r="AF24" s="196" t="s">
        <v>90</v>
      </c>
      <c r="AG24" s="196">
        <v>34283308</v>
      </c>
      <c r="AH24" s="53">
        <f t="shared" si="9"/>
        <v>1312</v>
      </c>
      <c r="AI24" s="54">
        <f t="shared" si="8"/>
        <v>231.35249515076706</v>
      </c>
      <c r="AJ24" s="166">
        <v>0</v>
      </c>
      <c r="AK24" s="166">
        <v>1</v>
      </c>
      <c r="AL24" s="166">
        <v>1</v>
      </c>
      <c r="AM24" s="166">
        <v>1</v>
      </c>
      <c r="AN24" s="166">
        <v>1</v>
      </c>
      <c r="AO24" s="166">
        <v>0</v>
      </c>
      <c r="AP24" s="197">
        <v>7603701</v>
      </c>
      <c r="AQ24" s="197">
        <f t="shared" si="0"/>
        <v>0</v>
      </c>
      <c r="AR24" s="57"/>
      <c r="AS24" s="56" t="s">
        <v>113</v>
      </c>
      <c r="AV24" s="62" t="s">
        <v>29</v>
      </c>
      <c r="AW24" s="62">
        <v>14.7</v>
      </c>
      <c r="AY24" s="170"/>
    </row>
    <row r="25" spans="1:51" x14ac:dyDescent="0.25">
      <c r="B25" s="43">
        <v>2.5833333333333299</v>
      </c>
      <c r="C25" s="43">
        <v>0.625</v>
      </c>
      <c r="D25" s="191">
        <v>6</v>
      </c>
      <c r="E25" s="44">
        <f t="shared" si="1"/>
        <v>4.2253521126760569</v>
      </c>
      <c r="F25" s="168">
        <v>81</v>
      </c>
      <c r="G25" s="44">
        <f t="shared" si="2"/>
        <v>57.04225352112676</v>
      </c>
      <c r="H25" s="45" t="s">
        <v>88</v>
      </c>
      <c r="I25" s="45">
        <f t="shared" si="3"/>
        <v>55.633802816901408</v>
      </c>
      <c r="J25" s="46">
        <f t="shared" si="10"/>
        <v>57.04225352112676</v>
      </c>
      <c r="K25" s="45">
        <f t="shared" si="12"/>
        <v>61.267605633802816</v>
      </c>
      <c r="L25" s="47">
        <v>18</v>
      </c>
      <c r="M25" s="48" t="s">
        <v>100</v>
      </c>
      <c r="N25" s="48">
        <v>16.899999999999999</v>
      </c>
      <c r="O25" s="192">
        <v>134</v>
      </c>
      <c r="P25" s="192">
        <v>134</v>
      </c>
      <c r="Q25" s="192">
        <v>23323665</v>
      </c>
      <c r="R25" s="50">
        <f t="shared" si="4"/>
        <v>5519</v>
      </c>
      <c r="S25" s="51">
        <f t="shared" si="5"/>
        <v>132.45599999999999</v>
      </c>
      <c r="T25" s="51">
        <f t="shared" si="6"/>
        <v>5.5190000000000001</v>
      </c>
      <c r="U25" s="193">
        <v>5.4</v>
      </c>
      <c r="V25" s="193">
        <f t="shared" si="7"/>
        <v>5.4</v>
      </c>
      <c r="W25" s="194" t="s">
        <v>142</v>
      </c>
      <c r="X25" s="197">
        <v>0</v>
      </c>
      <c r="Y25" s="197">
        <v>999</v>
      </c>
      <c r="Z25" s="197">
        <v>1195</v>
      </c>
      <c r="AA25" s="197">
        <v>1185</v>
      </c>
      <c r="AB25" s="197">
        <v>1198</v>
      </c>
      <c r="AC25" s="52" t="s">
        <v>90</v>
      </c>
      <c r="AD25" s="52" t="s">
        <v>90</v>
      </c>
      <c r="AE25" s="52" t="s">
        <v>90</v>
      </c>
      <c r="AF25" s="196" t="s">
        <v>90</v>
      </c>
      <c r="AG25" s="196">
        <v>34284600</v>
      </c>
      <c r="AH25" s="53">
        <f t="shared" si="9"/>
        <v>1292</v>
      </c>
      <c r="AI25" s="54">
        <f t="shared" si="8"/>
        <v>234.10038050371443</v>
      </c>
      <c r="AJ25" s="166">
        <v>0</v>
      </c>
      <c r="AK25" s="166">
        <v>1</v>
      </c>
      <c r="AL25" s="166">
        <v>1</v>
      </c>
      <c r="AM25" s="166">
        <v>1</v>
      </c>
      <c r="AN25" s="166">
        <v>1</v>
      </c>
      <c r="AO25" s="166">
        <v>0</v>
      </c>
      <c r="AP25" s="197">
        <v>7603701</v>
      </c>
      <c r="AQ25" s="197">
        <f t="shared" si="0"/>
        <v>0</v>
      </c>
      <c r="AR25" s="55"/>
      <c r="AS25" s="56" t="s">
        <v>113</v>
      </c>
      <c r="AV25" s="62" t="s">
        <v>74</v>
      </c>
      <c r="AW25" s="62">
        <v>10.36</v>
      </c>
      <c r="AY25" s="170"/>
    </row>
    <row r="26" spans="1:51" x14ac:dyDescent="0.25">
      <c r="B26" s="43">
        <v>2.625</v>
      </c>
      <c r="C26" s="43">
        <v>0.66666666666666696</v>
      </c>
      <c r="D26" s="191">
        <v>6</v>
      </c>
      <c r="E26" s="44">
        <f t="shared" si="1"/>
        <v>4.2253521126760569</v>
      </c>
      <c r="F26" s="168">
        <v>81</v>
      </c>
      <c r="G26" s="44">
        <f t="shared" si="2"/>
        <v>57.04225352112676</v>
      </c>
      <c r="H26" s="45" t="s">
        <v>88</v>
      </c>
      <c r="I26" s="45">
        <f t="shared" si="3"/>
        <v>53.521126760563384</v>
      </c>
      <c r="J26" s="46">
        <f>(F26-3)/1.42</f>
        <v>54.929577464788736</v>
      </c>
      <c r="K26" s="45">
        <f t="shared" si="12"/>
        <v>59.154929577464792</v>
      </c>
      <c r="L26" s="47">
        <v>18</v>
      </c>
      <c r="M26" s="48" t="s">
        <v>100</v>
      </c>
      <c r="N26" s="48">
        <v>16.7</v>
      </c>
      <c r="O26" s="192">
        <v>135</v>
      </c>
      <c r="P26" s="192">
        <v>132</v>
      </c>
      <c r="Q26" s="192">
        <v>23329150</v>
      </c>
      <c r="R26" s="50">
        <f t="shared" si="4"/>
        <v>5485</v>
      </c>
      <c r="S26" s="51">
        <f t="shared" si="5"/>
        <v>131.63999999999999</v>
      </c>
      <c r="T26" s="51">
        <f t="shared" si="6"/>
        <v>5.4850000000000003</v>
      </c>
      <c r="U26" s="193">
        <v>5.3</v>
      </c>
      <c r="V26" s="193">
        <f t="shared" si="7"/>
        <v>5.3</v>
      </c>
      <c r="W26" s="194" t="s">
        <v>142</v>
      </c>
      <c r="X26" s="197">
        <v>0</v>
      </c>
      <c r="Y26" s="197">
        <v>1008</v>
      </c>
      <c r="Z26" s="197">
        <v>1195</v>
      </c>
      <c r="AA26" s="197">
        <v>1185</v>
      </c>
      <c r="AB26" s="197">
        <v>1198</v>
      </c>
      <c r="AC26" s="52" t="s">
        <v>90</v>
      </c>
      <c r="AD26" s="52" t="s">
        <v>90</v>
      </c>
      <c r="AE26" s="52" t="s">
        <v>90</v>
      </c>
      <c r="AF26" s="196" t="s">
        <v>90</v>
      </c>
      <c r="AG26" s="196">
        <v>34285910</v>
      </c>
      <c r="AH26" s="53">
        <f t="shared" si="9"/>
        <v>1310</v>
      </c>
      <c r="AI26" s="54">
        <f t="shared" si="8"/>
        <v>238.8331814038286</v>
      </c>
      <c r="AJ26" s="166">
        <v>0</v>
      </c>
      <c r="AK26" s="166">
        <v>1</v>
      </c>
      <c r="AL26" s="166">
        <v>1</v>
      </c>
      <c r="AM26" s="166">
        <v>1</v>
      </c>
      <c r="AN26" s="166">
        <v>1</v>
      </c>
      <c r="AO26" s="166">
        <v>0</v>
      </c>
      <c r="AP26" s="197">
        <v>7603701</v>
      </c>
      <c r="AQ26" s="197">
        <f t="shared" si="0"/>
        <v>0</v>
      </c>
      <c r="AR26" s="55"/>
      <c r="AS26" s="56" t="s">
        <v>113</v>
      </c>
      <c r="AV26" s="62" t="s">
        <v>114</v>
      </c>
      <c r="AW26" s="62">
        <v>1.01325</v>
      </c>
      <c r="AY26" s="170"/>
    </row>
    <row r="27" spans="1:51" x14ac:dyDescent="0.25">
      <c r="B27" s="43">
        <v>2.6666666666666701</v>
      </c>
      <c r="C27" s="43">
        <v>0.70833333333333404</v>
      </c>
      <c r="D27" s="191">
        <v>4</v>
      </c>
      <c r="E27" s="44">
        <f t="shared" si="1"/>
        <v>2.8169014084507045</v>
      </c>
      <c r="F27" s="168">
        <v>81</v>
      </c>
      <c r="G27" s="44">
        <f t="shared" si="2"/>
        <v>57.04225352112676</v>
      </c>
      <c r="H27" s="45" t="s">
        <v>88</v>
      </c>
      <c r="I27" s="45">
        <f t="shared" si="3"/>
        <v>53.521126760563384</v>
      </c>
      <c r="J27" s="46">
        <f t="shared" ref="J27:J32" si="13">(F27-3)/1.42</f>
        <v>54.929577464788736</v>
      </c>
      <c r="K27" s="45">
        <f t="shared" si="12"/>
        <v>59.154929577464792</v>
      </c>
      <c r="L27" s="47">
        <v>18</v>
      </c>
      <c r="M27" s="48" t="s">
        <v>100</v>
      </c>
      <c r="N27" s="48">
        <v>16.7</v>
      </c>
      <c r="O27" s="192">
        <v>130</v>
      </c>
      <c r="P27" s="192">
        <v>135</v>
      </c>
      <c r="Q27" s="192">
        <v>23334799</v>
      </c>
      <c r="R27" s="50">
        <f t="shared" si="4"/>
        <v>5649</v>
      </c>
      <c r="S27" s="51">
        <f t="shared" si="5"/>
        <v>135.57599999999999</v>
      </c>
      <c r="T27" s="51">
        <f t="shared" si="6"/>
        <v>5.649</v>
      </c>
      <c r="U27" s="193">
        <v>5.0999999999999996</v>
      </c>
      <c r="V27" s="193">
        <f t="shared" si="7"/>
        <v>5.0999999999999996</v>
      </c>
      <c r="W27" s="194" t="s">
        <v>142</v>
      </c>
      <c r="X27" s="197">
        <v>0</v>
      </c>
      <c r="Y27" s="197">
        <v>1048</v>
      </c>
      <c r="Z27" s="197">
        <v>1195</v>
      </c>
      <c r="AA27" s="197">
        <v>1185</v>
      </c>
      <c r="AB27" s="197">
        <v>1198</v>
      </c>
      <c r="AC27" s="52" t="s">
        <v>90</v>
      </c>
      <c r="AD27" s="52" t="s">
        <v>90</v>
      </c>
      <c r="AE27" s="52" t="s">
        <v>90</v>
      </c>
      <c r="AF27" s="196" t="s">
        <v>90</v>
      </c>
      <c r="AG27" s="196">
        <v>34287220</v>
      </c>
      <c r="AH27" s="53">
        <f t="shared" si="9"/>
        <v>1310</v>
      </c>
      <c r="AI27" s="54">
        <f t="shared" si="8"/>
        <v>231.89945123030625</v>
      </c>
      <c r="AJ27" s="166">
        <v>0</v>
      </c>
      <c r="AK27" s="166">
        <v>1</v>
      </c>
      <c r="AL27" s="166">
        <v>1</v>
      </c>
      <c r="AM27" s="166">
        <v>1</v>
      </c>
      <c r="AN27" s="166">
        <v>1</v>
      </c>
      <c r="AO27" s="166">
        <v>0</v>
      </c>
      <c r="AP27" s="197">
        <v>7603701</v>
      </c>
      <c r="AQ27" s="197">
        <f t="shared" si="0"/>
        <v>0</v>
      </c>
      <c r="AR27" s="55"/>
      <c r="AS27" s="56" t="s">
        <v>113</v>
      </c>
      <c r="AV27" s="62" t="s">
        <v>115</v>
      </c>
      <c r="AW27" s="62">
        <v>1</v>
      </c>
      <c r="AY27" s="170"/>
    </row>
    <row r="28" spans="1:51" x14ac:dyDescent="0.25">
      <c r="B28" s="43">
        <v>2.7083333333333299</v>
      </c>
      <c r="C28" s="43">
        <v>0.750000000000002</v>
      </c>
      <c r="D28" s="191">
        <v>3</v>
      </c>
      <c r="E28" s="44">
        <f t="shared" si="1"/>
        <v>2.1126760563380285</v>
      </c>
      <c r="F28" s="168">
        <v>78</v>
      </c>
      <c r="G28" s="44">
        <f t="shared" si="2"/>
        <v>54.929577464788736</v>
      </c>
      <c r="H28" s="45" t="s">
        <v>88</v>
      </c>
      <c r="I28" s="45">
        <f t="shared" si="3"/>
        <v>51.408450704225352</v>
      </c>
      <c r="J28" s="46">
        <f t="shared" si="13"/>
        <v>52.816901408450704</v>
      </c>
      <c r="K28" s="45">
        <f t="shared" si="12"/>
        <v>57.04225352112676</v>
      </c>
      <c r="L28" s="47">
        <v>18</v>
      </c>
      <c r="M28" s="48" t="s">
        <v>100</v>
      </c>
      <c r="N28" s="48">
        <v>16.7</v>
      </c>
      <c r="O28" s="192">
        <v>129</v>
      </c>
      <c r="P28" s="192">
        <v>132</v>
      </c>
      <c r="Q28" s="192">
        <v>23340335</v>
      </c>
      <c r="R28" s="50">
        <f t="shared" si="4"/>
        <v>5536</v>
      </c>
      <c r="S28" s="51">
        <f t="shared" si="5"/>
        <v>132.864</v>
      </c>
      <c r="T28" s="51">
        <f t="shared" si="6"/>
        <v>5.5359999999999996</v>
      </c>
      <c r="U28" s="193">
        <v>4.8</v>
      </c>
      <c r="V28" s="193">
        <f t="shared" si="7"/>
        <v>4.8</v>
      </c>
      <c r="W28" s="194" t="s">
        <v>142</v>
      </c>
      <c r="X28" s="197">
        <v>0</v>
      </c>
      <c r="Y28" s="197">
        <v>1011</v>
      </c>
      <c r="Z28" s="197">
        <v>1176</v>
      </c>
      <c r="AA28" s="197">
        <v>1185</v>
      </c>
      <c r="AB28" s="197">
        <v>1180</v>
      </c>
      <c r="AC28" s="52" t="s">
        <v>90</v>
      </c>
      <c r="AD28" s="52" t="s">
        <v>90</v>
      </c>
      <c r="AE28" s="52" t="s">
        <v>90</v>
      </c>
      <c r="AF28" s="196" t="s">
        <v>90</v>
      </c>
      <c r="AG28" s="196">
        <v>34288492</v>
      </c>
      <c r="AH28" s="53">
        <f t="shared" si="9"/>
        <v>1272</v>
      </c>
      <c r="AI28" s="54">
        <f t="shared" si="8"/>
        <v>229.76878612716766</v>
      </c>
      <c r="AJ28" s="166">
        <v>0</v>
      </c>
      <c r="AK28" s="166">
        <v>1</v>
      </c>
      <c r="AL28" s="166">
        <v>1</v>
      </c>
      <c r="AM28" s="166">
        <v>1</v>
      </c>
      <c r="AN28" s="166">
        <v>1</v>
      </c>
      <c r="AO28" s="166">
        <v>0</v>
      </c>
      <c r="AP28" s="197">
        <v>7603701</v>
      </c>
      <c r="AQ28" s="197">
        <f t="shared" si="0"/>
        <v>0</v>
      </c>
      <c r="AR28" s="57">
        <v>0.88</v>
      </c>
      <c r="AS28" s="56" t="s">
        <v>113</v>
      </c>
      <c r="AV28" s="62" t="s">
        <v>116</v>
      </c>
      <c r="AW28" s="62">
        <v>101.325</v>
      </c>
      <c r="AY28" s="170"/>
    </row>
    <row r="29" spans="1:51" x14ac:dyDescent="0.25">
      <c r="B29" s="43">
        <v>2.75</v>
      </c>
      <c r="C29" s="43">
        <v>0.79166666666666896</v>
      </c>
      <c r="D29" s="191">
        <v>3</v>
      </c>
      <c r="E29" s="44">
        <f t="shared" si="1"/>
        <v>2.1126760563380285</v>
      </c>
      <c r="F29" s="168">
        <v>78</v>
      </c>
      <c r="G29" s="44">
        <f t="shared" si="2"/>
        <v>54.929577464788736</v>
      </c>
      <c r="H29" s="45" t="s">
        <v>88</v>
      </c>
      <c r="I29" s="45">
        <f t="shared" si="3"/>
        <v>51.408450704225352</v>
      </c>
      <c r="J29" s="46">
        <f t="shared" si="13"/>
        <v>52.816901408450704</v>
      </c>
      <c r="K29" s="45">
        <f t="shared" si="12"/>
        <v>57.04225352112676</v>
      </c>
      <c r="L29" s="47">
        <v>18</v>
      </c>
      <c r="M29" s="48" t="s">
        <v>100</v>
      </c>
      <c r="N29" s="48">
        <v>16.600000000000001</v>
      </c>
      <c r="O29" s="192">
        <v>129</v>
      </c>
      <c r="P29" s="192">
        <v>131</v>
      </c>
      <c r="Q29" s="192">
        <v>23345967</v>
      </c>
      <c r="R29" s="50">
        <f t="shared" si="4"/>
        <v>5632</v>
      </c>
      <c r="S29" s="51">
        <f t="shared" si="5"/>
        <v>135.16800000000001</v>
      </c>
      <c r="T29" s="51">
        <f t="shared" si="6"/>
        <v>5.6319999999999997</v>
      </c>
      <c r="U29" s="193">
        <v>4.5</v>
      </c>
      <c r="V29" s="193">
        <f t="shared" si="7"/>
        <v>4.5</v>
      </c>
      <c r="W29" s="194" t="s">
        <v>142</v>
      </c>
      <c r="X29" s="197">
        <v>0</v>
      </c>
      <c r="Y29" s="197">
        <v>1011</v>
      </c>
      <c r="Z29" s="197">
        <v>1176</v>
      </c>
      <c r="AA29" s="197">
        <v>1185</v>
      </c>
      <c r="AB29" s="197">
        <v>1180</v>
      </c>
      <c r="AC29" s="52" t="s">
        <v>90</v>
      </c>
      <c r="AD29" s="52" t="s">
        <v>90</v>
      </c>
      <c r="AE29" s="52" t="s">
        <v>90</v>
      </c>
      <c r="AF29" s="196" t="s">
        <v>90</v>
      </c>
      <c r="AG29" s="196">
        <v>34289788</v>
      </c>
      <c r="AH29" s="53">
        <f t="shared" si="9"/>
        <v>1296</v>
      </c>
      <c r="AI29" s="54">
        <f t="shared" si="8"/>
        <v>230.11363636363637</v>
      </c>
      <c r="AJ29" s="166">
        <v>0</v>
      </c>
      <c r="AK29" s="166">
        <v>1</v>
      </c>
      <c r="AL29" s="166">
        <v>1</v>
      </c>
      <c r="AM29" s="166">
        <v>1</v>
      </c>
      <c r="AN29" s="166">
        <v>1</v>
      </c>
      <c r="AO29" s="166">
        <v>0</v>
      </c>
      <c r="AP29" s="197">
        <v>7603701</v>
      </c>
      <c r="AQ29" s="197">
        <f t="shared" si="0"/>
        <v>0</v>
      </c>
      <c r="AR29" s="55"/>
      <c r="AS29" s="56" t="s">
        <v>113</v>
      </c>
      <c r="AY29" s="170"/>
    </row>
    <row r="30" spans="1:51" x14ac:dyDescent="0.25">
      <c r="B30" s="43">
        <v>2.7916666666666701</v>
      </c>
      <c r="C30" s="43">
        <v>0.83333333333333703</v>
      </c>
      <c r="D30" s="191">
        <v>8</v>
      </c>
      <c r="E30" s="44">
        <f t="shared" si="1"/>
        <v>5.6338028169014089</v>
      </c>
      <c r="F30" s="168">
        <v>76</v>
      </c>
      <c r="G30" s="44">
        <f t="shared" si="2"/>
        <v>53.521126760563384</v>
      </c>
      <c r="H30" s="45" t="s">
        <v>88</v>
      </c>
      <c r="I30" s="45">
        <f t="shared" si="3"/>
        <v>50</v>
      </c>
      <c r="J30" s="46">
        <f t="shared" si="13"/>
        <v>51.408450704225352</v>
      </c>
      <c r="K30" s="45">
        <f t="shared" si="12"/>
        <v>55.633802816901408</v>
      </c>
      <c r="L30" s="47">
        <v>18</v>
      </c>
      <c r="M30" s="48" t="s">
        <v>100</v>
      </c>
      <c r="N30" s="48">
        <v>16.600000000000001</v>
      </c>
      <c r="O30" s="192">
        <v>111</v>
      </c>
      <c r="P30" s="192">
        <v>125</v>
      </c>
      <c r="Q30" s="192">
        <v>23351319</v>
      </c>
      <c r="R30" s="50">
        <f t="shared" si="4"/>
        <v>5352</v>
      </c>
      <c r="S30" s="51">
        <f t="shared" si="5"/>
        <v>128.44800000000001</v>
      </c>
      <c r="T30" s="51">
        <f t="shared" si="6"/>
        <v>5.3520000000000003</v>
      </c>
      <c r="U30" s="193">
        <v>3.5</v>
      </c>
      <c r="V30" s="193">
        <f t="shared" si="7"/>
        <v>3.5</v>
      </c>
      <c r="W30" s="194" t="s">
        <v>143</v>
      </c>
      <c r="X30" s="197">
        <v>0</v>
      </c>
      <c r="Y30" s="197">
        <v>1123</v>
      </c>
      <c r="Z30" s="197">
        <v>1195</v>
      </c>
      <c r="AA30" s="197">
        <v>0</v>
      </c>
      <c r="AB30" s="197">
        <v>1198</v>
      </c>
      <c r="AC30" s="52" t="s">
        <v>90</v>
      </c>
      <c r="AD30" s="52" t="s">
        <v>90</v>
      </c>
      <c r="AE30" s="52" t="s">
        <v>90</v>
      </c>
      <c r="AF30" s="196" t="s">
        <v>90</v>
      </c>
      <c r="AG30" s="196">
        <v>34290892</v>
      </c>
      <c r="AH30" s="53">
        <f t="shared" si="9"/>
        <v>1104</v>
      </c>
      <c r="AI30" s="54">
        <f t="shared" si="8"/>
        <v>206.27802690582959</v>
      </c>
      <c r="AJ30" s="166">
        <v>0</v>
      </c>
      <c r="AK30" s="166">
        <v>1</v>
      </c>
      <c r="AL30" s="166">
        <v>1</v>
      </c>
      <c r="AM30" s="166">
        <v>0</v>
      </c>
      <c r="AN30" s="166">
        <v>1</v>
      </c>
      <c r="AO30" s="166">
        <v>0</v>
      </c>
      <c r="AP30" s="197">
        <v>7603701</v>
      </c>
      <c r="AQ30" s="197">
        <f t="shared" si="0"/>
        <v>0</v>
      </c>
      <c r="AR30" s="55"/>
      <c r="AS30" s="56" t="s">
        <v>113</v>
      </c>
      <c r="AV30" s="225" t="s">
        <v>117</v>
      </c>
      <c r="AW30" s="225"/>
      <c r="AY30" s="170"/>
    </row>
    <row r="31" spans="1:51" x14ac:dyDescent="0.25">
      <c r="B31" s="43">
        <v>2.8333333333333299</v>
      </c>
      <c r="C31" s="43">
        <v>0.875000000000004</v>
      </c>
      <c r="D31" s="191">
        <v>9</v>
      </c>
      <c r="E31" s="44">
        <f t="shared" si="1"/>
        <v>6.3380281690140849</v>
      </c>
      <c r="F31" s="168">
        <v>76</v>
      </c>
      <c r="G31" s="44">
        <f t="shared" si="2"/>
        <v>53.521126760563384</v>
      </c>
      <c r="H31" s="45" t="s">
        <v>88</v>
      </c>
      <c r="I31" s="45">
        <f t="shared" si="3"/>
        <v>50</v>
      </c>
      <c r="J31" s="46">
        <f t="shared" si="13"/>
        <v>51.408450704225352</v>
      </c>
      <c r="K31" s="45">
        <f t="shared" si="12"/>
        <v>55.633802816901408</v>
      </c>
      <c r="L31" s="47">
        <v>18</v>
      </c>
      <c r="M31" s="48" t="s">
        <v>100</v>
      </c>
      <c r="N31" s="48">
        <v>16.100000000000001</v>
      </c>
      <c r="O31" s="192">
        <v>113</v>
      </c>
      <c r="P31" s="192">
        <v>126</v>
      </c>
      <c r="Q31" s="192">
        <v>23356493</v>
      </c>
      <c r="R31" s="50">
        <f t="shared" si="4"/>
        <v>5174</v>
      </c>
      <c r="S31" s="51">
        <f t="shared" si="5"/>
        <v>124.176</v>
      </c>
      <c r="T31" s="51">
        <f t="shared" si="6"/>
        <v>5.1740000000000004</v>
      </c>
      <c r="U31" s="193">
        <v>2.8</v>
      </c>
      <c r="V31" s="193">
        <f t="shared" si="7"/>
        <v>2.8</v>
      </c>
      <c r="W31" s="194" t="s">
        <v>143</v>
      </c>
      <c r="X31" s="197">
        <v>0</v>
      </c>
      <c r="Y31" s="197">
        <v>1066</v>
      </c>
      <c r="Z31" s="197">
        <v>1195</v>
      </c>
      <c r="AA31" s="197">
        <v>0</v>
      </c>
      <c r="AB31" s="197">
        <v>1198</v>
      </c>
      <c r="AC31" s="52" t="s">
        <v>90</v>
      </c>
      <c r="AD31" s="52" t="s">
        <v>90</v>
      </c>
      <c r="AE31" s="52" t="s">
        <v>90</v>
      </c>
      <c r="AF31" s="196" t="s">
        <v>90</v>
      </c>
      <c r="AG31" s="196">
        <v>34291940</v>
      </c>
      <c r="AH31" s="53">
        <f t="shared" si="9"/>
        <v>1048</v>
      </c>
      <c r="AI31" s="54">
        <f t="shared" si="8"/>
        <v>202.55121762659451</v>
      </c>
      <c r="AJ31" s="166">
        <v>0</v>
      </c>
      <c r="AK31" s="166">
        <v>1</v>
      </c>
      <c r="AL31" s="166">
        <v>1</v>
      </c>
      <c r="AM31" s="166">
        <v>0</v>
      </c>
      <c r="AN31" s="166">
        <v>1</v>
      </c>
      <c r="AO31" s="166">
        <v>0</v>
      </c>
      <c r="AP31" s="197">
        <v>7603701</v>
      </c>
      <c r="AQ31" s="197">
        <f t="shared" si="0"/>
        <v>0</v>
      </c>
      <c r="AR31" s="55"/>
      <c r="AS31" s="56" t="s">
        <v>113</v>
      </c>
      <c r="AV31" s="63" t="s">
        <v>29</v>
      </c>
      <c r="AW31" s="63" t="s">
        <v>74</v>
      </c>
      <c r="AY31" s="170"/>
    </row>
    <row r="32" spans="1:51" x14ac:dyDescent="0.25">
      <c r="B32" s="43">
        <v>2.875</v>
      </c>
      <c r="C32" s="43">
        <v>0.91666666666667096</v>
      </c>
      <c r="D32" s="191">
        <v>11</v>
      </c>
      <c r="E32" s="44">
        <f t="shared" si="1"/>
        <v>7.746478873239437</v>
      </c>
      <c r="F32" s="168">
        <v>76</v>
      </c>
      <c r="G32" s="44">
        <f t="shared" si="2"/>
        <v>53.521126760563384</v>
      </c>
      <c r="H32" s="45" t="s">
        <v>88</v>
      </c>
      <c r="I32" s="45">
        <f t="shared" si="3"/>
        <v>50</v>
      </c>
      <c r="J32" s="46">
        <f t="shared" si="13"/>
        <v>51.408450704225352</v>
      </c>
      <c r="K32" s="45">
        <f t="shared" si="12"/>
        <v>55.633802816901408</v>
      </c>
      <c r="L32" s="47">
        <v>14</v>
      </c>
      <c r="M32" s="48" t="s">
        <v>118</v>
      </c>
      <c r="N32" s="48">
        <v>12.6</v>
      </c>
      <c r="O32" s="192">
        <v>117</v>
      </c>
      <c r="P32" s="192">
        <v>117</v>
      </c>
      <c r="Q32" s="192">
        <v>23361645</v>
      </c>
      <c r="R32" s="50">
        <f>Q32-Q31</f>
        <v>5152</v>
      </c>
      <c r="S32" s="51">
        <f t="shared" si="5"/>
        <v>123.648</v>
      </c>
      <c r="T32" s="51">
        <f t="shared" si="6"/>
        <v>5.1520000000000001</v>
      </c>
      <c r="U32" s="193">
        <v>2.2999999999999998</v>
      </c>
      <c r="V32" s="193">
        <f t="shared" si="7"/>
        <v>2.2999999999999998</v>
      </c>
      <c r="W32" s="194" t="s">
        <v>143</v>
      </c>
      <c r="X32" s="197">
        <v>0</v>
      </c>
      <c r="Y32" s="197">
        <v>1019</v>
      </c>
      <c r="Z32" s="197">
        <v>1195</v>
      </c>
      <c r="AA32" s="197">
        <v>0</v>
      </c>
      <c r="AB32" s="197">
        <v>1198</v>
      </c>
      <c r="AC32" s="52" t="s">
        <v>90</v>
      </c>
      <c r="AD32" s="52" t="s">
        <v>90</v>
      </c>
      <c r="AE32" s="52" t="s">
        <v>90</v>
      </c>
      <c r="AF32" s="196" t="s">
        <v>90</v>
      </c>
      <c r="AG32" s="196">
        <v>34292972</v>
      </c>
      <c r="AH32" s="53">
        <f t="shared" si="9"/>
        <v>1032</v>
      </c>
      <c r="AI32" s="54">
        <f t="shared" si="8"/>
        <v>200.31055900621118</v>
      </c>
      <c r="AJ32" s="166">
        <v>0</v>
      </c>
      <c r="AK32" s="166">
        <v>1</v>
      </c>
      <c r="AL32" s="166">
        <v>1</v>
      </c>
      <c r="AM32" s="166">
        <v>0</v>
      </c>
      <c r="AN32" s="166">
        <v>1</v>
      </c>
      <c r="AO32" s="166">
        <v>0</v>
      </c>
      <c r="AP32" s="197">
        <v>7603701</v>
      </c>
      <c r="AQ32" s="197">
        <f t="shared" si="0"/>
        <v>0</v>
      </c>
      <c r="AR32" s="57">
        <v>1.1000000000000001</v>
      </c>
      <c r="AS32" s="56" t="s">
        <v>113</v>
      </c>
      <c r="AV32" s="64">
        <v>1</v>
      </c>
      <c r="AW32" s="64">
        <f>IFERROR(AV32*VLOOKUP(AV31,AV24:AW28,2,FALSE)/VLOOKUP(AW31,AV24:AW28,2,FALSE),"Enter Unit and Value")</f>
        <v>1.4189189189189189</v>
      </c>
      <c r="AY32" s="170"/>
    </row>
    <row r="33" spans="2:51" x14ac:dyDescent="0.25">
      <c r="B33" s="43">
        <v>2.9166666666666701</v>
      </c>
      <c r="C33" s="43">
        <v>0.95833333333333803</v>
      </c>
      <c r="D33" s="191">
        <v>11</v>
      </c>
      <c r="E33" s="44">
        <f t="shared" si="1"/>
        <v>7.746478873239437</v>
      </c>
      <c r="F33" s="168">
        <v>66</v>
      </c>
      <c r="G33" s="44">
        <f t="shared" si="2"/>
        <v>46.478873239436624</v>
      </c>
      <c r="H33" s="45" t="s">
        <v>88</v>
      </c>
      <c r="I33" s="45">
        <f>J33-(2/1.42)</f>
        <v>41.549295774647888</v>
      </c>
      <c r="J33" s="46">
        <f t="shared" ref="J33:J34" si="14">(F33-5)/1.42</f>
        <v>42.95774647887324</v>
      </c>
      <c r="K33" s="45">
        <f t="shared" si="12"/>
        <v>47.183098591549296</v>
      </c>
      <c r="L33" s="47">
        <v>14</v>
      </c>
      <c r="M33" s="48" t="s">
        <v>118</v>
      </c>
      <c r="N33" s="48">
        <v>11.9</v>
      </c>
      <c r="O33" s="192">
        <v>119</v>
      </c>
      <c r="P33" s="192">
        <v>105</v>
      </c>
      <c r="Q33" s="192">
        <v>23365822</v>
      </c>
      <c r="R33" s="50">
        <f t="shared" si="4"/>
        <v>4177</v>
      </c>
      <c r="S33" s="51">
        <f t="shared" si="5"/>
        <v>100.248</v>
      </c>
      <c r="T33" s="51">
        <f t="shared" si="6"/>
        <v>4.1769999999999996</v>
      </c>
      <c r="U33" s="193">
        <v>3.1</v>
      </c>
      <c r="V33" s="193">
        <f t="shared" si="7"/>
        <v>3.1</v>
      </c>
      <c r="W33" s="194" t="s">
        <v>129</v>
      </c>
      <c r="X33" s="197">
        <v>0</v>
      </c>
      <c r="Y33" s="197">
        <v>0</v>
      </c>
      <c r="Z33" s="197">
        <v>1031</v>
      </c>
      <c r="AA33" s="197">
        <v>0</v>
      </c>
      <c r="AB33" s="197">
        <v>1149</v>
      </c>
      <c r="AC33" s="52" t="s">
        <v>90</v>
      </c>
      <c r="AD33" s="52" t="s">
        <v>90</v>
      </c>
      <c r="AE33" s="52" t="s">
        <v>90</v>
      </c>
      <c r="AF33" s="196" t="s">
        <v>90</v>
      </c>
      <c r="AG33" s="196">
        <v>34293700</v>
      </c>
      <c r="AH33" s="53">
        <f t="shared" si="9"/>
        <v>728</v>
      </c>
      <c r="AI33" s="54">
        <f t="shared" si="8"/>
        <v>174.28776633947811</v>
      </c>
      <c r="AJ33" s="166">
        <v>0</v>
      </c>
      <c r="AK33" s="166">
        <v>0</v>
      </c>
      <c r="AL33" s="166">
        <v>1</v>
      </c>
      <c r="AM33" s="166">
        <v>0</v>
      </c>
      <c r="AN33" s="166">
        <v>1</v>
      </c>
      <c r="AO33" s="166">
        <v>0.38</v>
      </c>
      <c r="AP33" s="197">
        <v>7604596</v>
      </c>
      <c r="AQ33" s="197">
        <f t="shared" si="0"/>
        <v>895</v>
      </c>
      <c r="AR33" s="55"/>
      <c r="AS33" s="56" t="s">
        <v>113</v>
      </c>
      <c r="AY33" s="170"/>
    </row>
    <row r="34" spans="2:51" x14ac:dyDescent="0.25">
      <c r="B34" s="43">
        <v>2.9583333333333299</v>
      </c>
      <c r="C34" s="43">
        <v>1</v>
      </c>
      <c r="D34" s="191">
        <v>10</v>
      </c>
      <c r="E34" s="44">
        <f t="shared" si="1"/>
        <v>7.042253521126761</v>
      </c>
      <c r="F34" s="168">
        <v>66</v>
      </c>
      <c r="G34" s="44">
        <f t="shared" si="2"/>
        <v>46.478873239436624</v>
      </c>
      <c r="H34" s="45" t="s">
        <v>88</v>
      </c>
      <c r="I34" s="45">
        <f t="shared" si="3"/>
        <v>41.549295774647888</v>
      </c>
      <c r="J34" s="46">
        <f t="shared" si="14"/>
        <v>42.95774647887324</v>
      </c>
      <c r="K34" s="45">
        <f t="shared" si="12"/>
        <v>47.183098591549296</v>
      </c>
      <c r="L34" s="47">
        <v>14</v>
      </c>
      <c r="M34" s="48" t="s">
        <v>118</v>
      </c>
      <c r="N34" s="65">
        <v>11.5</v>
      </c>
      <c r="O34" s="192">
        <v>118</v>
      </c>
      <c r="P34" s="192">
        <v>96</v>
      </c>
      <c r="Q34" s="192">
        <v>23370049</v>
      </c>
      <c r="R34" s="50">
        <f t="shared" si="4"/>
        <v>4227</v>
      </c>
      <c r="S34" s="51">
        <f t="shared" si="5"/>
        <v>101.44799999999999</v>
      </c>
      <c r="T34" s="51">
        <f t="shared" si="6"/>
        <v>4.2270000000000003</v>
      </c>
      <c r="U34" s="193">
        <v>4</v>
      </c>
      <c r="V34" s="193">
        <f>U34</f>
        <v>4</v>
      </c>
      <c r="W34" s="194" t="s">
        <v>129</v>
      </c>
      <c r="X34" s="197">
        <v>0</v>
      </c>
      <c r="Y34" s="197">
        <v>0</v>
      </c>
      <c r="Z34" s="197">
        <v>1049</v>
      </c>
      <c r="AA34" s="197">
        <v>0</v>
      </c>
      <c r="AB34" s="197">
        <v>1110</v>
      </c>
      <c r="AC34" s="52" t="s">
        <v>90</v>
      </c>
      <c r="AD34" s="52" t="s">
        <v>90</v>
      </c>
      <c r="AE34" s="52" t="s">
        <v>90</v>
      </c>
      <c r="AF34" s="196" t="s">
        <v>90</v>
      </c>
      <c r="AG34" s="196">
        <v>34294444</v>
      </c>
      <c r="AH34" s="53">
        <f t="shared" si="9"/>
        <v>744</v>
      </c>
      <c r="AI34" s="54">
        <f t="shared" si="8"/>
        <v>176.01135557132716</v>
      </c>
      <c r="AJ34" s="166">
        <v>0</v>
      </c>
      <c r="AK34" s="166">
        <v>0</v>
      </c>
      <c r="AL34" s="166">
        <v>1</v>
      </c>
      <c r="AM34" s="166">
        <v>0</v>
      </c>
      <c r="AN34" s="166">
        <v>1</v>
      </c>
      <c r="AO34" s="166">
        <v>0.38</v>
      </c>
      <c r="AP34" s="197">
        <v>7605363</v>
      </c>
      <c r="AQ34" s="197">
        <f t="shared" si="0"/>
        <v>767</v>
      </c>
      <c r="AR34" s="55"/>
      <c r="AS34" s="56" t="s">
        <v>113</v>
      </c>
      <c r="AV34" s="60" t="s">
        <v>119</v>
      </c>
      <c r="AW34" s="66" t="s">
        <v>30</v>
      </c>
      <c r="AY34" s="170"/>
    </row>
    <row r="35" spans="2:51" x14ac:dyDescent="0.25">
      <c r="B35" s="152"/>
      <c r="C35" s="153"/>
      <c r="D35" s="152"/>
      <c r="E35" s="155"/>
      <c r="F35" s="155"/>
      <c r="G35" s="156"/>
      <c r="H35" s="154"/>
      <c r="I35" s="155"/>
      <c r="J35" s="155"/>
      <c r="K35" s="156"/>
      <c r="L35" s="226" t="s">
        <v>120</v>
      </c>
      <c r="M35" s="227"/>
      <c r="N35" s="228"/>
      <c r="O35" s="67"/>
      <c r="P35" s="67">
        <f>AVERAGE(P11:P34)</f>
        <v>123</v>
      </c>
      <c r="Q35" s="68">
        <f>Q34-Q10</f>
        <v>123373</v>
      </c>
      <c r="R35" s="69">
        <f>SUM(R11:R34)</f>
        <v>123373</v>
      </c>
      <c r="S35" s="70">
        <f>AVERAGE(S11:S34)</f>
        <v>123.373</v>
      </c>
      <c r="T35" s="70">
        <f>SUM(T11:T34)</f>
        <v>123.37300000000005</v>
      </c>
      <c r="U35" s="154"/>
      <c r="V35" s="154"/>
      <c r="W35" s="61"/>
      <c r="X35" s="146"/>
      <c r="Y35" s="147"/>
      <c r="Z35" s="147"/>
      <c r="AA35" s="147"/>
      <c r="AB35" s="148"/>
      <c r="AC35" s="146"/>
      <c r="AD35" s="147"/>
      <c r="AE35" s="148"/>
      <c r="AF35" s="149"/>
      <c r="AG35" s="71">
        <f>AG34-AG10</f>
        <v>25784</v>
      </c>
      <c r="AH35" s="72">
        <f>SUM(AH11:AH34)</f>
        <v>25784</v>
      </c>
      <c r="AI35" s="73">
        <f>$AH$35/$T35</f>
        <v>208.992243035348</v>
      </c>
      <c r="AJ35" s="149"/>
      <c r="AK35" s="150"/>
      <c r="AL35" s="150"/>
      <c r="AM35" s="150"/>
      <c r="AN35" s="151"/>
      <c r="AO35" s="74"/>
      <c r="AP35" s="75">
        <f>AP34-AP10</f>
        <v>7225</v>
      </c>
      <c r="AQ35" s="76">
        <f>SUM(AQ11:AQ34)</f>
        <v>7225</v>
      </c>
      <c r="AR35" s="77">
        <f>AVERAGE(AR11:AR34)</f>
        <v>0.99</v>
      </c>
      <c r="AS35" s="74"/>
      <c r="AV35" s="78" t="s">
        <v>30</v>
      </c>
      <c r="AW35" s="78">
        <v>1</v>
      </c>
      <c r="AY35" s="170"/>
    </row>
    <row r="36" spans="2:51" x14ac:dyDescent="0.25">
      <c r="B36" s="79"/>
      <c r="C36" s="79"/>
      <c r="D36" s="79"/>
      <c r="E36" s="80"/>
      <c r="F36" s="80"/>
      <c r="G36" s="80"/>
      <c r="H36" s="80"/>
      <c r="I36" s="81"/>
      <c r="J36" s="81"/>
      <c r="K36" s="81"/>
      <c r="L36" s="167"/>
      <c r="M36" s="167"/>
      <c r="N36" s="167"/>
      <c r="O36" s="167"/>
      <c r="P36" s="167"/>
      <c r="Q36" s="167"/>
      <c r="R36" s="167"/>
      <c r="S36" s="167"/>
      <c r="T36" s="167"/>
      <c r="U36" s="82"/>
      <c r="V36" s="82"/>
      <c r="W36" s="167"/>
      <c r="X36" s="167"/>
      <c r="Y36" s="167"/>
      <c r="Z36" s="171"/>
      <c r="AA36" s="167"/>
      <c r="AB36" s="167"/>
      <c r="AC36" s="167"/>
      <c r="AD36" s="167"/>
      <c r="AE36" s="167"/>
      <c r="AH36" s="83"/>
      <c r="AM36" s="167"/>
      <c r="AN36" s="167"/>
      <c r="AO36" s="167"/>
      <c r="AP36" s="167"/>
      <c r="AQ36" s="167"/>
      <c r="AR36" s="167"/>
      <c r="AV36" s="78" t="s">
        <v>121</v>
      </c>
      <c r="AW36" s="78">
        <v>41.67</v>
      </c>
      <c r="AY36" s="170"/>
    </row>
    <row r="37" spans="2:51" x14ac:dyDescent="0.25">
      <c r="B37" s="93" t="s">
        <v>122</v>
      </c>
      <c r="C37" s="93"/>
      <c r="D37" s="93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71"/>
      <c r="X37" s="171"/>
      <c r="Y37" s="171"/>
      <c r="Z37" s="171"/>
      <c r="AA37" s="171"/>
      <c r="AB37" s="171"/>
      <c r="AC37" s="171"/>
      <c r="AD37" s="171"/>
      <c r="AE37" s="171"/>
      <c r="AM37" s="23"/>
      <c r="AN37" s="167"/>
      <c r="AO37" s="167"/>
      <c r="AP37" s="167"/>
      <c r="AQ37" s="167"/>
      <c r="AR37" s="171"/>
      <c r="AV37" s="78" t="s">
        <v>123</v>
      </c>
      <c r="AW37" s="78">
        <v>11.574999999999999</v>
      </c>
      <c r="AY37" s="170"/>
    </row>
    <row r="38" spans="2:51" x14ac:dyDescent="0.25">
      <c r="B38" s="90" t="s">
        <v>128</v>
      </c>
      <c r="C38" s="176"/>
      <c r="D38" s="176"/>
      <c r="E38" s="176"/>
      <c r="F38" s="176"/>
      <c r="G38" s="176"/>
      <c r="H38" s="176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92"/>
      <c r="T38" s="92"/>
      <c r="U38" s="92"/>
      <c r="V38" s="92"/>
      <c r="W38" s="171"/>
      <c r="X38" s="171"/>
      <c r="Y38" s="171"/>
      <c r="Z38" s="171"/>
      <c r="AA38" s="171"/>
      <c r="AB38" s="171"/>
      <c r="AC38" s="171"/>
      <c r="AD38" s="171"/>
      <c r="AE38" s="171"/>
      <c r="AM38" s="23"/>
      <c r="AN38" s="167"/>
      <c r="AO38" s="167"/>
      <c r="AP38" s="167"/>
      <c r="AQ38" s="167"/>
      <c r="AR38" s="171"/>
      <c r="AV38" s="78"/>
      <c r="AW38" s="78"/>
      <c r="AY38" s="170"/>
    </row>
    <row r="39" spans="2:51" x14ac:dyDescent="0.25">
      <c r="B39" s="182" t="s">
        <v>134</v>
      </c>
      <c r="C39" s="176"/>
      <c r="D39" s="176"/>
      <c r="E39" s="176"/>
      <c r="F39" s="176"/>
      <c r="G39" s="176"/>
      <c r="H39" s="176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92"/>
      <c r="T39" s="92"/>
      <c r="U39" s="92"/>
      <c r="V39" s="92"/>
      <c r="W39" s="171"/>
      <c r="X39" s="171"/>
      <c r="Y39" s="171"/>
      <c r="Z39" s="171"/>
      <c r="AA39" s="171"/>
      <c r="AB39" s="171"/>
      <c r="AC39" s="171"/>
      <c r="AD39" s="171"/>
      <c r="AE39" s="171"/>
      <c r="AM39" s="23"/>
      <c r="AN39" s="167"/>
      <c r="AO39" s="167"/>
      <c r="AP39" s="167"/>
      <c r="AQ39" s="167"/>
      <c r="AR39" s="171"/>
      <c r="AV39" s="78"/>
      <c r="AW39" s="78"/>
      <c r="AY39" s="170"/>
    </row>
    <row r="40" spans="2:51" x14ac:dyDescent="0.25">
      <c r="B40" s="88" t="s">
        <v>225</v>
      </c>
      <c r="C40" s="176"/>
      <c r="D40" s="176"/>
      <c r="E40" s="176"/>
      <c r="F40" s="176"/>
      <c r="G40" s="176"/>
      <c r="H40" s="176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92"/>
      <c r="T40" s="92"/>
      <c r="U40" s="92"/>
      <c r="V40" s="92"/>
      <c r="W40" s="171"/>
      <c r="X40" s="171"/>
      <c r="Y40" s="171"/>
      <c r="Z40" s="171"/>
      <c r="AA40" s="171"/>
      <c r="AB40" s="171"/>
      <c r="AC40" s="171"/>
      <c r="AD40" s="171"/>
      <c r="AE40" s="171"/>
      <c r="AM40" s="23"/>
      <c r="AN40" s="167"/>
      <c r="AO40" s="167"/>
      <c r="AP40" s="167"/>
      <c r="AQ40" s="167"/>
      <c r="AR40" s="171"/>
      <c r="AV40" s="78"/>
      <c r="AW40" s="78"/>
      <c r="AY40" s="170"/>
    </row>
    <row r="41" spans="2:51" x14ac:dyDescent="0.25">
      <c r="B41" s="88" t="s">
        <v>278</v>
      </c>
      <c r="C41" s="176"/>
      <c r="D41" s="176"/>
      <c r="E41" s="176"/>
      <c r="F41" s="176"/>
      <c r="G41" s="176"/>
      <c r="H41" s="176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92"/>
      <c r="T41" s="92"/>
      <c r="U41" s="92"/>
      <c r="V41" s="92"/>
      <c r="W41" s="171"/>
      <c r="X41" s="171"/>
      <c r="Y41" s="171"/>
      <c r="Z41" s="171"/>
      <c r="AA41" s="171"/>
      <c r="AB41" s="171"/>
      <c r="AC41" s="171"/>
      <c r="AD41" s="171"/>
      <c r="AE41" s="171"/>
      <c r="AM41" s="23"/>
      <c r="AN41" s="167"/>
      <c r="AO41" s="167"/>
      <c r="AP41" s="167"/>
      <c r="AQ41" s="167"/>
      <c r="AR41" s="171"/>
      <c r="AV41" s="204"/>
      <c r="AW41" s="204"/>
      <c r="AY41" s="170"/>
    </row>
    <row r="42" spans="2:51" x14ac:dyDescent="0.25">
      <c r="B42" s="182" t="s">
        <v>124</v>
      </c>
      <c r="C42" s="176"/>
      <c r="D42" s="176"/>
      <c r="E42" s="181"/>
      <c r="F42" s="181"/>
      <c r="G42" s="181"/>
      <c r="H42" s="176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9"/>
      <c r="T42" s="179"/>
      <c r="U42" s="179"/>
      <c r="V42" s="179"/>
      <c r="W42" s="171"/>
      <c r="X42" s="171"/>
      <c r="Y42" s="171"/>
      <c r="Z42" s="171"/>
      <c r="AA42" s="171"/>
      <c r="AB42" s="171"/>
      <c r="AC42" s="171"/>
      <c r="AD42" s="171"/>
      <c r="AE42" s="171"/>
      <c r="AM42" s="172"/>
      <c r="AN42" s="172"/>
      <c r="AO42" s="172"/>
      <c r="AP42" s="172"/>
      <c r="AQ42" s="172"/>
      <c r="AR42" s="172"/>
      <c r="AS42" s="173"/>
      <c r="AV42" s="170"/>
      <c r="AW42" s="163"/>
      <c r="AX42" s="163"/>
      <c r="AY42" s="163"/>
    </row>
    <row r="43" spans="2:51" x14ac:dyDescent="0.25">
      <c r="B43" s="182" t="s">
        <v>125</v>
      </c>
      <c r="C43" s="176"/>
      <c r="D43" s="176"/>
      <c r="E43" s="181"/>
      <c r="F43" s="181"/>
      <c r="G43" s="181"/>
      <c r="H43" s="176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80"/>
      <c r="T43" s="179"/>
      <c r="U43" s="179"/>
      <c r="V43" s="179"/>
      <c r="W43" s="171"/>
      <c r="X43" s="171"/>
      <c r="Y43" s="171"/>
      <c r="Z43" s="171"/>
      <c r="AA43" s="171"/>
      <c r="AB43" s="171"/>
      <c r="AC43" s="171"/>
      <c r="AD43" s="171"/>
      <c r="AE43" s="171"/>
      <c r="AM43" s="172"/>
      <c r="AN43" s="172"/>
      <c r="AO43" s="172"/>
      <c r="AP43" s="172"/>
      <c r="AQ43" s="172"/>
      <c r="AR43" s="172"/>
      <c r="AS43" s="173"/>
      <c r="AV43" s="170"/>
      <c r="AW43" s="163"/>
      <c r="AX43" s="163"/>
      <c r="AY43" s="163"/>
    </row>
    <row r="44" spans="2:51" x14ac:dyDescent="0.25">
      <c r="B44" s="178" t="s">
        <v>279</v>
      </c>
      <c r="C44" s="176"/>
      <c r="D44" s="176"/>
      <c r="E44" s="181"/>
      <c r="F44" s="181"/>
      <c r="G44" s="181"/>
      <c r="H44" s="17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80"/>
      <c r="T44" s="179"/>
      <c r="U44" s="179"/>
      <c r="V44" s="179"/>
      <c r="W44" s="171"/>
      <c r="X44" s="171"/>
      <c r="Y44" s="171"/>
      <c r="Z44" s="171"/>
      <c r="AA44" s="171"/>
      <c r="AB44" s="171"/>
      <c r="AC44" s="171"/>
      <c r="AD44" s="171"/>
      <c r="AE44" s="171"/>
      <c r="AM44" s="172"/>
      <c r="AN44" s="172"/>
      <c r="AO44" s="172"/>
      <c r="AP44" s="172"/>
      <c r="AQ44" s="172"/>
      <c r="AR44" s="172"/>
      <c r="AS44" s="173"/>
      <c r="AV44" s="170"/>
      <c r="AW44" s="163"/>
      <c r="AX44" s="163"/>
      <c r="AY44" s="163"/>
    </row>
    <row r="45" spans="2:51" x14ac:dyDescent="0.25">
      <c r="B45" s="178" t="s">
        <v>280</v>
      </c>
      <c r="C45" s="176"/>
      <c r="D45" s="176"/>
      <c r="E45" s="181"/>
      <c r="F45" s="181"/>
      <c r="G45" s="181"/>
      <c r="H45" s="176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80"/>
      <c r="T45" s="179"/>
      <c r="U45" s="179"/>
      <c r="V45" s="179"/>
      <c r="W45" s="171"/>
      <c r="X45" s="171"/>
      <c r="Y45" s="171"/>
      <c r="Z45" s="171"/>
      <c r="AA45" s="171"/>
      <c r="AB45" s="171"/>
      <c r="AC45" s="171"/>
      <c r="AD45" s="171"/>
      <c r="AE45" s="171"/>
      <c r="AM45" s="172"/>
      <c r="AN45" s="172"/>
      <c r="AO45" s="172"/>
      <c r="AP45" s="172"/>
      <c r="AQ45" s="172"/>
      <c r="AR45" s="172"/>
      <c r="AS45" s="173"/>
      <c r="AV45" s="170"/>
      <c r="AW45" s="163"/>
      <c r="AX45" s="163"/>
      <c r="AY45" s="163"/>
    </row>
    <row r="46" spans="2:51" x14ac:dyDescent="0.25">
      <c r="B46" s="174" t="s">
        <v>281</v>
      </c>
      <c r="C46" s="176"/>
      <c r="D46" s="176"/>
      <c r="E46" s="181"/>
      <c r="F46" s="181"/>
      <c r="G46" s="181"/>
      <c r="H46" s="176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80"/>
      <c r="T46" s="179"/>
      <c r="U46" s="179"/>
      <c r="V46" s="179"/>
      <c r="W46" s="171"/>
      <c r="X46" s="171"/>
      <c r="Y46" s="171"/>
      <c r="Z46" s="171"/>
      <c r="AA46" s="171"/>
      <c r="AB46" s="171"/>
      <c r="AC46" s="171"/>
      <c r="AD46" s="171"/>
      <c r="AE46" s="171"/>
      <c r="AM46" s="172"/>
      <c r="AN46" s="172"/>
      <c r="AO46" s="172"/>
      <c r="AP46" s="172"/>
      <c r="AQ46" s="172"/>
      <c r="AR46" s="172"/>
      <c r="AS46" s="173"/>
      <c r="AV46" s="170"/>
      <c r="AW46" s="163"/>
      <c r="AX46" s="163"/>
      <c r="AY46" s="163"/>
    </row>
    <row r="47" spans="2:51" x14ac:dyDescent="0.25">
      <c r="B47" s="182" t="s">
        <v>282</v>
      </c>
      <c r="C47" s="176"/>
      <c r="D47" s="176"/>
      <c r="E47" s="176"/>
      <c r="F47" s="176"/>
      <c r="G47" s="176"/>
      <c r="H47" s="176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9"/>
      <c r="U47" s="179"/>
      <c r="V47" s="179"/>
      <c r="W47" s="171"/>
      <c r="X47" s="171"/>
      <c r="Y47" s="171"/>
      <c r="Z47" s="171"/>
      <c r="AA47" s="171"/>
      <c r="AB47" s="171"/>
      <c r="AC47" s="171"/>
      <c r="AD47" s="171"/>
      <c r="AE47" s="171"/>
      <c r="AM47" s="172"/>
      <c r="AN47" s="172"/>
      <c r="AO47" s="172"/>
      <c r="AP47" s="172"/>
      <c r="AQ47" s="172"/>
      <c r="AR47" s="172"/>
      <c r="AS47" s="173"/>
      <c r="AV47" s="170"/>
      <c r="AW47" s="163"/>
      <c r="AX47" s="163"/>
      <c r="AY47" s="163"/>
    </row>
    <row r="48" spans="2:51" x14ac:dyDescent="0.25">
      <c r="B48" s="182" t="s">
        <v>131</v>
      </c>
      <c r="C48" s="176"/>
      <c r="D48" s="176"/>
      <c r="E48" s="176"/>
      <c r="F48" s="176"/>
      <c r="G48" s="176"/>
      <c r="H48" s="176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80"/>
      <c r="T48" s="179"/>
      <c r="U48" s="179"/>
      <c r="V48" s="179"/>
      <c r="W48" s="171"/>
      <c r="X48" s="171"/>
      <c r="Y48" s="171"/>
      <c r="Z48" s="171"/>
      <c r="AA48" s="171"/>
      <c r="AB48" s="171"/>
      <c r="AC48" s="171"/>
      <c r="AD48" s="171"/>
      <c r="AE48" s="171"/>
      <c r="AM48" s="172"/>
      <c r="AN48" s="172"/>
      <c r="AO48" s="172"/>
      <c r="AP48" s="172"/>
      <c r="AQ48" s="172"/>
      <c r="AR48" s="172"/>
      <c r="AS48" s="173"/>
      <c r="AV48" s="170"/>
      <c r="AW48" s="163"/>
      <c r="AX48" s="163"/>
      <c r="AY48" s="163"/>
    </row>
    <row r="49" spans="2:51" x14ac:dyDescent="0.25">
      <c r="B49" s="174" t="s">
        <v>264</v>
      </c>
      <c r="C49" s="104"/>
      <c r="D49" s="104"/>
      <c r="E49" s="104"/>
      <c r="F49" s="104"/>
      <c r="G49" s="104"/>
      <c r="H49" s="104"/>
      <c r="I49" s="184"/>
      <c r="J49" s="177"/>
      <c r="K49" s="177"/>
      <c r="L49" s="177"/>
      <c r="M49" s="177"/>
      <c r="N49" s="177"/>
      <c r="O49" s="177"/>
      <c r="P49" s="177"/>
      <c r="Q49" s="177"/>
      <c r="R49" s="177"/>
      <c r="S49" s="180"/>
      <c r="T49" s="179"/>
      <c r="U49" s="179"/>
      <c r="V49" s="179"/>
      <c r="W49" s="171"/>
      <c r="X49" s="171"/>
      <c r="Y49" s="171"/>
      <c r="Z49" s="171"/>
      <c r="AA49" s="171"/>
      <c r="AB49" s="171"/>
      <c r="AC49" s="171"/>
      <c r="AD49" s="171"/>
      <c r="AE49" s="171"/>
      <c r="AM49" s="172"/>
      <c r="AN49" s="172"/>
      <c r="AO49" s="172"/>
      <c r="AP49" s="172"/>
      <c r="AQ49" s="172"/>
      <c r="AR49" s="172"/>
      <c r="AS49" s="173"/>
      <c r="AV49" s="170"/>
      <c r="AW49" s="163"/>
      <c r="AX49" s="163"/>
      <c r="AY49" s="163"/>
    </row>
    <row r="50" spans="2:51" x14ac:dyDescent="0.25">
      <c r="B50" s="174" t="s">
        <v>265</v>
      </c>
      <c r="C50" s="104"/>
      <c r="D50" s="104"/>
      <c r="E50" s="104"/>
      <c r="F50" s="104"/>
      <c r="G50" s="104"/>
      <c r="H50" s="104"/>
      <c r="I50" s="184"/>
      <c r="J50" s="177"/>
      <c r="K50" s="177"/>
      <c r="L50" s="177"/>
      <c r="M50" s="177"/>
      <c r="N50" s="177"/>
      <c r="O50" s="177"/>
      <c r="P50" s="177"/>
      <c r="Q50" s="177"/>
      <c r="R50" s="177"/>
      <c r="S50" s="180"/>
      <c r="T50" s="179"/>
      <c r="U50" s="179"/>
      <c r="V50" s="179"/>
      <c r="W50" s="171"/>
      <c r="X50" s="171"/>
      <c r="Y50" s="171"/>
      <c r="Z50" s="171"/>
      <c r="AA50" s="171"/>
      <c r="AB50" s="171"/>
      <c r="AC50" s="171"/>
      <c r="AD50" s="171"/>
      <c r="AE50" s="171"/>
      <c r="AM50" s="172"/>
      <c r="AN50" s="172"/>
      <c r="AO50" s="172"/>
      <c r="AP50" s="172"/>
      <c r="AQ50" s="172"/>
      <c r="AR50" s="172"/>
      <c r="AS50" s="173"/>
      <c r="AV50" s="170"/>
      <c r="AW50" s="163"/>
      <c r="AX50" s="163"/>
      <c r="AY50" s="163"/>
    </row>
    <row r="51" spans="2:51" x14ac:dyDescent="0.25">
      <c r="B51" s="182" t="s">
        <v>132</v>
      </c>
      <c r="C51" s="104"/>
      <c r="D51" s="104"/>
      <c r="E51" s="104"/>
      <c r="F51" s="104"/>
      <c r="G51" s="104"/>
      <c r="H51" s="104"/>
      <c r="I51" s="184"/>
      <c r="J51" s="177"/>
      <c r="K51" s="177"/>
      <c r="L51" s="177"/>
      <c r="M51" s="177"/>
      <c r="N51" s="177"/>
      <c r="O51" s="177"/>
      <c r="P51" s="177"/>
      <c r="Q51" s="177"/>
      <c r="R51" s="177"/>
      <c r="S51" s="180"/>
      <c r="T51" s="179"/>
      <c r="U51" s="179"/>
      <c r="V51" s="179"/>
      <c r="W51" s="171"/>
      <c r="X51" s="171"/>
      <c r="Y51" s="171"/>
      <c r="Z51" s="171"/>
      <c r="AA51" s="171"/>
      <c r="AB51" s="171"/>
      <c r="AC51" s="171"/>
      <c r="AD51" s="171"/>
      <c r="AE51" s="171"/>
      <c r="AM51" s="172"/>
      <c r="AN51" s="172"/>
      <c r="AO51" s="172"/>
      <c r="AP51" s="172"/>
      <c r="AQ51" s="172"/>
      <c r="AR51" s="172"/>
      <c r="AS51" s="173"/>
      <c r="AV51" s="170"/>
      <c r="AW51" s="163"/>
      <c r="AX51" s="163"/>
      <c r="AY51" s="163"/>
    </row>
    <row r="52" spans="2:51" x14ac:dyDescent="0.25">
      <c r="B52" s="174" t="s">
        <v>266</v>
      </c>
      <c r="C52" s="176"/>
      <c r="D52" s="176"/>
      <c r="E52" s="176"/>
      <c r="F52" s="176"/>
      <c r="G52" s="176"/>
      <c r="H52" s="176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80"/>
      <c r="T52" s="179"/>
      <c r="U52" s="179"/>
      <c r="V52" s="179"/>
      <c r="W52" s="171"/>
      <c r="X52" s="171"/>
      <c r="Y52" s="171"/>
      <c r="Z52" s="171"/>
      <c r="AA52" s="171"/>
      <c r="AB52" s="171"/>
      <c r="AC52" s="171"/>
      <c r="AD52" s="171"/>
      <c r="AE52" s="171"/>
      <c r="AM52" s="172"/>
      <c r="AN52" s="172"/>
      <c r="AO52" s="172"/>
      <c r="AP52" s="172"/>
      <c r="AQ52" s="172"/>
      <c r="AR52" s="172"/>
      <c r="AS52" s="173"/>
      <c r="AV52" s="170"/>
      <c r="AW52" s="163"/>
      <c r="AX52" s="163"/>
      <c r="AY52" s="163"/>
    </row>
    <row r="53" spans="2:51" x14ac:dyDescent="0.25">
      <c r="B53" s="182" t="s">
        <v>133</v>
      </c>
      <c r="C53" s="176"/>
      <c r="D53" s="176"/>
      <c r="E53" s="176"/>
      <c r="F53" s="176"/>
      <c r="G53" s="176"/>
      <c r="H53" s="176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80"/>
      <c r="T53" s="179"/>
      <c r="U53" s="179"/>
      <c r="V53" s="179"/>
      <c r="W53" s="171"/>
      <c r="X53" s="171"/>
      <c r="Y53" s="171"/>
      <c r="Z53" s="171"/>
      <c r="AA53" s="171"/>
      <c r="AB53" s="171"/>
      <c r="AC53" s="171"/>
      <c r="AD53" s="171"/>
      <c r="AE53" s="171"/>
      <c r="AM53" s="172"/>
      <c r="AN53" s="172"/>
      <c r="AO53" s="172"/>
      <c r="AP53" s="172"/>
      <c r="AQ53" s="172"/>
      <c r="AR53" s="172"/>
      <c r="AS53" s="173"/>
      <c r="AV53" s="170"/>
      <c r="AW53" s="163"/>
      <c r="AX53" s="163"/>
      <c r="AY53" s="163"/>
    </row>
    <row r="54" spans="2:51" x14ac:dyDescent="0.25">
      <c r="B54" s="178" t="s">
        <v>283</v>
      </c>
      <c r="C54" s="176"/>
      <c r="D54" s="176"/>
      <c r="E54" s="176"/>
      <c r="F54" s="176"/>
      <c r="G54" s="176"/>
      <c r="H54" s="176"/>
      <c r="I54" s="176"/>
      <c r="J54" s="177"/>
      <c r="K54" s="177"/>
      <c r="L54" s="177"/>
      <c r="M54" s="177"/>
      <c r="N54" s="177"/>
      <c r="O54" s="177"/>
      <c r="P54" s="177"/>
      <c r="Q54" s="177"/>
      <c r="R54" s="177"/>
      <c r="S54" s="180"/>
      <c r="T54" s="179"/>
      <c r="U54" s="179"/>
      <c r="V54" s="179"/>
      <c r="W54" s="171"/>
      <c r="X54" s="171"/>
      <c r="Y54" s="171"/>
      <c r="Z54" s="171"/>
      <c r="AA54" s="171"/>
      <c r="AB54" s="171"/>
      <c r="AC54" s="171"/>
      <c r="AD54" s="171"/>
      <c r="AE54" s="171"/>
      <c r="AM54" s="172"/>
      <c r="AN54" s="172"/>
      <c r="AO54" s="172"/>
      <c r="AP54" s="172"/>
      <c r="AQ54" s="172"/>
      <c r="AR54" s="172"/>
      <c r="AS54" s="173"/>
      <c r="AV54" s="170"/>
      <c r="AW54" s="163"/>
      <c r="AX54" s="163"/>
      <c r="AY54" s="163"/>
    </row>
    <row r="55" spans="2:51" x14ac:dyDescent="0.25">
      <c r="B55" s="174" t="s">
        <v>206</v>
      </c>
      <c r="C55" s="176"/>
      <c r="D55" s="176"/>
      <c r="E55" s="176"/>
      <c r="F55" s="176"/>
      <c r="G55" s="176"/>
      <c r="H55" s="176"/>
      <c r="I55" s="176"/>
      <c r="J55" s="177"/>
      <c r="K55" s="177"/>
      <c r="L55" s="177"/>
      <c r="M55" s="177"/>
      <c r="N55" s="177"/>
      <c r="O55" s="177"/>
      <c r="P55" s="177"/>
      <c r="Q55" s="177"/>
      <c r="R55" s="177"/>
      <c r="S55" s="180"/>
      <c r="T55" s="179"/>
      <c r="U55" s="179"/>
      <c r="V55" s="179"/>
      <c r="W55" s="171"/>
      <c r="X55" s="171"/>
      <c r="Y55" s="171"/>
      <c r="Z55" s="171"/>
      <c r="AA55" s="171"/>
      <c r="AB55" s="171"/>
      <c r="AC55" s="171"/>
      <c r="AD55" s="171"/>
      <c r="AE55" s="171"/>
      <c r="AM55" s="172"/>
      <c r="AN55" s="172"/>
      <c r="AO55" s="172"/>
      <c r="AP55" s="172"/>
      <c r="AQ55" s="172"/>
      <c r="AR55" s="172"/>
      <c r="AS55" s="173"/>
      <c r="AV55" s="170"/>
      <c r="AW55" s="163"/>
      <c r="AX55" s="163"/>
      <c r="AY55" s="163"/>
    </row>
    <row r="56" spans="2:51" x14ac:dyDescent="0.25">
      <c r="B56" s="182" t="s">
        <v>144</v>
      </c>
      <c r="C56" s="176"/>
      <c r="D56" s="176"/>
      <c r="E56" s="176"/>
      <c r="F56" s="176"/>
      <c r="G56" s="176"/>
      <c r="H56" s="176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80"/>
      <c r="T56" s="179"/>
      <c r="U56" s="179"/>
      <c r="V56" s="179"/>
      <c r="W56" s="171"/>
      <c r="X56" s="171"/>
      <c r="Y56" s="171"/>
      <c r="Z56" s="171"/>
      <c r="AA56" s="171"/>
      <c r="AB56" s="171"/>
      <c r="AC56" s="171"/>
      <c r="AD56" s="171"/>
      <c r="AE56" s="171"/>
      <c r="AM56" s="172"/>
      <c r="AN56" s="172"/>
      <c r="AO56" s="172"/>
      <c r="AP56" s="172"/>
      <c r="AQ56" s="172"/>
      <c r="AR56" s="172"/>
      <c r="AS56" s="173"/>
      <c r="AV56" s="170"/>
      <c r="AW56" s="163"/>
      <c r="AX56" s="163"/>
      <c r="AY56" s="163"/>
    </row>
    <row r="57" spans="2:51" x14ac:dyDescent="0.25">
      <c r="B57" s="97" t="s">
        <v>126</v>
      </c>
      <c r="C57" s="176"/>
      <c r="D57" s="176"/>
      <c r="E57" s="176"/>
      <c r="F57" s="176"/>
      <c r="G57" s="104"/>
      <c r="H57" s="104"/>
      <c r="I57" s="184"/>
      <c r="J57" s="177"/>
      <c r="K57" s="177"/>
      <c r="L57" s="177"/>
      <c r="M57" s="177"/>
      <c r="N57" s="177"/>
      <c r="O57" s="177"/>
      <c r="P57" s="177"/>
      <c r="Q57" s="177"/>
      <c r="R57" s="177"/>
      <c r="S57" s="180"/>
      <c r="T57" s="180"/>
      <c r="U57" s="180"/>
      <c r="V57" s="180"/>
      <c r="W57" s="171"/>
      <c r="X57" s="171"/>
      <c r="Y57" s="171"/>
      <c r="Z57" s="171"/>
      <c r="AA57" s="171"/>
      <c r="AB57" s="171"/>
      <c r="AC57" s="171"/>
      <c r="AD57" s="171"/>
      <c r="AE57" s="171"/>
      <c r="AM57" s="172"/>
      <c r="AN57" s="172"/>
      <c r="AO57" s="172"/>
      <c r="AP57" s="172"/>
      <c r="AQ57" s="172"/>
      <c r="AR57" s="172"/>
      <c r="AS57" s="173"/>
      <c r="AV57" s="170"/>
      <c r="AW57" s="163"/>
      <c r="AX57" s="163"/>
      <c r="AY57" s="163"/>
    </row>
    <row r="58" spans="2:51" x14ac:dyDescent="0.25">
      <c r="B58" s="119" t="s">
        <v>284</v>
      </c>
      <c r="C58" s="182"/>
      <c r="D58" s="176"/>
      <c r="E58" s="104"/>
      <c r="F58" s="176"/>
      <c r="G58" s="176"/>
      <c r="H58" s="176"/>
      <c r="I58" s="176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80"/>
      <c r="U58" s="180"/>
      <c r="V58" s="180"/>
      <c r="W58" s="171"/>
      <c r="X58" s="171"/>
      <c r="Y58" s="171"/>
      <c r="Z58" s="171"/>
      <c r="AA58" s="171"/>
      <c r="AB58" s="171"/>
      <c r="AC58" s="171"/>
      <c r="AD58" s="171"/>
      <c r="AE58" s="171"/>
      <c r="AM58" s="172"/>
      <c r="AN58" s="172"/>
      <c r="AO58" s="172"/>
      <c r="AP58" s="172"/>
      <c r="AQ58" s="172"/>
      <c r="AR58" s="172"/>
      <c r="AS58" s="173"/>
      <c r="AV58" s="170"/>
      <c r="AW58" s="163"/>
      <c r="AX58" s="163"/>
      <c r="AY58" s="163"/>
    </row>
    <row r="59" spans="2:51" x14ac:dyDescent="0.25">
      <c r="B59" s="119" t="s">
        <v>127</v>
      </c>
      <c r="C59" s="182"/>
      <c r="D59" s="176"/>
      <c r="E59" s="104"/>
      <c r="F59" s="176"/>
      <c r="G59" s="176"/>
      <c r="H59" s="176"/>
      <c r="I59" s="176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80"/>
      <c r="U59" s="85"/>
      <c r="V59" s="85"/>
      <c r="W59" s="171"/>
      <c r="X59" s="171"/>
      <c r="Y59" s="171"/>
      <c r="Z59" s="171"/>
      <c r="AA59" s="171"/>
      <c r="AB59" s="171"/>
      <c r="AC59" s="171"/>
      <c r="AD59" s="171"/>
      <c r="AE59" s="171"/>
      <c r="AM59" s="172"/>
      <c r="AN59" s="172"/>
      <c r="AO59" s="172"/>
      <c r="AP59" s="172"/>
      <c r="AQ59" s="172"/>
      <c r="AR59" s="172"/>
      <c r="AS59" s="173"/>
      <c r="AV59" s="170"/>
      <c r="AW59" s="163"/>
      <c r="AX59" s="163"/>
      <c r="AY59" s="163"/>
    </row>
    <row r="60" spans="2:51" x14ac:dyDescent="0.25">
      <c r="B60" s="119"/>
      <c r="C60" s="182"/>
      <c r="D60" s="176"/>
      <c r="E60" s="104"/>
      <c r="F60" s="176"/>
      <c r="G60" s="176"/>
      <c r="H60" s="176"/>
      <c r="I60" s="176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80"/>
      <c r="U60" s="85"/>
      <c r="V60" s="85"/>
      <c r="W60" s="171"/>
      <c r="X60" s="171"/>
      <c r="Y60" s="171"/>
      <c r="Z60" s="171"/>
      <c r="AA60" s="171"/>
      <c r="AB60" s="171"/>
      <c r="AC60" s="171"/>
      <c r="AD60" s="171"/>
      <c r="AE60" s="171"/>
      <c r="AM60" s="172"/>
      <c r="AN60" s="172"/>
      <c r="AO60" s="172"/>
      <c r="AP60" s="172"/>
      <c r="AQ60" s="172"/>
      <c r="AR60" s="172"/>
      <c r="AS60" s="173"/>
      <c r="AV60" s="170"/>
      <c r="AW60" s="163"/>
      <c r="AX60" s="163"/>
      <c r="AY60" s="163"/>
    </row>
    <row r="61" spans="2:51" x14ac:dyDescent="0.25">
      <c r="B61" s="119"/>
      <c r="C61" s="178"/>
      <c r="D61" s="176"/>
      <c r="E61" s="104"/>
      <c r="F61" s="176"/>
      <c r="G61" s="176"/>
      <c r="H61" s="176"/>
      <c r="I61" s="176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80"/>
      <c r="U61" s="85"/>
      <c r="V61" s="85"/>
      <c r="W61" s="171"/>
      <c r="X61" s="171"/>
      <c r="Y61" s="171"/>
      <c r="Z61" s="171"/>
      <c r="AA61" s="171"/>
      <c r="AB61" s="171"/>
      <c r="AC61" s="171"/>
      <c r="AD61" s="171"/>
      <c r="AE61" s="171"/>
      <c r="AM61" s="172"/>
      <c r="AN61" s="172"/>
      <c r="AO61" s="172"/>
      <c r="AP61" s="172"/>
      <c r="AQ61" s="172"/>
      <c r="AR61" s="172"/>
      <c r="AS61" s="173"/>
      <c r="AV61" s="170"/>
      <c r="AW61" s="163"/>
      <c r="AX61" s="163"/>
      <c r="AY61" s="163"/>
    </row>
    <row r="62" spans="2:51" x14ac:dyDescent="0.25">
      <c r="B62" s="119"/>
      <c r="C62" s="178"/>
      <c r="D62" s="176"/>
      <c r="E62" s="176"/>
      <c r="F62" s="176"/>
      <c r="G62" s="176"/>
      <c r="H62" s="176"/>
      <c r="I62" s="176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80"/>
      <c r="U62" s="85"/>
      <c r="V62" s="85"/>
      <c r="W62" s="171"/>
      <c r="X62" s="171"/>
      <c r="Y62" s="171"/>
      <c r="Z62" s="171"/>
      <c r="AA62" s="171"/>
      <c r="AB62" s="171"/>
      <c r="AC62" s="171"/>
      <c r="AD62" s="171"/>
      <c r="AE62" s="171"/>
      <c r="AM62" s="172"/>
      <c r="AN62" s="172"/>
      <c r="AO62" s="172"/>
      <c r="AP62" s="172"/>
      <c r="AQ62" s="172"/>
      <c r="AR62" s="172"/>
      <c r="AS62" s="173"/>
      <c r="AV62" s="170"/>
      <c r="AW62" s="163"/>
      <c r="AX62" s="163"/>
      <c r="AY62" s="163"/>
    </row>
    <row r="63" spans="2:51" x14ac:dyDescent="0.25">
      <c r="B63" s="119"/>
      <c r="C63" s="178"/>
      <c r="D63" s="176"/>
      <c r="E63" s="104"/>
      <c r="F63" s="176"/>
      <c r="G63" s="176"/>
      <c r="H63" s="176"/>
      <c r="I63" s="176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80"/>
      <c r="U63" s="85"/>
      <c r="V63" s="85"/>
      <c r="W63" s="171"/>
      <c r="X63" s="171"/>
      <c r="Y63" s="171"/>
      <c r="Z63" s="171"/>
      <c r="AA63" s="171"/>
      <c r="AB63" s="171"/>
      <c r="AC63" s="171"/>
      <c r="AD63" s="171"/>
      <c r="AE63" s="171"/>
      <c r="AM63" s="172"/>
      <c r="AN63" s="172"/>
      <c r="AO63" s="172"/>
      <c r="AP63" s="172"/>
      <c r="AQ63" s="172"/>
      <c r="AR63" s="172"/>
      <c r="AS63" s="173"/>
      <c r="AV63" s="170"/>
      <c r="AW63" s="163"/>
      <c r="AX63" s="163"/>
      <c r="AY63" s="163"/>
    </row>
    <row r="64" spans="2:51" x14ac:dyDescent="0.25">
      <c r="B64" s="119"/>
      <c r="C64" s="178"/>
      <c r="D64" s="176"/>
      <c r="E64" s="176"/>
      <c r="F64" s="176"/>
      <c r="G64" s="176"/>
      <c r="H64" s="176"/>
      <c r="I64" s="176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80"/>
      <c r="U64" s="85"/>
      <c r="V64" s="85"/>
      <c r="W64" s="171"/>
      <c r="X64" s="171"/>
      <c r="Y64" s="171"/>
      <c r="Z64" s="171"/>
      <c r="AA64" s="171"/>
      <c r="AB64" s="171"/>
      <c r="AC64" s="171"/>
      <c r="AD64" s="171"/>
      <c r="AE64" s="171"/>
      <c r="AM64" s="172"/>
      <c r="AN64" s="172"/>
      <c r="AO64" s="172"/>
      <c r="AP64" s="172"/>
      <c r="AQ64" s="172"/>
      <c r="AR64" s="172"/>
      <c r="AS64" s="173"/>
      <c r="AV64" s="170"/>
      <c r="AW64" s="163"/>
      <c r="AX64" s="163"/>
      <c r="AY64" s="163"/>
    </row>
    <row r="65" spans="1:51" x14ac:dyDescent="0.25">
      <c r="B65" s="119"/>
      <c r="C65" s="174"/>
      <c r="D65" s="176"/>
      <c r="E65" s="176"/>
      <c r="F65" s="176"/>
      <c r="G65" s="176"/>
      <c r="H65" s="176"/>
      <c r="I65" s="176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80"/>
      <c r="U65" s="85"/>
      <c r="V65" s="85"/>
      <c r="W65" s="171"/>
      <c r="X65" s="171"/>
      <c r="Y65" s="171"/>
      <c r="Z65" s="98"/>
      <c r="AA65" s="171"/>
      <c r="AB65" s="171"/>
      <c r="AC65" s="171"/>
      <c r="AD65" s="171"/>
      <c r="AE65" s="171"/>
      <c r="AM65" s="172"/>
      <c r="AN65" s="172"/>
      <c r="AO65" s="172"/>
      <c r="AP65" s="172"/>
      <c r="AQ65" s="172"/>
      <c r="AR65" s="172"/>
      <c r="AS65" s="173"/>
      <c r="AV65" s="170"/>
      <c r="AW65" s="163"/>
      <c r="AX65" s="163"/>
      <c r="AY65" s="163"/>
    </row>
    <row r="66" spans="1:51" x14ac:dyDescent="0.25">
      <c r="B66" s="119"/>
      <c r="C66" s="174"/>
      <c r="D66" s="104"/>
      <c r="E66" s="176"/>
      <c r="F66" s="176"/>
      <c r="G66" s="176"/>
      <c r="H66" s="176"/>
      <c r="I66" s="104"/>
      <c r="J66" s="177"/>
      <c r="K66" s="177"/>
      <c r="L66" s="177"/>
      <c r="M66" s="177"/>
      <c r="N66" s="177"/>
      <c r="O66" s="177"/>
      <c r="P66" s="177"/>
      <c r="Q66" s="177"/>
      <c r="R66" s="177"/>
      <c r="S66" s="98"/>
      <c r="T66" s="98"/>
      <c r="U66" s="98"/>
      <c r="V66" s="98"/>
      <c r="W66" s="98"/>
      <c r="X66" s="98"/>
      <c r="Y66" s="98"/>
      <c r="Z66" s="86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170"/>
      <c r="AW66" s="163"/>
      <c r="AX66" s="163"/>
      <c r="AY66" s="163"/>
    </row>
    <row r="67" spans="1:51" x14ac:dyDescent="0.25">
      <c r="B67" s="119"/>
      <c r="C67" s="182"/>
      <c r="D67" s="104"/>
      <c r="E67" s="176"/>
      <c r="F67" s="176"/>
      <c r="G67" s="176"/>
      <c r="H67" s="176"/>
      <c r="I67" s="104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86"/>
      <c r="X67" s="86"/>
      <c r="Y67" s="86"/>
      <c r="Z67" s="171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6"/>
      <c r="AV67" s="170"/>
      <c r="AW67" s="163"/>
      <c r="AX67" s="163"/>
      <c r="AY67" s="163"/>
    </row>
    <row r="68" spans="1:51" x14ac:dyDescent="0.25">
      <c r="B68" s="119"/>
      <c r="C68" s="182"/>
      <c r="D68" s="176"/>
      <c r="E68" s="104"/>
      <c r="F68" s="176"/>
      <c r="G68" s="176"/>
      <c r="H68" s="176"/>
      <c r="I68" s="176"/>
      <c r="J68" s="98"/>
      <c r="K68" s="98"/>
      <c r="L68" s="98"/>
      <c r="M68" s="98"/>
      <c r="N68" s="98"/>
      <c r="O68" s="98"/>
      <c r="P68" s="98"/>
      <c r="Q68" s="98"/>
      <c r="R68" s="98"/>
      <c r="S68" s="177"/>
      <c r="T68" s="180"/>
      <c r="U68" s="85"/>
      <c r="V68" s="85"/>
      <c r="W68" s="171"/>
      <c r="X68" s="171"/>
      <c r="Y68" s="171"/>
      <c r="Z68" s="171"/>
      <c r="AA68" s="171"/>
      <c r="AB68" s="171"/>
      <c r="AC68" s="171"/>
      <c r="AD68" s="171"/>
      <c r="AE68" s="171"/>
      <c r="AM68" s="172"/>
      <c r="AN68" s="172"/>
      <c r="AO68" s="172"/>
      <c r="AP68" s="172"/>
      <c r="AQ68" s="172"/>
      <c r="AR68" s="172"/>
      <c r="AS68" s="173"/>
      <c r="AV68" s="170"/>
      <c r="AW68" s="163"/>
      <c r="AX68" s="163"/>
      <c r="AY68" s="163"/>
    </row>
    <row r="69" spans="1:51" x14ac:dyDescent="0.25">
      <c r="B69" s="1"/>
      <c r="C69" s="178"/>
      <c r="D69" s="176"/>
      <c r="E69" s="104"/>
      <c r="F69" s="104"/>
      <c r="G69" s="176"/>
      <c r="H69" s="176"/>
      <c r="I69" s="176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80"/>
      <c r="U69" s="85"/>
      <c r="V69" s="85"/>
      <c r="W69" s="171"/>
      <c r="X69" s="171"/>
      <c r="Y69" s="171"/>
      <c r="Z69" s="171"/>
      <c r="AA69" s="171"/>
      <c r="AB69" s="171"/>
      <c r="AC69" s="171"/>
      <c r="AD69" s="171"/>
      <c r="AE69" s="171"/>
      <c r="AM69" s="172"/>
      <c r="AN69" s="172"/>
      <c r="AO69" s="172"/>
      <c r="AP69" s="172"/>
      <c r="AQ69" s="172"/>
      <c r="AR69" s="172"/>
      <c r="AS69" s="173"/>
      <c r="AV69" s="170"/>
      <c r="AW69" s="163"/>
      <c r="AX69" s="163"/>
      <c r="AY69" s="163"/>
    </row>
    <row r="70" spans="1:51" x14ac:dyDescent="0.25">
      <c r="B70" s="1"/>
      <c r="C70" s="178"/>
      <c r="D70" s="176"/>
      <c r="E70" s="176"/>
      <c r="F70" s="104"/>
      <c r="G70" s="104"/>
      <c r="H70" s="104"/>
      <c r="I70" s="176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80"/>
      <c r="U70" s="85"/>
      <c r="V70" s="85"/>
      <c r="W70" s="171"/>
      <c r="X70" s="171"/>
      <c r="Y70" s="171"/>
      <c r="Z70" s="171"/>
      <c r="AA70" s="171"/>
      <c r="AB70" s="171"/>
      <c r="AC70" s="171"/>
      <c r="AD70" s="171"/>
      <c r="AE70" s="171"/>
      <c r="AM70" s="172"/>
      <c r="AN70" s="172"/>
      <c r="AO70" s="172"/>
      <c r="AP70" s="172"/>
      <c r="AQ70" s="172"/>
      <c r="AR70" s="172"/>
      <c r="AS70" s="173"/>
      <c r="AV70" s="170"/>
      <c r="AW70" s="163"/>
      <c r="AX70" s="163"/>
      <c r="AY70" s="163"/>
    </row>
    <row r="71" spans="1:51" x14ac:dyDescent="0.25">
      <c r="B71" s="84"/>
      <c r="C71" s="98"/>
      <c r="D71" s="176"/>
      <c r="E71" s="176"/>
      <c r="F71" s="176"/>
      <c r="G71" s="104"/>
      <c r="H71" s="104"/>
      <c r="I71" s="176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80"/>
      <c r="U71" s="85"/>
      <c r="V71" s="85"/>
      <c r="W71" s="171"/>
      <c r="X71" s="171"/>
      <c r="Y71" s="171"/>
      <c r="Z71" s="171"/>
      <c r="AA71" s="171"/>
      <c r="AB71" s="171"/>
      <c r="AC71" s="171"/>
      <c r="AD71" s="171"/>
      <c r="AE71" s="171"/>
      <c r="AM71" s="172"/>
      <c r="AN71" s="172"/>
      <c r="AO71" s="172"/>
      <c r="AP71" s="172"/>
      <c r="AQ71" s="172"/>
      <c r="AR71" s="172"/>
      <c r="AS71" s="173"/>
      <c r="AV71" s="170"/>
      <c r="AW71" s="163"/>
      <c r="AX71" s="163"/>
      <c r="AY71" s="163"/>
    </row>
    <row r="72" spans="1:51" x14ac:dyDescent="0.25">
      <c r="B72" s="84"/>
      <c r="C72" s="182"/>
      <c r="D72" s="98"/>
      <c r="E72" s="176"/>
      <c r="F72" s="176"/>
      <c r="G72" s="176"/>
      <c r="H72" s="176"/>
      <c r="I72" s="98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80"/>
      <c r="U72" s="85"/>
      <c r="V72" s="85"/>
      <c r="W72" s="171"/>
      <c r="X72" s="171"/>
      <c r="Y72" s="171"/>
      <c r="Z72" s="171"/>
      <c r="AA72" s="171"/>
      <c r="AB72" s="171"/>
      <c r="AC72" s="171"/>
      <c r="AD72" s="171"/>
      <c r="AE72" s="171"/>
      <c r="AM72" s="172"/>
      <c r="AN72" s="172"/>
      <c r="AO72" s="172"/>
      <c r="AP72" s="172"/>
      <c r="AQ72" s="172"/>
      <c r="AR72" s="172"/>
      <c r="AS72" s="173"/>
      <c r="AV72" s="170"/>
      <c r="AW72" s="163"/>
      <c r="AX72" s="163"/>
      <c r="AY72" s="163"/>
    </row>
    <row r="73" spans="1:51" x14ac:dyDescent="0.25">
      <c r="B73" s="84"/>
      <c r="C73" s="178"/>
      <c r="D73" s="98"/>
      <c r="E73" s="176"/>
      <c r="F73" s="176"/>
      <c r="G73" s="176"/>
      <c r="H73" s="176"/>
      <c r="I73" s="98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80"/>
      <c r="U73" s="85"/>
      <c r="V73" s="85"/>
      <c r="W73" s="171"/>
      <c r="X73" s="171"/>
      <c r="Y73" s="171"/>
      <c r="Z73" s="171"/>
      <c r="AA73" s="171"/>
      <c r="AB73" s="171"/>
      <c r="AC73" s="171"/>
      <c r="AD73" s="171"/>
      <c r="AE73" s="171"/>
      <c r="AM73" s="172"/>
      <c r="AN73" s="172"/>
      <c r="AO73" s="172"/>
      <c r="AP73" s="172"/>
      <c r="AQ73" s="172"/>
      <c r="AR73" s="172"/>
      <c r="AS73" s="173"/>
      <c r="AU73" s="163"/>
      <c r="AV73" s="170"/>
      <c r="AW73" s="163"/>
      <c r="AX73" s="163"/>
      <c r="AY73" s="163"/>
    </row>
    <row r="74" spans="1:51" x14ac:dyDescent="0.25">
      <c r="B74" s="84"/>
      <c r="C74" s="182"/>
      <c r="D74" s="176"/>
      <c r="E74" s="98"/>
      <c r="F74" s="176"/>
      <c r="G74" s="176"/>
      <c r="H74" s="176"/>
      <c r="I74" s="176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80"/>
      <c r="U74" s="85"/>
      <c r="V74" s="85"/>
      <c r="W74" s="171"/>
      <c r="X74" s="171"/>
      <c r="Y74" s="171"/>
      <c r="Z74" s="171"/>
      <c r="AA74" s="171"/>
      <c r="AB74" s="171"/>
      <c r="AC74" s="171"/>
      <c r="AD74" s="171"/>
      <c r="AE74" s="171"/>
      <c r="AM74" s="172"/>
      <c r="AN74" s="172"/>
      <c r="AO74" s="172"/>
      <c r="AP74" s="172"/>
      <c r="AQ74" s="172"/>
      <c r="AR74" s="172"/>
      <c r="AS74" s="173"/>
      <c r="AU74" s="163"/>
      <c r="AV74" s="170"/>
      <c r="AW74" s="163"/>
      <c r="AX74" s="163"/>
      <c r="AY74" s="163"/>
    </row>
    <row r="75" spans="1:51" x14ac:dyDescent="0.25">
      <c r="A75" s="171"/>
      <c r="B75" s="98"/>
      <c r="C75" s="96"/>
      <c r="D75" s="176"/>
      <c r="E75" s="98"/>
      <c r="F75" s="98"/>
      <c r="G75" s="176"/>
      <c r="H75" s="176"/>
      <c r="I75" s="172"/>
      <c r="J75" s="172"/>
      <c r="K75" s="172"/>
      <c r="L75" s="172"/>
      <c r="M75" s="172"/>
      <c r="N75" s="172"/>
      <c r="O75" s="173"/>
      <c r="P75" s="167"/>
      <c r="R75" s="170"/>
      <c r="AS75" s="163"/>
      <c r="AT75" s="163"/>
      <c r="AU75" s="163"/>
      <c r="AV75" s="163"/>
      <c r="AW75" s="163"/>
      <c r="AX75" s="163"/>
      <c r="AY75" s="163"/>
    </row>
    <row r="76" spans="1:51" x14ac:dyDescent="0.25">
      <c r="A76" s="171"/>
      <c r="B76" s="98"/>
      <c r="G76" s="98"/>
      <c r="H76" s="98"/>
      <c r="I76" s="172"/>
      <c r="J76" s="172"/>
      <c r="K76" s="172"/>
      <c r="L76" s="172"/>
      <c r="M76" s="172"/>
      <c r="N76" s="172"/>
      <c r="O76" s="173"/>
      <c r="P76" s="167"/>
      <c r="R76" s="167"/>
      <c r="AS76" s="163"/>
      <c r="AT76" s="163"/>
      <c r="AU76" s="163"/>
      <c r="AV76" s="163"/>
      <c r="AW76" s="163"/>
      <c r="AX76" s="163"/>
      <c r="AY76" s="163"/>
    </row>
    <row r="77" spans="1:51" x14ac:dyDescent="0.25">
      <c r="A77" s="171"/>
      <c r="B77" s="84"/>
      <c r="G77" s="98"/>
      <c r="H77" s="98"/>
      <c r="I77" s="172"/>
      <c r="J77" s="172"/>
      <c r="K77" s="172"/>
      <c r="L77" s="172"/>
      <c r="M77" s="172"/>
      <c r="N77" s="172"/>
      <c r="O77" s="173"/>
      <c r="P77" s="167"/>
      <c r="R77" s="167"/>
      <c r="AS77" s="163"/>
      <c r="AT77" s="163"/>
      <c r="AU77" s="163"/>
      <c r="AV77" s="163"/>
      <c r="AW77" s="163"/>
      <c r="AX77" s="163"/>
      <c r="AY77" s="163"/>
    </row>
    <row r="78" spans="1:51" x14ac:dyDescent="0.25">
      <c r="A78" s="171"/>
      <c r="I78" s="172"/>
      <c r="J78" s="172"/>
      <c r="K78" s="172"/>
      <c r="L78" s="172"/>
      <c r="M78" s="172"/>
      <c r="N78" s="172"/>
      <c r="O78" s="173"/>
      <c r="P78" s="167"/>
      <c r="R78" s="167"/>
      <c r="AS78" s="163"/>
      <c r="AT78" s="163"/>
      <c r="AU78" s="163"/>
      <c r="AV78" s="163"/>
      <c r="AW78" s="163"/>
      <c r="AX78" s="163"/>
      <c r="AY78" s="163"/>
    </row>
    <row r="79" spans="1:51" x14ac:dyDescent="0.25">
      <c r="A79" s="171"/>
      <c r="I79" s="172"/>
      <c r="J79" s="172"/>
      <c r="K79" s="172"/>
      <c r="L79" s="172"/>
      <c r="M79" s="172"/>
      <c r="N79" s="172"/>
      <c r="O79" s="173"/>
      <c r="P79" s="167"/>
      <c r="R79" s="167"/>
      <c r="AS79" s="163"/>
      <c r="AT79" s="163"/>
      <c r="AU79" s="163"/>
      <c r="AV79" s="163"/>
      <c r="AW79" s="163"/>
      <c r="AX79" s="163"/>
      <c r="AY79" s="163"/>
    </row>
    <row r="80" spans="1:51" x14ac:dyDescent="0.25">
      <c r="A80" s="171"/>
      <c r="I80" s="172"/>
      <c r="J80" s="172"/>
      <c r="K80" s="172"/>
      <c r="L80" s="172"/>
      <c r="M80" s="172"/>
      <c r="N80" s="172"/>
      <c r="O80" s="173"/>
      <c r="P80" s="167"/>
      <c r="R80" s="167"/>
      <c r="AS80" s="163"/>
      <c r="AT80" s="163"/>
      <c r="AU80" s="163"/>
      <c r="AV80" s="163"/>
      <c r="AW80" s="163"/>
      <c r="AX80" s="163"/>
      <c r="AY80" s="163"/>
    </row>
    <row r="81" spans="1:51" x14ac:dyDescent="0.25">
      <c r="A81" s="171"/>
      <c r="I81" s="172"/>
      <c r="J81" s="172"/>
      <c r="K81" s="172"/>
      <c r="L81" s="172"/>
      <c r="M81" s="172"/>
      <c r="N81" s="172"/>
      <c r="O81" s="173"/>
      <c r="P81" s="167"/>
      <c r="R81" s="86"/>
      <c r="AS81" s="163"/>
      <c r="AT81" s="163"/>
      <c r="AU81" s="163"/>
      <c r="AV81" s="163"/>
      <c r="AW81" s="163"/>
      <c r="AX81" s="163"/>
      <c r="AY81" s="163"/>
    </row>
    <row r="82" spans="1:51" x14ac:dyDescent="0.25">
      <c r="A82" s="171"/>
      <c r="I82" s="172"/>
      <c r="J82" s="172"/>
      <c r="K82" s="172"/>
      <c r="L82" s="172"/>
      <c r="M82" s="172"/>
      <c r="N82" s="172"/>
      <c r="O82" s="173"/>
      <c r="R82" s="167"/>
      <c r="AS82" s="163"/>
      <c r="AT82" s="163"/>
      <c r="AU82" s="163"/>
      <c r="AV82" s="163"/>
      <c r="AW82" s="163"/>
      <c r="AX82" s="163"/>
      <c r="AY82" s="163"/>
    </row>
    <row r="83" spans="1:51" x14ac:dyDescent="0.25">
      <c r="O83" s="173"/>
      <c r="R83" s="167"/>
      <c r="AS83" s="163"/>
      <c r="AT83" s="163"/>
      <c r="AU83" s="163"/>
      <c r="AV83" s="163"/>
      <c r="AW83" s="163"/>
      <c r="AX83" s="163"/>
      <c r="AY83" s="163"/>
    </row>
    <row r="84" spans="1:51" x14ac:dyDescent="0.25">
      <c r="O84" s="173"/>
      <c r="R84" s="167"/>
      <c r="AS84" s="163"/>
      <c r="AT84" s="163"/>
      <c r="AU84" s="163"/>
      <c r="AV84" s="163"/>
      <c r="AW84" s="163"/>
      <c r="AX84" s="163"/>
      <c r="AY84" s="163"/>
    </row>
    <row r="85" spans="1:51" x14ac:dyDescent="0.25">
      <c r="O85" s="173"/>
      <c r="R85" s="167"/>
      <c r="AS85" s="163"/>
      <c r="AT85" s="163"/>
      <c r="AU85" s="163"/>
      <c r="AV85" s="163"/>
      <c r="AW85" s="163"/>
      <c r="AX85" s="163"/>
      <c r="AY85" s="163"/>
    </row>
    <row r="86" spans="1:51" x14ac:dyDescent="0.25">
      <c r="O86" s="173"/>
      <c r="R86" s="167"/>
      <c r="AS86" s="163"/>
      <c r="AT86" s="163"/>
      <c r="AU86" s="163"/>
      <c r="AV86" s="163"/>
      <c r="AW86" s="163"/>
      <c r="AX86" s="163"/>
      <c r="AY86" s="163"/>
    </row>
    <row r="87" spans="1:51" x14ac:dyDescent="0.25">
      <c r="O87" s="173"/>
      <c r="AS87" s="163"/>
      <c r="AT87" s="163"/>
      <c r="AU87" s="163"/>
      <c r="AV87" s="163"/>
      <c r="AW87" s="163"/>
      <c r="AX87" s="163"/>
      <c r="AY87" s="163"/>
    </row>
    <row r="88" spans="1:51" x14ac:dyDescent="0.25">
      <c r="O88" s="173"/>
      <c r="AS88" s="163"/>
      <c r="AT88" s="163"/>
      <c r="AU88" s="163"/>
      <c r="AV88" s="163"/>
      <c r="AW88" s="163"/>
      <c r="AX88" s="163"/>
      <c r="AY88" s="163"/>
    </row>
    <row r="89" spans="1:51" x14ac:dyDescent="0.25">
      <c r="O89" s="173"/>
      <c r="AS89" s="163"/>
      <c r="AT89" s="163"/>
      <c r="AU89" s="163"/>
      <c r="AV89" s="163"/>
      <c r="AW89" s="163"/>
      <c r="AX89" s="163"/>
      <c r="AY89" s="163"/>
    </row>
    <row r="90" spans="1:51" x14ac:dyDescent="0.25">
      <c r="O90" s="173"/>
      <c r="AS90" s="163"/>
      <c r="AT90" s="163"/>
      <c r="AU90" s="163"/>
      <c r="AV90" s="163"/>
      <c r="AW90" s="163"/>
      <c r="AX90" s="163"/>
      <c r="AY90" s="163"/>
    </row>
    <row r="91" spans="1:51" x14ac:dyDescent="0.25">
      <c r="O91" s="173"/>
      <c r="AS91" s="163"/>
      <c r="AT91" s="163"/>
      <c r="AU91" s="163"/>
      <c r="AV91" s="163"/>
      <c r="AW91" s="163"/>
      <c r="AX91" s="163"/>
      <c r="AY91" s="163"/>
    </row>
    <row r="92" spans="1:51" x14ac:dyDescent="0.25">
      <c r="O92" s="173"/>
      <c r="AS92" s="163"/>
      <c r="AT92" s="163"/>
      <c r="AU92" s="163"/>
      <c r="AV92" s="163"/>
      <c r="AW92" s="163"/>
      <c r="AX92" s="163"/>
      <c r="AY92" s="163"/>
    </row>
    <row r="93" spans="1:51" x14ac:dyDescent="0.25">
      <c r="O93" s="173"/>
      <c r="Q93" s="167"/>
      <c r="AS93" s="163"/>
      <c r="AT93" s="163"/>
      <c r="AU93" s="163"/>
      <c r="AV93" s="163"/>
      <c r="AW93" s="163"/>
      <c r="AX93" s="163"/>
      <c r="AY93" s="163"/>
    </row>
    <row r="94" spans="1:51" x14ac:dyDescent="0.25">
      <c r="O94" s="15"/>
      <c r="P94" s="167"/>
      <c r="Q94" s="167"/>
      <c r="AS94" s="163"/>
      <c r="AT94" s="163"/>
      <c r="AU94" s="163"/>
      <c r="AV94" s="163"/>
      <c r="AW94" s="163"/>
      <c r="AX94" s="163"/>
      <c r="AY94" s="163"/>
    </row>
    <row r="95" spans="1:51" x14ac:dyDescent="0.25">
      <c r="O95" s="15"/>
      <c r="P95" s="167"/>
      <c r="Q95" s="167"/>
      <c r="AS95" s="163"/>
      <c r="AT95" s="163"/>
      <c r="AU95" s="163"/>
      <c r="AV95" s="163"/>
      <c r="AW95" s="163"/>
      <c r="AX95" s="163"/>
      <c r="AY95" s="163"/>
    </row>
    <row r="96" spans="1:51" x14ac:dyDescent="0.25">
      <c r="O96" s="15"/>
      <c r="P96" s="167"/>
      <c r="Q96" s="167"/>
      <c r="AS96" s="163"/>
      <c r="AT96" s="163"/>
      <c r="AU96" s="163"/>
      <c r="AV96" s="163"/>
      <c r="AW96" s="163"/>
      <c r="AX96" s="163"/>
      <c r="AY96" s="163"/>
    </row>
    <row r="97" spans="15:51" x14ac:dyDescent="0.25">
      <c r="O97" s="15"/>
      <c r="P97" s="167"/>
      <c r="Q97" s="167"/>
      <c r="AS97" s="163"/>
      <c r="AT97" s="163"/>
      <c r="AU97" s="163"/>
      <c r="AV97" s="163"/>
      <c r="AW97" s="163"/>
      <c r="AX97" s="163"/>
      <c r="AY97" s="163"/>
    </row>
    <row r="98" spans="15:51" x14ac:dyDescent="0.25">
      <c r="O98" s="15"/>
      <c r="P98" s="167"/>
      <c r="Q98" s="167"/>
      <c r="AS98" s="163"/>
      <c r="AT98" s="163"/>
      <c r="AU98" s="163"/>
      <c r="AV98" s="163"/>
      <c r="AW98" s="163"/>
      <c r="AX98" s="163"/>
      <c r="AY98" s="163"/>
    </row>
    <row r="99" spans="15:51" x14ac:dyDescent="0.25">
      <c r="O99" s="15"/>
      <c r="P99" s="167"/>
      <c r="Q99" s="167"/>
      <c r="AS99" s="163"/>
      <c r="AT99" s="163"/>
      <c r="AU99" s="163"/>
      <c r="AV99" s="163"/>
      <c r="AW99" s="163"/>
      <c r="AX99" s="163"/>
      <c r="AY99" s="163"/>
    </row>
    <row r="100" spans="15:51" x14ac:dyDescent="0.25">
      <c r="O100" s="15"/>
      <c r="P100" s="167"/>
      <c r="Q100" s="167"/>
      <c r="AS100" s="163"/>
      <c r="AT100" s="163"/>
      <c r="AU100" s="163"/>
      <c r="AV100" s="163"/>
      <c r="AW100" s="163"/>
      <c r="AX100" s="163"/>
      <c r="AY100" s="163"/>
    </row>
    <row r="101" spans="15:51" x14ac:dyDescent="0.25">
      <c r="O101" s="15"/>
      <c r="P101" s="167"/>
      <c r="Q101" s="167"/>
      <c r="AS101" s="163"/>
      <c r="AT101" s="163"/>
      <c r="AU101" s="163"/>
      <c r="AV101" s="163"/>
      <c r="AW101" s="163"/>
      <c r="AX101" s="163"/>
      <c r="AY101" s="163"/>
    </row>
    <row r="102" spans="15:51" x14ac:dyDescent="0.25">
      <c r="O102" s="15"/>
      <c r="P102" s="167"/>
      <c r="Q102" s="167"/>
      <c r="AS102" s="163"/>
      <c r="AT102" s="163"/>
      <c r="AU102" s="163"/>
      <c r="AV102" s="163"/>
      <c r="AW102" s="163"/>
      <c r="AX102" s="163"/>
      <c r="AY102" s="163"/>
    </row>
    <row r="103" spans="15:51" x14ac:dyDescent="0.25">
      <c r="O103" s="15"/>
      <c r="P103" s="167"/>
      <c r="Q103" s="167"/>
      <c r="R103" s="167"/>
      <c r="S103" s="167"/>
      <c r="AS103" s="163"/>
      <c r="AT103" s="163"/>
      <c r="AU103" s="163"/>
      <c r="AV103" s="163"/>
      <c r="AW103" s="163"/>
      <c r="AX103" s="163"/>
      <c r="AY103" s="163"/>
    </row>
    <row r="104" spans="15:51" x14ac:dyDescent="0.25">
      <c r="O104" s="15"/>
      <c r="P104" s="167"/>
      <c r="Q104" s="167"/>
      <c r="R104" s="167"/>
      <c r="S104" s="167"/>
      <c r="T104" s="167"/>
      <c r="AS104" s="163"/>
      <c r="AT104" s="163"/>
      <c r="AU104" s="163"/>
      <c r="AV104" s="163"/>
      <c r="AW104" s="163"/>
      <c r="AX104" s="163"/>
      <c r="AY104" s="163"/>
    </row>
    <row r="105" spans="15:51" x14ac:dyDescent="0.25">
      <c r="O105" s="15"/>
      <c r="P105" s="167"/>
      <c r="Q105" s="167"/>
      <c r="R105" s="167"/>
      <c r="S105" s="167"/>
      <c r="T105" s="167"/>
      <c r="AS105" s="163"/>
      <c r="AT105" s="163"/>
      <c r="AU105" s="163"/>
      <c r="AV105" s="163"/>
      <c r="AW105" s="163"/>
      <c r="AX105" s="163"/>
      <c r="AY105" s="163"/>
    </row>
    <row r="106" spans="15:51" x14ac:dyDescent="0.25">
      <c r="O106" s="15"/>
      <c r="P106" s="167"/>
      <c r="T106" s="167"/>
      <c r="AS106" s="163"/>
      <c r="AT106" s="163"/>
      <c r="AU106" s="163"/>
      <c r="AV106" s="163"/>
      <c r="AW106" s="163"/>
      <c r="AX106" s="163"/>
      <c r="AY106" s="163"/>
    </row>
    <row r="107" spans="15:51" x14ac:dyDescent="0.25">
      <c r="O107" s="167"/>
      <c r="Q107" s="167"/>
      <c r="R107" s="167"/>
      <c r="S107" s="167"/>
      <c r="AS107" s="163"/>
      <c r="AT107" s="163"/>
      <c r="AU107" s="163"/>
      <c r="AV107" s="163"/>
      <c r="AW107" s="163"/>
      <c r="AX107" s="163"/>
      <c r="AY107" s="163"/>
    </row>
    <row r="108" spans="15:51" x14ac:dyDescent="0.25">
      <c r="O108" s="15"/>
      <c r="P108" s="167"/>
      <c r="Q108" s="167"/>
      <c r="R108" s="167"/>
      <c r="S108" s="167"/>
      <c r="T108" s="167"/>
      <c r="AS108" s="163"/>
      <c r="AT108" s="163"/>
      <c r="AU108" s="163"/>
      <c r="AV108" s="163"/>
      <c r="AW108" s="163"/>
      <c r="AX108" s="163"/>
      <c r="AY108" s="163"/>
    </row>
    <row r="109" spans="15:51" x14ac:dyDescent="0.25">
      <c r="O109" s="15"/>
      <c r="P109" s="167"/>
      <c r="Q109" s="167"/>
      <c r="R109" s="167"/>
      <c r="S109" s="167"/>
      <c r="T109" s="167"/>
      <c r="U109" s="167"/>
      <c r="AS109" s="163"/>
      <c r="AT109" s="163"/>
      <c r="AU109" s="163"/>
      <c r="AV109" s="163"/>
      <c r="AW109" s="163"/>
      <c r="AX109" s="163"/>
      <c r="AY109" s="163"/>
    </row>
    <row r="110" spans="15:51" x14ac:dyDescent="0.25">
      <c r="O110" s="15"/>
      <c r="P110" s="167"/>
      <c r="T110" s="167"/>
      <c r="U110" s="167"/>
      <c r="AS110" s="163"/>
      <c r="AT110" s="163"/>
      <c r="AU110" s="163"/>
      <c r="AV110" s="163"/>
      <c r="AW110" s="163"/>
      <c r="AX110" s="163"/>
      <c r="AY110" s="163"/>
    </row>
    <row r="122" spans="45:51" x14ac:dyDescent="0.25">
      <c r="AS122" s="163"/>
      <c r="AT122" s="163"/>
      <c r="AU122" s="163"/>
      <c r="AV122" s="163"/>
      <c r="AW122" s="163"/>
      <c r="AX122" s="163"/>
      <c r="AY122" s="163"/>
    </row>
  </sheetData>
  <protectedRanges>
    <protectedRange sqref="N66:R66 B77 S68:T74 B69:B74 S64:T65 N69:R74 T56:T63 T42:T46" name="Range2_12_5_1_1"/>
    <protectedRange sqref="N10 L10 L6 D6 D8 AD8 AF8 O8:U8 AJ8:AR8 AF10 AR11:AR34 L24:N31 G23:G34 N12:N23 N32:N34 E23:E34 E11:G22 N11:AG11 O12:AG34" name="Range1_16_3_1_1"/>
    <protectedRange sqref="I71 J69:M74 J66:M66 I7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5:H75 F74 E73" name="Range2_2_2_9_2_1_1"/>
    <protectedRange sqref="D71 D74:D75" name="Range2_1_1_1_1_1_9_2_1_1"/>
    <protectedRange sqref="Q10" name="Range1_17_1_1_1"/>
    <protectedRange sqref="AG10" name="Range1_18_1_1_1"/>
    <protectedRange sqref="C72 C74" name="Range2_4_1_1_1"/>
    <protectedRange sqref="AS16:AS34" name="Range1_1_1_1"/>
    <protectedRange sqref="P3:U5" name="Range1_16_1_1_1_1"/>
    <protectedRange sqref="C75 C73 C70" name="Range2_1_3_1_1"/>
    <protectedRange sqref="H11:H34" name="Range1_1_1_1_1_1_1"/>
    <protectedRange sqref="B75:B76 J67:R68 D72:D73 I72:I73 Z65:Z66 S66:Y67 AA66:AU67 E74:E75 G76:H77 F75" name="Range2_2_1_10_1_1_1_2"/>
    <protectedRange sqref="C71" name="Range2_2_1_10_2_1_1_1"/>
    <protectedRange sqref="N64:R65 G72:H72 D68 F71 E70" name="Range2_12_1_6_1_1"/>
    <protectedRange sqref="D63:D64 I68:I70 I64:M65 G73:H74 G66:H68 E71:E72 F72:F73 F65:F67 E64:E66" name="Range2_2_12_1_7_1_1"/>
    <protectedRange sqref="D69:D70" name="Range2_1_1_1_1_11_1_2_1_1"/>
    <protectedRange sqref="E67 G69:H69 F68" name="Range2_2_2_9_1_1_1_1"/>
    <protectedRange sqref="D65" name="Range2_1_1_1_1_1_9_1_1_1_1"/>
    <protectedRange sqref="C69 C64" name="Range2_1_1_2_1_1"/>
    <protectedRange sqref="C68" name="Range2_1_2_2_1_1"/>
    <protectedRange sqref="C67" name="Range2_3_2_1_1"/>
    <protectedRange sqref="F63:F64 E63 G65:H65" name="Range2_2_12_1_1_1_1_1"/>
    <protectedRange sqref="C63" name="Range2_1_4_2_1_1_1"/>
    <protectedRange sqref="C65:C66" name="Range2_5_1_1_1"/>
    <protectedRange sqref="E68:E69 F69:F70 G70:H71 I66:I67" name="Range2_2_1_1_1_1"/>
    <protectedRange sqref="D66:D67" name="Range2_1_1_1_1_1_1_1_1"/>
    <protectedRange sqref="AS11:AS15" name="Range1_4_1_1_1_1"/>
    <protectedRange sqref="J11:J15 J26:J34" name="Range1_1_2_1_10_1_1_1_1"/>
    <protectedRange sqref="R81" name="Range2_2_1_10_1_1_1_1_1"/>
    <protectedRange sqref="B42" name="Range2_12_5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G42:H44" name="Range2_2_12_1_3_1_1_1_1_1_4_1_1"/>
    <protectedRange sqref="E42:F44" name="Range2_2_12_1_7_1_1_3_1_1"/>
    <protectedRange sqref="S42:S46" name="Range2_12_5_1_1_2_3_1"/>
    <protectedRange sqref="Q42:R44" name="Range2_12_1_6_1_1_1_1_2_1"/>
    <protectedRange sqref="N42:P44" name="Range2_12_1_2_3_1_1_1_1_2_1"/>
    <protectedRange sqref="I42:M44" name="Range2_2_12_1_4_3_1_1_1_1_2_1"/>
    <protectedRange sqref="D42:D44" name="Range2_2_12_1_3_1_2_1_1_1_2_1_2_1"/>
    <protectedRange sqref="T49:T55" name="Range2_12_5_1_1_3"/>
    <protectedRange sqref="T48" name="Range2_12_5_1_1_2_1_1"/>
    <protectedRange sqref="T47" name="Range2_12_5_1_1_6_1_1_1_1_1_1_1"/>
    <protectedRange sqref="S47" name="Range2_12_5_1_1_5_3_1_1_1_1_1_1_1"/>
    <protectedRange sqref="S48" name="Range2_12_4_1_1_1_4_2_2_1_1"/>
    <protectedRange sqref="B66:B68" name="Range2_12_5_1_1_2"/>
    <protectedRange sqref="B65" name="Range2_12_5_1_1_2_1_4_1_1_1_2_1_1_1_1_1_1_1"/>
    <protectedRange sqref="F62 G64:H64" name="Range2_2_12_1_1_1_1_1_1"/>
    <protectedRange sqref="D62:E62" name="Range2_2_12_1_7_1_1_2_1"/>
    <protectedRange sqref="C62" name="Range2_1_1_2_1_1_1"/>
    <protectedRange sqref="B63:B64" name="Range2_12_5_1_1_2_1"/>
    <protectedRange sqref="B62" name="Range2_12_5_1_1_2_1_2_1"/>
    <protectedRange sqref="B61" name="Range2_12_5_1_1_2_1_2_2"/>
    <protectedRange sqref="B60" name="Range2_12_5_1_1_2_1_4_1_1_1_2_1_1_1_1_1_1_1_1_1_2"/>
    <protectedRange sqref="G45:H46" name="Range2_2_12_1_3_1_1_1_1_1_4_1_1_1"/>
    <protectedRange sqref="E45:F46" name="Range2_2_12_1_7_1_1_3_1_1_1"/>
    <protectedRange sqref="Q45:R46" name="Range2_12_1_6_1_1_1_1_2_1_1"/>
    <protectedRange sqref="N45:P46" name="Range2_12_1_2_3_1_1_1_1_2_1_1"/>
    <protectedRange sqref="I45:M46" name="Range2_2_12_1_4_3_1_1_1_1_2_1_1"/>
    <protectedRange sqref="D45:D46" name="Range2_2_12_1_3_1_2_1_1_1_2_1_2_1_1"/>
    <protectedRange sqref="E48:H48" name="Range2_2_12_1_3_1_2_1_1_1_1_2_1_1_1_1_1_1_1"/>
    <protectedRange sqref="D48" name="Range2_2_12_1_3_1_2_1_1_1_2_1_2_3_1_1_1_1_2"/>
    <protectedRange sqref="Q47:R47" name="Range2_12_1_6_1_1_1_2_3_2_1_1_2_1_1_1_1_1_1"/>
    <protectedRange sqref="N47:P47" name="Range2_12_1_2_3_1_1_1_2_3_2_1_1_2_1_1_1_1_1_1"/>
    <protectedRange sqref="J47:M47" name="Range2_2_12_1_4_3_1_1_1_3_3_2_1_1_2_1_1_1_1_1_1"/>
    <protectedRange sqref="I47" name="Range2_2_12_1_4_3_1_1_1_2_1_2_2_1_2_1_1_1_1_1_1"/>
    <protectedRange sqref="Q48:R48" name="Range2_12_1_6_1_1_1_2_3_2_1_1_1_1_1"/>
    <protectedRange sqref="N48:P48" name="Range2_12_1_2_3_1_1_1_2_3_2_1_1_1_1_1"/>
    <protectedRange sqref="K48:M48" name="Range2_2_12_1_4_3_1_1_1_3_3_2_1_1_1_1_1"/>
    <protectedRange sqref="J48" name="Range2_2_12_1_4_3_1_1_1_3_2_1_2_1_1_1"/>
    <protectedRange sqref="D47:E47" name="Range2_2_12_1_3_1_2_1_1_1_2_1_2_3_2_1_1_1"/>
    <protectedRange sqref="I48" name="Range2_2_12_1_4_2_1_1_1_4_1_2_1_1_1_2_1_1_1"/>
    <protectedRange sqref="F47:H47" name="Range2_2_12_1_3_1_1_1_1_1_4_1_2_1_2_1_2_1_1_1"/>
    <protectedRange sqref="B43:B44" name="Range2_12_5_1_1_1_2_2_1_1_1_1_1_1_1_1_1_1"/>
    <protectedRange sqref="B45" name="Range2_12_5_1_1_1_3_1_1_1_1_1_1_1_1_1_1_1"/>
    <protectedRange sqref="S60:S63" name="Range2_12_5_1_1_5"/>
    <protectedRange sqref="N60:R63" name="Range2_12_1_6_1_1_1"/>
    <protectedRange sqref="J60:M63" name="Range2_2_12_1_7_1_1_2"/>
    <protectedRange sqref="S58:S59" name="Range2_12_2_1_1_1_2_1_1_1"/>
    <protectedRange sqref="Q59:R59" name="Range2_12_1_4_1_1_1_1_1_1_1_1_1_1_1_1_1_1_1"/>
    <protectedRange sqref="N59:P59" name="Range2_12_1_2_1_1_1_1_1_1_1_1_1_1_1_1_1_1_1_1"/>
    <protectedRange sqref="J59:M59" name="Range2_2_12_1_4_1_1_1_1_1_1_1_1_1_1_1_1_1_1_1_1"/>
    <protectedRange sqref="Q58:R58" name="Range2_12_1_6_1_1_1_2_3_1_1_3_1_1_1_1_1_1_1"/>
    <protectedRange sqref="N58:P58" name="Range2_12_1_2_3_1_1_1_2_3_1_1_3_1_1_1_1_1_1_1"/>
    <protectedRange sqref="J58:M58" name="Range2_2_12_1_4_3_1_1_1_3_3_1_1_3_1_1_1_1_1_1_1"/>
    <protectedRange sqref="S49:S57" name="Range2_12_4_1_1_1_4_2_2_2_1"/>
    <protectedRange sqref="Q49:R57" name="Range2_12_1_6_1_1_1_2_3_2_1_1_3_2"/>
    <protectedRange sqref="N49:P57" name="Range2_12_1_2_3_1_1_1_2_3_2_1_1_3_2"/>
    <protectedRange sqref="K49:M57" name="Range2_2_12_1_4_3_1_1_1_3_3_2_1_1_3_2"/>
    <protectedRange sqref="J49:J57" name="Range2_2_12_1_4_3_1_1_1_3_2_1_2_2_2"/>
    <protectedRange sqref="G49:H51" name="Range2_2_12_1_3_1_2_1_1_1_2_1_1_1_1_1_1_2_1_1_1"/>
    <protectedRange sqref="D49:E51" name="Range2_2_12_1_3_1_2_1_1_1_2_1_1_1_1_3_1_1_1_1_1"/>
    <protectedRange sqref="F49:F51" name="Range2_2_12_1_3_1_2_1_1_1_3_1_1_1_1_1_3_1_1_1_1_1"/>
    <protectedRange sqref="I49:I51" name="Range2_2_12_1_4_3_1_1_1_2_1_2_1_1_3_1_1_1_1_1_1_1"/>
    <protectedRange sqref="I54:I55" name="Range2_2_12_1_7_1_1_2_2_2"/>
    <protectedRange sqref="I52:I53" name="Range2_2_12_1_4_3_1_1_1_3_3_1_1_3_1_1_1_1_1_1_2_2"/>
    <protectedRange sqref="E52:H53" name="Range2_2_12_1_3_1_2_1_1_1_1_2_1_1_1_1_1_1_2_2"/>
    <protectedRange sqref="D52:D53" name="Range2_2_12_1_3_1_2_1_1_1_2_1_2_3_1_1_1_1_1_2"/>
    <protectedRange sqref="G54:H55" name="Range2_2_12_1_3_1_2_1_1_1_2_1_1_1_1_1_1_2_1_1_1_1_1_1"/>
    <protectedRange sqref="D54:E55" name="Range2_2_12_1_3_1_2_1_1_1_2_1_1_1_1_3_1_1_1_1_1_2_1_2"/>
    <protectedRange sqref="F54:F55" name="Range2_2_12_1_3_1_2_1_1_1_3_1_1_1_1_1_3_1_1_1_1_1_1_1_2"/>
    <protectedRange sqref="I58:I63" name="Range2_2_12_1_7_1_1_2_2_1_1"/>
    <protectedRange sqref="I56:I57" name="Range2_2_12_1_4_3_1_1_1_3_3_1_1_3_1_1_1_1_1_1_2_1_1"/>
    <protectedRange sqref="G56:H57 E56:F56" name="Range2_2_12_1_3_1_2_1_1_1_1_2_1_1_1_1_1_1_2_1_1"/>
    <protectedRange sqref="D56" name="Range2_2_12_1_3_1_2_1_1_1_2_1_2_3_1_1_1_1_1_1_1"/>
    <protectedRange sqref="G63:H63" name="Range2_2_12_1_3_1_2_1_1_1_2_1_1_1_1_1_1_2_1_1_1_1_1_1_1_1_1"/>
    <protectedRange sqref="F61 G60:H62" name="Range2_2_12_1_3_3_1_1_1_2_1_1_1_1_1_1_1_1_1_1_1_1_1_1_1_1"/>
    <protectedRange sqref="G58:H58" name="Range2_2_12_1_3_1_2_1_1_1_2_1_1_1_1_1_1_2_1_1_1_1_1_2_1"/>
    <protectedRange sqref="F58:F60" name="Range2_2_12_1_3_1_2_1_1_1_3_1_1_1_1_1_3_1_1_1_1_1_1_1_1_1"/>
    <protectedRange sqref="F57 G59:H59" name="Range2_2_12_1_3_1_2_1_1_1_1_2_1_1_1_1_1_1_1_1_1_1_1"/>
    <protectedRange sqref="D61" name="Range2_2_12_1_7_1_1_2_1_1_1_1_1"/>
    <protectedRange sqref="E61" name="Range2_2_12_1_1_1_1_1_1_1_1_1_1_1"/>
    <protectedRange sqref="C61" name="Range2_1_4_2_1_1_1_1_1_1_1_1"/>
    <protectedRange sqref="D58:E60" name="Range2_2_12_1_3_1_2_1_1_1_3_1_1_1_1_1_1_1_2_1_1_1_1_1_1_1"/>
    <protectedRange sqref="D57:E57" name="Range2_2_12_1_3_1_2_1_1_1_2_1_1_1_1_3_1_1_1_1_1_1_1_1_1_1"/>
    <protectedRange sqref="B58" name="Range2_12_5_1_1_2_1_4_1_1_1_2_1_1_1_1_1_1_1_1_1_2_1_1_1_1"/>
    <protectedRange sqref="B59" name="Range2_12_5_1_1_2_1_2_2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114" priority="5" operator="containsText" text="N/A">
      <formula>NOT(ISERROR(SEARCH("N/A",X11)))</formula>
    </cfRule>
    <cfRule type="cellIs" dxfId="113" priority="23" operator="equal">
      <formula>0</formula>
    </cfRule>
  </conditionalFormatting>
  <conditionalFormatting sqref="X11:AE34">
    <cfRule type="cellIs" dxfId="112" priority="22" operator="greaterThanOrEqual">
      <formula>1185</formula>
    </cfRule>
  </conditionalFormatting>
  <conditionalFormatting sqref="X11:AE34">
    <cfRule type="cellIs" dxfId="111" priority="21" operator="between">
      <formula>0.1</formula>
      <formula>1184</formula>
    </cfRule>
  </conditionalFormatting>
  <conditionalFormatting sqref="X8 AJ11:AO11 AJ15:AL15 AJ12:AN14 AK33:AK34 AJ16:AJ34 AO12:AO32 AL16:AL34 AM15:AN34">
    <cfRule type="cellIs" dxfId="110" priority="20" operator="equal">
      <formula>0</formula>
    </cfRule>
  </conditionalFormatting>
  <conditionalFormatting sqref="X8 AJ11:AO11 AJ15:AL15 AJ12:AN14 AK33:AK34 AJ16:AJ34 AO12:AO32 AL16:AL34 AM15:AN34">
    <cfRule type="cellIs" dxfId="109" priority="19" operator="greaterThan">
      <formula>1179</formula>
    </cfRule>
  </conditionalFormatting>
  <conditionalFormatting sqref="X8 AJ11:AO11 AJ15:AL15 AJ12:AN14 AK33:AK34 AJ16:AJ34 AO12:AO32 AL16:AL34 AM15:AN34">
    <cfRule type="cellIs" dxfId="108" priority="18" operator="greaterThan">
      <formula>99</formula>
    </cfRule>
  </conditionalFormatting>
  <conditionalFormatting sqref="X8 AJ11:AO11 AJ15:AL15 AJ12:AN14 AK33:AK34 AJ16:AJ34 AO12:AO32 AL16:AL34 AM15:AN34">
    <cfRule type="cellIs" dxfId="107" priority="17" operator="greaterThan">
      <formula>0.99</formula>
    </cfRule>
  </conditionalFormatting>
  <conditionalFormatting sqref="AB8">
    <cfRule type="cellIs" dxfId="106" priority="16" operator="equal">
      <formula>0</formula>
    </cfRule>
  </conditionalFormatting>
  <conditionalFormatting sqref="AB8">
    <cfRule type="cellIs" dxfId="105" priority="15" operator="greaterThan">
      <formula>1179</formula>
    </cfRule>
  </conditionalFormatting>
  <conditionalFormatting sqref="AB8">
    <cfRule type="cellIs" dxfId="104" priority="14" operator="greaterThan">
      <formula>99</formula>
    </cfRule>
  </conditionalFormatting>
  <conditionalFormatting sqref="AB8">
    <cfRule type="cellIs" dxfId="103" priority="13" operator="greaterThan">
      <formula>0.99</formula>
    </cfRule>
  </conditionalFormatting>
  <conditionalFormatting sqref="AQ11:AQ34 AO33:AO34 AK16:AK32">
    <cfRule type="cellIs" dxfId="102" priority="12" operator="equal">
      <formula>0</formula>
    </cfRule>
  </conditionalFormatting>
  <conditionalFormatting sqref="AQ11:AQ34 AO33:AO34 AK16:AK32">
    <cfRule type="cellIs" dxfId="101" priority="11" operator="greaterThan">
      <formula>1179</formula>
    </cfRule>
  </conditionalFormatting>
  <conditionalFormatting sqref="AQ11:AQ34 AO33:AO34 AK16:AK32">
    <cfRule type="cellIs" dxfId="100" priority="10" operator="greaterThan">
      <formula>99</formula>
    </cfRule>
  </conditionalFormatting>
  <conditionalFormatting sqref="AQ11:AQ34 AO33:AO34 AK16:AK32">
    <cfRule type="cellIs" dxfId="99" priority="9" operator="greaterThan">
      <formula>0.99</formula>
    </cfRule>
  </conditionalFormatting>
  <conditionalFormatting sqref="AI11:AI34">
    <cfRule type="cellIs" dxfId="98" priority="8" operator="greaterThan">
      <formula>$AI$8</formula>
    </cfRule>
  </conditionalFormatting>
  <conditionalFormatting sqref="AH11:AH34">
    <cfRule type="cellIs" dxfId="97" priority="6" operator="greaterThan">
      <formula>$AH$8</formula>
    </cfRule>
    <cfRule type="cellIs" dxfId="96" priority="7" operator="greaterThan">
      <formula>$AH$8</formula>
    </cfRule>
  </conditionalFormatting>
  <conditionalFormatting sqref="AP11:AP34">
    <cfRule type="cellIs" dxfId="95" priority="4" operator="equal">
      <formula>0</formula>
    </cfRule>
  </conditionalFormatting>
  <conditionalFormatting sqref="AP11:AP34">
    <cfRule type="cellIs" dxfId="94" priority="3" operator="greaterThan">
      <formula>1179</formula>
    </cfRule>
  </conditionalFormatting>
  <conditionalFormatting sqref="AP11:AP34">
    <cfRule type="cellIs" dxfId="93" priority="2" operator="greaterThan">
      <formula>99</formula>
    </cfRule>
  </conditionalFormatting>
  <conditionalFormatting sqref="AP11:AP34">
    <cfRule type="cellIs" dxfId="92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3"/>
  <sheetViews>
    <sheetView showGridLines="0" topLeftCell="A25" zoomScaleNormal="100" workbookViewId="0">
      <selection activeCell="AH40" activeCellId="1" sqref="AG35 AH40"/>
    </sheetView>
  </sheetViews>
  <sheetFormatPr defaultRowHeight="15" x14ac:dyDescent="0.25"/>
  <cols>
    <col min="1" max="1" width="5.7109375" style="163" customWidth="1"/>
    <col min="2" max="2" width="10.28515625" style="163" customWidth="1"/>
    <col min="3" max="3" width="14" style="163" customWidth="1"/>
    <col min="4" max="7" width="9.140625" style="163"/>
    <col min="8" max="8" width="20.42578125" style="163" customWidth="1"/>
    <col min="9" max="10" width="9.140625" style="163"/>
    <col min="11" max="11" width="9" style="163" customWidth="1"/>
    <col min="12" max="14" width="9.140625" style="163" hidden="1" customWidth="1"/>
    <col min="15" max="16" width="9.28515625" style="163" bestFit="1" customWidth="1"/>
    <col min="17" max="17" width="9" style="163" customWidth="1"/>
    <col min="18" max="18" width="9.140625" style="163" customWidth="1"/>
    <col min="19" max="19" width="11.5703125" style="163" bestFit="1" customWidth="1"/>
    <col min="20" max="20" width="10.5703125" style="163" bestFit="1" customWidth="1"/>
    <col min="21" max="22" width="9.28515625" style="163" bestFit="1" customWidth="1"/>
    <col min="23" max="23" width="9.140625" style="163"/>
    <col min="24" max="28" width="9.28515625" style="163" bestFit="1" customWidth="1"/>
    <col min="29" max="32" width="9.140625" style="163"/>
    <col min="33" max="33" width="10.5703125" style="163" bestFit="1" customWidth="1"/>
    <col min="34" max="35" width="9.28515625" style="163" bestFit="1" customWidth="1"/>
    <col min="36" max="44" width="9.140625" style="163"/>
    <col min="45" max="45" width="83.85546875" style="15" customWidth="1"/>
    <col min="46" max="47" width="9.140625" style="167"/>
    <col min="48" max="48" width="29.7109375" style="167" customWidth="1"/>
    <col min="49" max="49" width="22" style="167" customWidth="1"/>
    <col min="50" max="50" width="9.140625" style="167"/>
    <col min="51" max="51" width="38.5703125" style="167" bestFit="1" customWidth="1"/>
    <col min="52" max="16384" width="9.140625" style="163"/>
  </cols>
  <sheetData>
    <row r="2" spans="2:51" ht="21" x14ac:dyDescent="0.25">
      <c r="B2" s="5"/>
      <c r="C2" s="167"/>
      <c r="D2" s="167"/>
      <c r="E2" s="6"/>
      <c r="F2" s="6"/>
      <c r="G2" s="167"/>
      <c r="H2" s="7"/>
      <c r="I2" s="7"/>
      <c r="J2" s="167"/>
      <c r="K2" s="7"/>
      <c r="L2" s="7"/>
      <c r="M2" s="167"/>
      <c r="N2" s="167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7"/>
      <c r="AN2" s="167"/>
      <c r="AO2" s="167"/>
      <c r="AP2" s="167"/>
      <c r="AQ2" s="167"/>
      <c r="AR2" s="167"/>
    </row>
    <row r="3" spans="2:51" ht="21" x14ac:dyDescent="0.25">
      <c r="B3" s="16" t="s">
        <v>1</v>
      </c>
      <c r="C3" s="16"/>
      <c r="D3" s="16"/>
      <c r="E3" s="167"/>
      <c r="F3" s="7"/>
      <c r="G3" s="7"/>
      <c r="H3" s="167"/>
      <c r="I3" s="167"/>
      <c r="J3" s="167"/>
      <c r="K3" s="17"/>
      <c r="L3" s="18"/>
      <c r="M3" s="167"/>
      <c r="N3" s="167"/>
      <c r="O3" s="19" t="s">
        <v>2</v>
      </c>
      <c r="P3" s="263" t="s">
        <v>285</v>
      </c>
      <c r="Q3" s="264"/>
      <c r="R3" s="264"/>
      <c r="S3" s="264"/>
      <c r="T3" s="264"/>
      <c r="U3" s="265"/>
      <c r="V3" s="20"/>
      <c r="W3" s="20"/>
      <c r="X3" s="20"/>
      <c r="Y3" s="20"/>
      <c r="Z3" s="20"/>
      <c r="AH3" s="167"/>
      <c r="AI3" s="167"/>
      <c r="AJ3" s="167"/>
      <c r="AK3" s="167"/>
      <c r="AL3" s="15"/>
      <c r="AM3" s="167"/>
      <c r="AN3" s="167"/>
      <c r="AO3" s="167"/>
      <c r="AP3" s="167"/>
      <c r="AQ3" s="167"/>
      <c r="AR3" s="167"/>
      <c r="AS3" s="167"/>
    </row>
    <row r="4" spans="2:51" x14ac:dyDescent="0.25">
      <c r="B4" s="21" t="s">
        <v>3</v>
      </c>
      <c r="C4" s="21"/>
      <c r="D4" s="21"/>
      <c r="E4" s="167"/>
      <c r="F4" s="22"/>
      <c r="G4" s="167"/>
      <c r="H4" s="167"/>
      <c r="I4" s="167"/>
      <c r="J4" s="167"/>
      <c r="K4" s="167"/>
      <c r="L4" s="167"/>
      <c r="M4" s="167"/>
      <c r="N4" s="167"/>
      <c r="O4" s="19" t="s">
        <v>4</v>
      </c>
      <c r="P4" s="263" t="s">
        <v>137</v>
      </c>
      <c r="Q4" s="264"/>
      <c r="R4" s="264"/>
      <c r="S4" s="264"/>
      <c r="T4" s="264"/>
      <c r="U4" s="265"/>
      <c r="V4" s="20"/>
      <c r="W4" s="20"/>
      <c r="X4" s="20"/>
      <c r="Y4" s="20"/>
      <c r="Z4" s="20"/>
      <c r="AH4" s="167"/>
      <c r="AI4" s="167"/>
      <c r="AJ4" s="167"/>
      <c r="AK4" s="167"/>
      <c r="AL4" s="15"/>
      <c r="AM4" s="167"/>
      <c r="AN4" s="167"/>
      <c r="AO4" s="167"/>
      <c r="AP4" s="167"/>
      <c r="AQ4" s="167"/>
      <c r="AR4" s="167"/>
      <c r="AS4" s="167"/>
    </row>
    <row r="5" spans="2:51" x14ac:dyDescent="0.25">
      <c r="B5" s="167"/>
      <c r="C5" s="167"/>
      <c r="D5" s="167"/>
      <c r="E5" s="23"/>
      <c r="F5" s="23"/>
      <c r="G5" s="167"/>
      <c r="H5" s="167"/>
      <c r="I5" s="167"/>
      <c r="J5" s="167"/>
      <c r="K5" s="167"/>
      <c r="L5" s="167"/>
      <c r="M5" s="167"/>
      <c r="N5" s="167"/>
      <c r="O5" s="19" t="s">
        <v>5</v>
      </c>
      <c r="P5" s="263" t="s">
        <v>248</v>
      </c>
      <c r="Q5" s="264"/>
      <c r="R5" s="264"/>
      <c r="S5" s="264"/>
      <c r="T5" s="264"/>
      <c r="U5" s="265"/>
      <c r="V5" s="20"/>
      <c r="W5" s="20"/>
      <c r="X5" s="20"/>
      <c r="Y5" s="20"/>
      <c r="Z5" s="20"/>
      <c r="AH5" s="167"/>
      <c r="AI5" s="167"/>
      <c r="AJ5" s="167"/>
      <c r="AK5" s="167"/>
      <c r="AL5" s="15"/>
      <c r="AM5" s="167"/>
      <c r="AN5" s="167"/>
      <c r="AO5" s="167"/>
      <c r="AP5" s="167"/>
      <c r="AQ5" s="167"/>
      <c r="AR5" s="167"/>
      <c r="AS5" s="167"/>
    </row>
    <row r="6" spans="2:51" x14ac:dyDescent="0.25">
      <c r="B6" s="263" t="s">
        <v>6</v>
      </c>
      <c r="C6" s="265"/>
      <c r="D6" s="266" t="s">
        <v>7</v>
      </c>
      <c r="E6" s="267"/>
      <c r="F6" s="267"/>
      <c r="G6" s="267"/>
      <c r="H6" s="268"/>
      <c r="I6" s="167"/>
      <c r="J6" s="167"/>
      <c r="K6" s="213"/>
      <c r="L6" s="269">
        <v>41686</v>
      </c>
      <c r="M6" s="270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36" x14ac:dyDescent="0.25">
      <c r="B7" s="252" t="s">
        <v>8</v>
      </c>
      <c r="C7" s="253"/>
      <c r="D7" s="252" t="s">
        <v>9</v>
      </c>
      <c r="E7" s="254"/>
      <c r="F7" s="254"/>
      <c r="G7" s="253"/>
      <c r="H7" s="217" t="s">
        <v>10</v>
      </c>
      <c r="I7" s="216" t="s">
        <v>11</v>
      </c>
      <c r="J7" s="216" t="s">
        <v>12</v>
      </c>
      <c r="K7" s="216" t="s">
        <v>13</v>
      </c>
      <c r="L7" s="15"/>
      <c r="M7" s="15"/>
      <c r="N7" s="15"/>
      <c r="O7" s="217" t="s">
        <v>14</v>
      </c>
      <c r="P7" s="252" t="s">
        <v>15</v>
      </c>
      <c r="Q7" s="254"/>
      <c r="R7" s="254"/>
      <c r="S7" s="254"/>
      <c r="T7" s="253"/>
      <c r="U7" s="251" t="s">
        <v>16</v>
      </c>
      <c r="V7" s="251"/>
      <c r="W7" s="216" t="s">
        <v>17</v>
      </c>
      <c r="X7" s="252" t="s">
        <v>18</v>
      </c>
      <c r="Y7" s="253"/>
      <c r="Z7" s="252" t="s">
        <v>19</v>
      </c>
      <c r="AA7" s="253"/>
      <c r="AB7" s="252" t="s">
        <v>20</v>
      </c>
      <c r="AC7" s="253"/>
      <c r="AD7" s="252" t="s">
        <v>21</v>
      </c>
      <c r="AE7" s="253"/>
      <c r="AF7" s="216" t="s">
        <v>22</v>
      </c>
      <c r="AG7" s="216" t="s">
        <v>23</v>
      </c>
      <c r="AH7" s="216" t="s">
        <v>24</v>
      </c>
      <c r="AI7" s="216" t="s">
        <v>25</v>
      </c>
      <c r="AJ7" s="252" t="s">
        <v>26</v>
      </c>
      <c r="AK7" s="254"/>
      <c r="AL7" s="254"/>
      <c r="AM7" s="254"/>
      <c r="AN7" s="253"/>
      <c r="AO7" s="252" t="s">
        <v>27</v>
      </c>
      <c r="AP7" s="254"/>
      <c r="AQ7" s="253"/>
      <c r="AR7" s="216" t="s">
        <v>28</v>
      </c>
      <c r="AS7" s="30"/>
      <c r="AT7" s="15"/>
      <c r="AU7" s="15"/>
      <c r="AV7" s="15"/>
      <c r="AW7" s="15"/>
      <c r="AX7" s="15"/>
      <c r="AY7" s="15"/>
    </row>
    <row r="8" spans="2:51" x14ac:dyDescent="0.25">
      <c r="B8" s="255">
        <v>42033</v>
      </c>
      <c r="C8" s="256"/>
      <c r="D8" s="257" t="s">
        <v>29</v>
      </c>
      <c r="E8" s="258"/>
      <c r="F8" s="258"/>
      <c r="G8" s="259"/>
      <c r="H8" s="31"/>
      <c r="I8" s="257" t="s">
        <v>29</v>
      </c>
      <c r="J8" s="258"/>
      <c r="K8" s="259"/>
      <c r="L8" s="32"/>
      <c r="M8" s="32"/>
      <c r="N8" s="32"/>
      <c r="O8" s="31" t="s">
        <v>30</v>
      </c>
      <c r="P8" s="31" t="s">
        <v>30</v>
      </c>
      <c r="Q8" s="31" t="s">
        <v>31</v>
      </c>
      <c r="R8" s="31" t="s">
        <v>31</v>
      </c>
      <c r="S8" s="31" t="s">
        <v>30</v>
      </c>
      <c r="T8" s="31" t="s">
        <v>32</v>
      </c>
      <c r="U8" s="260" t="s">
        <v>33</v>
      </c>
      <c r="V8" s="260"/>
      <c r="W8" s="33" t="s">
        <v>34</v>
      </c>
      <c r="X8" s="243">
        <v>0</v>
      </c>
      <c r="Y8" s="244"/>
      <c r="Z8" s="261" t="s">
        <v>35</v>
      </c>
      <c r="AA8" s="262"/>
      <c r="AB8" s="243">
        <v>1185</v>
      </c>
      <c r="AC8" s="244"/>
      <c r="AD8" s="245">
        <v>800</v>
      </c>
      <c r="AE8" s="246"/>
      <c r="AF8" s="31"/>
      <c r="AG8" s="33">
        <f>AG34-AG10</f>
        <v>25816</v>
      </c>
      <c r="AH8" s="34"/>
      <c r="AI8" s="34"/>
      <c r="AJ8" s="31" t="s">
        <v>36</v>
      </c>
      <c r="AK8" s="31" t="s">
        <v>36</v>
      </c>
      <c r="AL8" s="31" t="s">
        <v>36</v>
      </c>
      <c r="AM8" s="31" t="s">
        <v>36</v>
      </c>
      <c r="AN8" s="31" t="s">
        <v>36</v>
      </c>
      <c r="AO8" s="31" t="s">
        <v>36</v>
      </c>
      <c r="AP8" s="31" t="s">
        <v>31</v>
      </c>
      <c r="AQ8" s="31" t="s">
        <v>31</v>
      </c>
      <c r="AR8" s="31" t="s">
        <v>37</v>
      </c>
      <c r="AS8" s="30"/>
      <c r="AV8" s="35" t="s">
        <v>38</v>
      </c>
    </row>
    <row r="9" spans="2:51" ht="60" x14ac:dyDescent="0.25">
      <c r="B9" s="235" t="s">
        <v>39</v>
      </c>
      <c r="C9" s="235"/>
      <c r="D9" s="247" t="s">
        <v>40</v>
      </c>
      <c r="E9" s="248"/>
      <c r="F9" s="249" t="s">
        <v>41</v>
      </c>
      <c r="G9" s="248"/>
      <c r="H9" s="250" t="s">
        <v>42</v>
      </c>
      <c r="I9" s="235" t="s">
        <v>43</v>
      </c>
      <c r="J9" s="235"/>
      <c r="K9" s="235"/>
      <c r="L9" s="216" t="s">
        <v>44</v>
      </c>
      <c r="M9" s="251" t="s">
        <v>45</v>
      </c>
      <c r="N9" s="36" t="s">
        <v>46</v>
      </c>
      <c r="O9" s="241" t="s">
        <v>47</v>
      </c>
      <c r="P9" s="241" t="s">
        <v>48</v>
      </c>
      <c r="Q9" s="37" t="s">
        <v>49</v>
      </c>
      <c r="R9" s="229" t="s">
        <v>50</v>
      </c>
      <c r="S9" s="230"/>
      <c r="T9" s="231"/>
      <c r="U9" s="214" t="s">
        <v>51</v>
      </c>
      <c r="V9" s="214" t="s">
        <v>52</v>
      </c>
      <c r="W9" s="235" t="s">
        <v>53</v>
      </c>
      <c r="X9" s="236" t="s">
        <v>54</v>
      </c>
      <c r="Y9" s="237"/>
      <c r="Z9" s="237"/>
      <c r="AA9" s="237"/>
      <c r="AB9" s="237"/>
      <c r="AC9" s="237"/>
      <c r="AD9" s="237"/>
      <c r="AE9" s="238"/>
      <c r="AF9" s="212" t="s">
        <v>55</v>
      </c>
      <c r="AG9" s="212" t="s">
        <v>56</v>
      </c>
      <c r="AH9" s="224" t="s">
        <v>57</v>
      </c>
      <c r="AI9" s="239" t="s">
        <v>58</v>
      </c>
      <c r="AJ9" s="214" t="s">
        <v>59</v>
      </c>
      <c r="AK9" s="214" t="s">
        <v>60</v>
      </c>
      <c r="AL9" s="214" t="s">
        <v>61</v>
      </c>
      <c r="AM9" s="214" t="s">
        <v>62</v>
      </c>
      <c r="AN9" s="214" t="s">
        <v>63</v>
      </c>
      <c r="AO9" s="214" t="s">
        <v>64</v>
      </c>
      <c r="AP9" s="214" t="s">
        <v>65</v>
      </c>
      <c r="AQ9" s="241" t="s">
        <v>66</v>
      </c>
      <c r="AR9" s="214" t="s">
        <v>67</v>
      </c>
      <c r="AS9" s="224" t="s">
        <v>68</v>
      </c>
      <c r="AV9" s="38" t="s">
        <v>69</v>
      </c>
      <c r="AW9" s="38" t="s">
        <v>70</v>
      </c>
      <c r="AY9" s="39" t="s">
        <v>71</v>
      </c>
    </row>
    <row r="10" spans="2:51" x14ac:dyDescent="0.25">
      <c r="B10" s="214" t="s">
        <v>72</v>
      </c>
      <c r="C10" s="214" t="s">
        <v>73</v>
      </c>
      <c r="D10" s="214" t="s">
        <v>74</v>
      </c>
      <c r="E10" s="214" t="s">
        <v>75</v>
      </c>
      <c r="F10" s="214" t="s">
        <v>74</v>
      </c>
      <c r="G10" s="214" t="s">
        <v>75</v>
      </c>
      <c r="H10" s="250"/>
      <c r="I10" s="214" t="s">
        <v>75</v>
      </c>
      <c r="J10" s="214" t="s">
        <v>75</v>
      </c>
      <c r="K10" s="214" t="s">
        <v>75</v>
      </c>
      <c r="L10" s="31" t="s">
        <v>29</v>
      </c>
      <c r="M10" s="251"/>
      <c r="N10" s="31" t="s">
        <v>29</v>
      </c>
      <c r="O10" s="242"/>
      <c r="P10" s="242"/>
      <c r="Q10" s="4">
        <f>'JAN 28'!Q34</f>
        <v>23370049</v>
      </c>
      <c r="R10" s="232"/>
      <c r="S10" s="233"/>
      <c r="T10" s="234"/>
      <c r="U10" s="214" t="s">
        <v>75</v>
      </c>
      <c r="V10" s="214" t="s">
        <v>75</v>
      </c>
      <c r="W10" s="235"/>
      <c r="X10" s="40" t="s">
        <v>76</v>
      </c>
      <c r="Y10" s="40" t="s">
        <v>77</v>
      </c>
      <c r="Z10" s="40" t="s">
        <v>78</v>
      </c>
      <c r="AA10" s="40" t="s">
        <v>79</v>
      </c>
      <c r="AB10" s="40" t="s">
        <v>80</v>
      </c>
      <c r="AC10" s="40" t="s">
        <v>81</v>
      </c>
      <c r="AD10" s="40" t="s">
        <v>82</v>
      </c>
      <c r="AE10" s="40" t="s">
        <v>83</v>
      </c>
      <c r="AF10" s="41"/>
      <c r="AG10" s="192">
        <f>'JAN 28'!AG34</f>
        <v>34294444</v>
      </c>
      <c r="AH10" s="224"/>
      <c r="AI10" s="240"/>
      <c r="AJ10" s="214" t="s">
        <v>84</v>
      </c>
      <c r="AK10" s="214" t="s">
        <v>84</v>
      </c>
      <c r="AL10" s="214" t="s">
        <v>84</v>
      </c>
      <c r="AM10" s="214" t="s">
        <v>84</v>
      </c>
      <c r="AN10" s="214" t="s">
        <v>84</v>
      </c>
      <c r="AO10" s="214" t="s">
        <v>84</v>
      </c>
      <c r="AP10" s="3">
        <f>'JAN 28'!AP34</f>
        <v>7605363</v>
      </c>
      <c r="AQ10" s="242"/>
      <c r="AR10" s="215" t="s">
        <v>85</v>
      </c>
      <c r="AS10" s="224"/>
      <c r="AV10" s="42" t="s">
        <v>86</v>
      </c>
      <c r="AW10" s="42" t="s">
        <v>87</v>
      </c>
      <c r="AY10" s="87" t="s">
        <v>130</v>
      </c>
    </row>
    <row r="11" spans="2:51" x14ac:dyDescent="0.25">
      <c r="B11" s="43">
        <v>2</v>
      </c>
      <c r="C11" s="43">
        <v>4.1666666666666664E-2</v>
      </c>
      <c r="D11" s="191">
        <v>10</v>
      </c>
      <c r="E11" s="44">
        <f>D11/1.42</f>
        <v>7.042253521126761</v>
      </c>
      <c r="F11" s="168">
        <v>66</v>
      </c>
      <c r="G11" s="44">
        <f>F11/1.42</f>
        <v>46.478873239436624</v>
      </c>
      <c r="H11" s="45" t="s">
        <v>88</v>
      </c>
      <c r="I11" s="45">
        <f>J11-(2/1.42)</f>
        <v>41.549295774647888</v>
      </c>
      <c r="J11" s="46">
        <f>(F11-5)/1.42</f>
        <v>42.95774647887324</v>
      </c>
      <c r="K11" s="45">
        <f>J11+(6/1.42)</f>
        <v>47.183098591549296</v>
      </c>
      <c r="L11" s="47">
        <v>14</v>
      </c>
      <c r="M11" s="48" t="s">
        <v>89</v>
      </c>
      <c r="N11" s="48">
        <v>11.4</v>
      </c>
      <c r="O11" s="192">
        <v>122</v>
      </c>
      <c r="P11" s="192">
        <v>89</v>
      </c>
      <c r="Q11" s="192">
        <v>23373848</v>
      </c>
      <c r="R11" s="50">
        <f>Q11-Q10</f>
        <v>3799</v>
      </c>
      <c r="S11" s="51">
        <f>R11*24/1000</f>
        <v>91.176000000000002</v>
      </c>
      <c r="T11" s="51">
        <f>R11/1000</f>
        <v>3.7989999999999999</v>
      </c>
      <c r="U11" s="193">
        <v>5.2</v>
      </c>
      <c r="V11" s="193">
        <f>U11</f>
        <v>5.2</v>
      </c>
      <c r="W11" s="194" t="s">
        <v>129</v>
      </c>
      <c r="X11" s="197">
        <v>0</v>
      </c>
      <c r="Y11" s="197">
        <v>0</v>
      </c>
      <c r="Z11" s="197">
        <v>1024</v>
      </c>
      <c r="AA11" s="197">
        <v>0</v>
      </c>
      <c r="AB11" s="197">
        <v>1110</v>
      </c>
      <c r="AC11" s="52" t="s">
        <v>90</v>
      </c>
      <c r="AD11" s="52" t="s">
        <v>90</v>
      </c>
      <c r="AE11" s="52" t="s">
        <v>90</v>
      </c>
      <c r="AF11" s="196" t="s">
        <v>90</v>
      </c>
      <c r="AG11" s="196">
        <v>34295100</v>
      </c>
      <c r="AH11" s="53">
        <f>IF(ISBLANK(AG11),"-",AG11-AG10)</f>
        <v>656</v>
      </c>
      <c r="AI11" s="54">
        <f>AH11/T11</f>
        <v>172.6770202684917</v>
      </c>
      <c r="AJ11" s="166">
        <v>0</v>
      </c>
      <c r="AK11" s="166">
        <v>0</v>
      </c>
      <c r="AL11" s="166">
        <v>1</v>
      </c>
      <c r="AM11" s="166">
        <v>0</v>
      </c>
      <c r="AN11" s="166">
        <v>1</v>
      </c>
      <c r="AO11" s="166">
        <v>0.35</v>
      </c>
      <c r="AP11" s="197">
        <v>7606500</v>
      </c>
      <c r="AQ11" s="197">
        <f t="shared" ref="AQ11:AQ34" si="0">AP11-AP10</f>
        <v>1137</v>
      </c>
      <c r="AR11" s="55"/>
      <c r="AS11" s="56" t="s">
        <v>113</v>
      </c>
      <c r="AV11" s="42" t="s">
        <v>88</v>
      </c>
      <c r="AW11" s="42" t="s">
        <v>91</v>
      </c>
      <c r="AY11" s="87" t="s">
        <v>136</v>
      </c>
    </row>
    <row r="12" spans="2:51" x14ac:dyDescent="0.25">
      <c r="B12" s="43">
        <v>2.0416666666666701</v>
      </c>
      <c r="C12" s="43">
        <v>8.3333333333333329E-2</v>
      </c>
      <c r="D12" s="191">
        <v>12</v>
      </c>
      <c r="E12" s="44">
        <f t="shared" ref="E12:E34" si="1">D12/1.42</f>
        <v>8.4507042253521139</v>
      </c>
      <c r="F12" s="168">
        <v>66</v>
      </c>
      <c r="G12" s="44">
        <f t="shared" ref="G12:G34" si="2">F12/1.42</f>
        <v>46.478873239436624</v>
      </c>
      <c r="H12" s="45" t="s">
        <v>88</v>
      </c>
      <c r="I12" s="45">
        <f t="shared" ref="I12:I34" si="3">J12-(2/1.42)</f>
        <v>41.549295774647888</v>
      </c>
      <c r="J12" s="46">
        <f>(F12-5)/1.42</f>
        <v>42.95774647887324</v>
      </c>
      <c r="K12" s="45">
        <f>J12+(6/1.42)</f>
        <v>47.183098591549296</v>
      </c>
      <c r="L12" s="47">
        <v>14</v>
      </c>
      <c r="M12" s="48" t="s">
        <v>89</v>
      </c>
      <c r="N12" s="48">
        <v>11.2</v>
      </c>
      <c r="O12" s="192">
        <v>123</v>
      </c>
      <c r="P12" s="192">
        <v>89</v>
      </c>
      <c r="Q12" s="192">
        <v>23377666</v>
      </c>
      <c r="R12" s="50">
        <f t="shared" ref="R12:R34" si="4">Q12-Q11</f>
        <v>3818</v>
      </c>
      <c r="S12" s="51">
        <f t="shared" ref="S12:S34" si="5">R12*24/1000</f>
        <v>91.632000000000005</v>
      </c>
      <c r="T12" s="51">
        <f t="shared" ref="T12:T34" si="6">R12/1000</f>
        <v>3.8180000000000001</v>
      </c>
      <c r="U12" s="193">
        <v>6.5</v>
      </c>
      <c r="V12" s="193">
        <f t="shared" ref="V12:V33" si="7">U12</f>
        <v>6.5</v>
      </c>
      <c r="W12" s="194" t="s">
        <v>129</v>
      </c>
      <c r="X12" s="197">
        <v>0</v>
      </c>
      <c r="Y12" s="197">
        <v>0</v>
      </c>
      <c r="Z12" s="197">
        <v>1029</v>
      </c>
      <c r="AA12" s="197">
        <v>0</v>
      </c>
      <c r="AB12" s="197">
        <v>1053</v>
      </c>
      <c r="AC12" s="52" t="s">
        <v>90</v>
      </c>
      <c r="AD12" s="52" t="s">
        <v>90</v>
      </c>
      <c r="AE12" s="52" t="s">
        <v>90</v>
      </c>
      <c r="AF12" s="196" t="s">
        <v>90</v>
      </c>
      <c r="AG12" s="196">
        <v>34295744</v>
      </c>
      <c r="AH12" s="53">
        <f>IF(ISBLANK(AG12),"-",AG12-AG11)</f>
        <v>644</v>
      </c>
      <c r="AI12" s="54">
        <f t="shared" ref="AI12:AI34" si="8">AH12/T12</f>
        <v>168.67469879518072</v>
      </c>
      <c r="AJ12" s="166">
        <v>0</v>
      </c>
      <c r="AK12" s="166">
        <v>0</v>
      </c>
      <c r="AL12" s="166">
        <v>1</v>
      </c>
      <c r="AM12" s="166">
        <v>0</v>
      </c>
      <c r="AN12" s="166">
        <v>1</v>
      </c>
      <c r="AO12" s="166">
        <v>0.35</v>
      </c>
      <c r="AP12" s="197">
        <v>7607809</v>
      </c>
      <c r="AQ12" s="197">
        <f t="shared" si="0"/>
        <v>1309</v>
      </c>
      <c r="AR12" s="57">
        <v>0.75</v>
      </c>
      <c r="AS12" s="56" t="s">
        <v>113</v>
      </c>
      <c r="AV12" s="42" t="s">
        <v>92</v>
      </c>
      <c r="AW12" s="42" t="s">
        <v>93</v>
      </c>
      <c r="AY12" s="87" t="s">
        <v>137</v>
      </c>
    </row>
    <row r="13" spans="2:51" x14ac:dyDescent="0.25">
      <c r="B13" s="43">
        <v>2.0833333333333299</v>
      </c>
      <c r="C13" s="43">
        <v>0.125</v>
      </c>
      <c r="D13" s="191">
        <v>15</v>
      </c>
      <c r="E13" s="44">
        <f t="shared" si="1"/>
        <v>10.563380281690142</v>
      </c>
      <c r="F13" s="168">
        <v>66</v>
      </c>
      <c r="G13" s="44">
        <f t="shared" si="2"/>
        <v>46.478873239436624</v>
      </c>
      <c r="H13" s="45" t="s">
        <v>88</v>
      </c>
      <c r="I13" s="45">
        <f t="shared" si="3"/>
        <v>41.549295774647888</v>
      </c>
      <c r="J13" s="46">
        <f>(F13-5)/1.42</f>
        <v>42.95774647887324</v>
      </c>
      <c r="K13" s="45">
        <f>J13+(6/1.42)</f>
        <v>47.183098591549296</v>
      </c>
      <c r="L13" s="47">
        <v>14</v>
      </c>
      <c r="M13" s="48" t="s">
        <v>89</v>
      </c>
      <c r="N13" s="48">
        <v>11.2</v>
      </c>
      <c r="O13" s="192">
        <v>117</v>
      </c>
      <c r="P13" s="192">
        <v>88</v>
      </c>
      <c r="Q13" s="192">
        <v>23381921</v>
      </c>
      <c r="R13" s="50">
        <f t="shared" si="4"/>
        <v>4255</v>
      </c>
      <c r="S13" s="51">
        <f t="shared" si="5"/>
        <v>102.12</v>
      </c>
      <c r="T13" s="51">
        <f t="shared" si="6"/>
        <v>4.2549999999999999</v>
      </c>
      <c r="U13" s="193">
        <v>8.1999999999999993</v>
      </c>
      <c r="V13" s="193">
        <f t="shared" si="7"/>
        <v>8.1999999999999993</v>
      </c>
      <c r="W13" s="194" t="s">
        <v>129</v>
      </c>
      <c r="X13" s="197">
        <v>0</v>
      </c>
      <c r="Y13" s="197">
        <v>0</v>
      </c>
      <c r="Z13" s="197">
        <v>976</v>
      </c>
      <c r="AA13" s="197">
        <v>0</v>
      </c>
      <c r="AB13" s="197">
        <v>1059</v>
      </c>
      <c r="AC13" s="52" t="s">
        <v>90</v>
      </c>
      <c r="AD13" s="52" t="s">
        <v>90</v>
      </c>
      <c r="AE13" s="52" t="s">
        <v>90</v>
      </c>
      <c r="AF13" s="196" t="s">
        <v>90</v>
      </c>
      <c r="AG13" s="196">
        <v>34296428</v>
      </c>
      <c r="AH13" s="53">
        <f>IF(ISBLANK(AG13),"-",AG13-AG12)</f>
        <v>684</v>
      </c>
      <c r="AI13" s="54">
        <f t="shared" si="8"/>
        <v>160.75205640423033</v>
      </c>
      <c r="AJ13" s="166">
        <v>0</v>
      </c>
      <c r="AK13" s="166">
        <v>0</v>
      </c>
      <c r="AL13" s="166">
        <v>1</v>
      </c>
      <c r="AM13" s="166">
        <v>0</v>
      </c>
      <c r="AN13" s="166">
        <v>1</v>
      </c>
      <c r="AO13" s="166">
        <v>0.35</v>
      </c>
      <c r="AP13" s="197">
        <v>7609384</v>
      </c>
      <c r="AQ13" s="197">
        <f t="shared" si="0"/>
        <v>1575</v>
      </c>
      <c r="AR13" s="55"/>
      <c r="AS13" s="56" t="s">
        <v>113</v>
      </c>
      <c r="AV13" s="42" t="s">
        <v>94</v>
      </c>
      <c r="AW13" s="42" t="s">
        <v>95</v>
      </c>
      <c r="AY13" s="87" t="s">
        <v>147</v>
      </c>
    </row>
    <row r="14" spans="2:51" x14ac:dyDescent="0.25">
      <c r="B14" s="43">
        <v>2.125</v>
      </c>
      <c r="C14" s="43">
        <v>0.16666666666666699</v>
      </c>
      <c r="D14" s="191">
        <v>15</v>
      </c>
      <c r="E14" s="44">
        <f t="shared" si="1"/>
        <v>10.563380281690142</v>
      </c>
      <c r="F14" s="168">
        <v>66</v>
      </c>
      <c r="G14" s="44">
        <f t="shared" si="2"/>
        <v>46.478873239436624</v>
      </c>
      <c r="H14" s="45" t="s">
        <v>88</v>
      </c>
      <c r="I14" s="45">
        <f t="shared" si="3"/>
        <v>41.549295774647888</v>
      </c>
      <c r="J14" s="46">
        <f>J15</f>
        <v>42.95774647887324</v>
      </c>
      <c r="K14" s="45">
        <f>J14+(6/1.42)</f>
        <v>47.183098591549296</v>
      </c>
      <c r="L14" s="47">
        <v>14</v>
      </c>
      <c r="M14" s="48" t="s">
        <v>89</v>
      </c>
      <c r="N14" s="48">
        <v>12.8</v>
      </c>
      <c r="O14" s="192">
        <v>118</v>
      </c>
      <c r="P14" s="192">
        <v>88</v>
      </c>
      <c r="Q14" s="192">
        <v>23384979</v>
      </c>
      <c r="R14" s="50">
        <f t="shared" si="4"/>
        <v>3058</v>
      </c>
      <c r="S14" s="51">
        <f t="shared" si="5"/>
        <v>73.391999999999996</v>
      </c>
      <c r="T14" s="51">
        <f t="shared" si="6"/>
        <v>3.0579999999999998</v>
      </c>
      <c r="U14" s="193">
        <v>9.1999999999999993</v>
      </c>
      <c r="V14" s="193">
        <f t="shared" si="7"/>
        <v>9.1999999999999993</v>
      </c>
      <c r="W14" s="194" t="s">
        <v>129</v>
      </c>
      <c r="X14" s="197">
        <v>0</v>
      </c>
      <c r="Y14" s="197">
        <v>0</v>
      </c>
      <c r="Z14" s="197">
        <v>1002</v>
      </c>
      <c r="AA14" s="197">
        <v>0</v>
      </c>
      <c r="AB14" s="197">
        <v>1037</v>
      </c>
      <c r="AC14" s="52" t="s">
        <v>90</v>
      </c>
      <c r="AD14" s="52" t="s">
        <v>90</v>
      </c>
      <c r="AE14" s="52" t="s">
        <v>90</v>
      </c>
      <c r="AF14" s="196" t="s">
        <v>90</v>
      </c>
      <c r="AG14" s="196">
        <v>34296908</v>
      </c>
      <c r="AH14" s="53">
        <f t="shared" ref="AH14:AH34" si="9">IF(ISBLANK(AG14),"-",AG14-AG13)</f>
        <v>480</v>
      </c>
      <c r="AI14" s="54">
        <f t="shared" si="8"/>
        <v>156.96533682145193</v>
      </c>
      <c r="AJ14" s="166">
        <v>0</v>
      </c>
      <c r="AK14" s="166">
        <v>0</v>
      </c>
      <c r="AL14" s="166">
        <v>1</v>
      </c>
      <c r="AM14" s="166">
        <v>0</v>
      </c>
      <c r="AN14" s="166">
        <v>1</v>
      </c>
      <c r="AO14" s="166">
        <v>0.5</v>
      </c>
      <c r="AP14" s="197">
        <v>7610396</v>
      </c>
      <c r="AQ14" s="197">
        <f t="shared" si="0"/>
        <v>1012</v>
      </c>
      <c r="AR14" s="55"/>
      <c r="AS14" s="56" t="s">
        <v>113</v>
      </c>
      <c r="AT14" s="58"/>
      <c r="AV14" s="42" t="s">
        <v>96</v>
      </c>
      <c r="AW14" s="42" t="s">
        <v>97</v>
      </c>
      <c r="AY14" s="87" t="s">
        <v>138</v>
      </c>
    </row>
    <row r="15" spans="2:51" x14ac:dyDescent="0.25">
      <c r="B15" s="43">
        <v>2.1666666666666701</v>
      </c>
      <c r="C15" s="43">
        <v>0.20833333333333301</v>
      </c>
      <c r="D15" s="191">
        <v>20</v>
      </c>
      <c r="E15" s="44">
        <f t="shared" si="1"/>
        <v>14.084507042253522</v>
      </c>
      <c r="F15" s="168">
        <v>66</v>
      </c>
      <c r="G15" s="44">
        <f t="shared" si="2"/>
        <v>46.478873239436624</v>
      </c>
      <c r="H15" s="45" t="s">
        <v>88</v>
      </c>
      <c r="I15" s="45">
        <f t="shared" si="3"/>
        <v>41.549295774647888</v>
      </c>
      <c r="J15" s="46">
        <f>(F15-5)/1.42</f>
        <v>42.95774647887324</v>
      </c>
      <c r="K15" s="45">
        <f>J15+(6/1.42)</f>
        <v>47.183098591549296</v>
      </c>
      <c r="L15" s="47">
        <v>18</v>
      </c>
      <c r="M15" s="48" t="s">
        <v>89</v>
      </c>
      <c r="N15" s="48">
        <v>13.1</v>
      </c>
      <c r="O15" s="192">
        <v>108</v>
      </c>
      <c r="P15" s="192">
        <v>96</v>
      </c>
      <c r="Q15" s="192">
        <v>23388888</v>
      </c>
      <c r="R15" s="50">
        <f t="shared" si="4"/>
        <v>3909</v>
      </c>
      <c r="S15" s="51">
        <f t="shared" si="5"/>
        <v>93.816000000000003</v>
      </c>
      <c r="T15" s="51">
        <f t="shared" si="6"/>
        <v>3.9089999999999998</v>
      </c>
      <c r="U15" s="193">
        <v>9.5</v>
      </c>
      <c r="V15" s="193">
        <f t="shared" si="7"/>
        <v>9.5</v>
      </c>
      <c r="W15" s="194" t="s">
        <v>129</v>
      </c>
      <c r="X15" s="197">
        <v>0</v>
      </c>
      <c r="Y15" s="197">
        <v>0</v>
      </c>
      <c r="Z15" s="197">
        <v>1011</v>
      </c>
      <c r="AA15" s="197">
        <v>0</v>
      </c>
      <c r="AB15" s="197">
        <v>1018</v>
      </c>
      <c r="AC15" s="52" t="s">
        <v>90</v>
      </c>
      <c r="AD15" s="52" t="s">
        <v>90</v>
      </c>
      <c r="AE15" s="52" t="s">
        <v>90</v>
      </c>
      <c r="AF15" s="196" t="s">
        <v>90</v>
      </c>
      <c r="AG15" s="196">
        <v>34297476</v>
      </c>
      <c r="AH15" s="53">
        <f t="shared" si="9"/>
        <v>568</v>
      </c>
      <c r="AI15" s="54">
        <f t="shared" si="8"/>
        <v>145.3057047838322</v>
      </c>
      <c r="AJ15" s="166">
        <v>0</v>
      </c>
      <c r="AK15" s="166">
        <v>0</v>
      </c>
      <c r="AL15" s="166">
        <v>1</v>
      </c>
      <c r="AM15" s="166">
        <v>0</v>
      </c>
      <c r="AN15" s="166">
        <v>1</v>
      </c>
      <c r="AO15" s="166">
        <v>0</v>
      </c>
      <c r="AP15" s="197">
        <v>7610545</v>
      </c>
      <c r="AQ15" s="197">
        <f t="shared" si="0"/>
        <v>149</v>
      </c>
      <c r="AR15" s="55"/>
      <c r="AS15" s="56" t="s">
        <v>113</v>
      </c>
      <c r="AV15" s="42" t="s">
        <v>98</v>
      </c>
      <c r="AW15" s="42" t="s">
        <v>99</v>
      </c>
      <c r="AY15" s="87" t="s">
        <v>248</v>
      </c>
    </row>
    <row r="16" spans="2:51" x14ac:dyDescent="0.25">
      <c r="B16" s="43">
        <v>2.2083333333333299</v>
      </c>
      <c r="C16" s="43">
        <v>0.25</v>
      </c>
      <c r="D16" s="191">
        <v>11</v>
      </c>
      <c r="E16" s="44">
        <f t="shared" si="1"/>
        <v>7.746478873239437</v>
      </c>
      <c r="F16" s="103">
        <v>68</v>
      </c>
      <c r="G16" s="44">
        <f t="shared" si="2"/>
        <v>47.887323943661976</v>
      </c>
      <c r="H16" s="45" t="s">
        <v>88</v>
      </c>
      <c r="I16" s="45">
        <f t="shared" si="3"/>
        <v>46.478873239436624</v>
      </c>
      <c r="J16" s="46">
        <f t="shared" ref="J16:J25" si="10">F16/1.42</f>
        <v>47.887323943661976</v>
      </c>
      <c r="K16" s="45">
        <f>J16+1.42</f>
        <v>49.307323943661977</v>
      </c>
      <c r="L16" s="47">
        <v>19</v>
      </c>
      <c r="M16" s="48" t="s">
        <v>100</v>
      </c>
      <c r="N16" s="48">
        <v>13.1</v>
      </c>
      <c r="O16" s="192">
        <v>115</v>
      </c>
      <c r="P16" s="192">
        <v>112</v>
      </c>
      <c r="Q16" s="192">
        <v>23393355</v>
      </c>
      <c r="R16" s="50">
        <f t="shared" si="4"/>
        <v>4467</v>
      </c>
      <c r="S16" s="51">
        <f t="shared" si="5"/>
        <v>107.208</v>
      </c>
      <c r="T16" s="51">
        <f t="shared" si="6"/>
        <v>4.4669999999999996</v>
      </c>
      <c r="U16" s="193">
        <v>9.5</v>
      </c>
      <c r="V16" s="193">
        <f t="shared" si="7"/>
        <v>9.5</v>
      </c>
      <c r="W16" s="194" t="s">
        <v>129</v>
      </c>
      <c r="X16" s="197">
        <v>0</v>
      </c>
      <c r="Y16" s="197">
        <v>0</v>
      </c>
      <c r="Z16" s="197">
        <v>1140</v>
      </c>
      <c r="AA16" s="197">
        <v>0</v>
      </c>
      <c r="AB16" s="197">
        <v>1110</v>
      </c>
      <c r="AC16" s="52" t="s">
        <v>90</v>
      </c>
      <c r="AD16" s="52" t="s">
        <v>90</v>
      </c>
      <c r="AE16" s="52" t="s">
        <v>90</v>
      </c>
      <c r="AF16" s="196" t="s">
        <v>90</v>
      </c>
      <c r="AG16" s="196">
        <v>34298188</v>
      </c>
      <c r="AH16" s="53">
        <f t="shared" si="9"/>
        <v>712</v>
      </c>
      <c r="AI16" s="54">
        <f t="shared" si="8"/>
        <v>159.39109021714799</v>
      </c>
      <c r="AJ16" s="166">
        <v>0</v>
      </c>
      <c r="AK16" s="166">
        <v>0</v>
      </c>
      <c r="AL16" s="166">
        <v>1</v>
      </c>
      <c r="AM16" s="166">
        <v>0</v>
      </c>
      <c r="AN16" s="166">
        <v>1</v>
      </c>
      <c r="AO16" s="166">
        <v>0</v>
      </c>
      <c r="AP16" s="197">
        <v>7610545</v>
      </c>
      <c r="AQ16" s="197">
        <f t="shared" si="0"/>
        <v>0</v>
      </c>
      <c r="AR16" s="57">
        <v>1.1499999999999999</v>
      </c>
      <c r="AS16" s="56" t="s">
        <v>101</v>
      </c>
      <c r="AV16" s="42" t="s">
        <v>102</v>
      </c>
      <c r="AW16" s="42" t="s">
        <v>103</v>
      </c>
      <c r="AY16" s="87" t="s">
        <v>286</v>
      </c>
    </row>
    <row r="17" spans="1:51" x14ac:dyDescent="0.25">
      <c r="B17" s="43">
        <v>2.25</v>
      </c>
      <c r="C17" s="43">
        <v>0.29166666666666702</v>
      </c>
      <c r="D17" s="191">
        <v>8</v>
      </c>
      <c r="E17" s="44">
        <f t="shared" si="1"/>
        <v>5.6338028169014089</v>
      </c>
      <c r="F17" s="103">
        <v>83</v>
      </c>
      <c r="G17" s="44">
        <f t="shared" si="2"/>
        <v>58.450704225352112</v>
      </c>
      <c r="H17" s="45" t="s">
        <v>88</v>
      </c>
      <c r="I17" s="45">
        <f t="shared" si="3"/>
        <v>57.04225352112676</v>
      </c>
      <c r="J17" s="46">
        <f t="shared" si="10"/>
        <v>58.450704225352112</v>
      </c>
      <c r="K17" s="45">
        <f t="shared" ref="K17:K22" si="11">J17+1.42</f>
        <v>59.870704225352114</v>
      </c>
      <c r="L17" s="47">
        <v>19</v>
      </c>
      <c r="M17" s="48" t="s">
        <v>100</v>
      </c>
      <c r="N17" s="48">
        <v>16.7</v>
      </c>
      <c r="O17" s="192">
        <v>136</v>
      </c>
      <c r="P17" s="192">
        <v>142</v>
      </c>
      <c r="Q17" s="192">
        <v>23399247</v>
      </c>
      <c r="R17" s="50">
        <f t="shared" si="4"/>
        <v>5892</v>
      </c>
      <c r="S17" s="51">
        <f t="shared" si="5"/>
        <v>141.40799999999999</v>
      </c>
      <c r="T17" s="51">
        <f t="shared" si="6"/>
        <v>5.8920000000000003</v>
      </c>
      <c r="U17" s="193">
        <v>9.3000000000000007</v>
      </c>
      <c r="V17" s="193">
        <f t="shared" si="7"/>
        <v>9.3000000000000007</v>
      </c>
      <c r="W17" s="194" t="s">
        <v>142</v>
      </c>
      <c r="X17" s="197">
        <v>0</v>
      </c>
      <c r="Y17" s="197">
        <v>1023</v>
      </c>
      <c r="Z17" s="197">
        <v>1195</v>
      </c>
      <c r="AA17" s="197">
        <v>1185</v>
      </c>
      <c r="AB17" s="197">
        <v>1198</v>
      </c>
      <c r="AC17" s="52" t="s">
        <v>90</v>
      </c>
      <c r="AD17" s="52" t="s">
        <v>90</v>
      </c>
      <c r="AE17" s="52" t="s">
        <v>90</v>
      </c>
      <c r="AF17" s="196" t="s">
        <v>90</v>
      </c>
      <c r="AG17" s="196">
        <v>34299508</v>
      </c>
      <c r="AH17" s="53">
        <f t="shared" si="9"/>
        <v>1320</v>
      </c>
      <c r="AI17" s="54">
        <f t="shared" si="8"/>
        <v>224.03258655804478</v>
      </c>
      <c r="AJ17" s="166">
        <v>0</v>
      </c>
      <c r="AK17" s="166">
        <v>1</v>
      </c>
      <c r="AL17" s="166">
        <v>1</v>
      </c>
      <c r="AM17" s="166">
        <v>1</v>
      </c>
      <c r="AN17" s="166">
        <v>1</v>
      </c>
      <c r="AO17" s="166">
        <v>0</v>
      </c>
      <c r="AP17" s="197">
        <v>7610545</v>
      </c>
      <c r="AQ17" s="197">
        <f t="shared" si="0"/>
        <v>0</v>
      </c>
      <c r="AR17" s="55"/>
      <c r="AS17" s="56" t="s">
        <v>101</v>
      </c>
      <c r="AT17" s="58"/>
      <c r="AV17" s="42" t="s">
        <v>104</v>
      </c>
      <c r="AW17" s="42" t="s">
        <v>105</v>
      </c>
      <c r="AY17" s="87" t="s">
        <v>285</v>
      </c>
    </row>
    <row r="18" spans="1:51" x14ac:dyDescent="0.25">
      <c r="B18" s="43">
        <v>2.2916666666666701</v>
      </c>
      <c r="C18" s="43">
        <v>0.33333333333333298</v>
      </c>
      <c r="D18" s="191">
        <v>8</v>
      </c>
      <c r="E18" s="44">
        <f t="shared" si="1"/>
        <v>5.6338028169014089</v>
      </c>
      <c r="F18" s="103">
        <v>83</v>
      </c>
      <c r="G18" s="44">
        <f t="shared" si="2"/>
        <v>58.450704225352112</v>
      </c>
      <c r="H18" s="45" t="s">
        <v>88</v>
      </c>
      <c r="I18" s="45">
        <f t="shared" si="3"/>
        <v>57.04225352112676</v>
      </c>
      <c r="J18" s="46">
        <f t="shared" si="10"/>
        <v>58.450704225352112</v>
      </c>
      <c r="K18" s="45">
        <f t="shared" si="11"/>
        <v>59.870704225352114</v>
      </c>
      <c r="L18" s="47">
        <v>19</v>
      </c>
      <c r="M18" s="48" t="s">
        <v>100</v>
      </c>
      <c r="N18" s="48">
        <v>17.3</v>
      </c>
      <c r="O18" s="192">
        <v>134</v>
      </c>
      <c r="P18" s="192">
        <v>144</v>
      </c>
      <c r="Q18" s="192">
        <v>23405247</v>
      </c>
      <c r="R18" s="50">
        <f t="shared" si="4"/>
        <v>6000</v>
      </c>
      <c r="S18" s="51">
        <f t="shared" si="5"/>
        <v>144</v>
      </c>
      <c r="T18" s="51">
        <f t="shared" si="6"/>
        <v>6</v>
      </c>
      <c r="U18" s="193">
        <v>8.8000000000000007</v>
      </c>
      <c r="V18" s="193">
        <f t="shared" si="7"/>
        <v>8.8000000000000007</v>
      </c>
      <c r="W18" s="194" t="s">
        <v>142</v>
      </c>
      <c r="X18" s="197">
        <v>0</v>
      </c>
      <c r="Y18" s="197">
        <v>1058</v>
      </c>
      <c r="Z18" s="197">
        <v>1195</v>
      </c>
      <c r="AA18" s="197">
        <v>1185</v>
      </c>
      <c r="AB18" s="197">
        <v>1198</v>
      </c>
      <c r="AC18" s="52" t="s">
        <v>90</v>
      </c>
      <c r="AD18" s="52" t="s">
        <v>90</v>
      </c>
      <c r="AE18" s="52" t="s">
        <v>90</v>
      </c>
      <c r="AF18" s="196" t="s">
        <v>90</v>
      </c>
      <c r="AG18" s="196">
        <v>34300860</v>
      </c>
      <c r="AH18" s="53">
        <f t="shared" si="9"/>
        <v>1352</v>
      </c>
      <c r="AI18" s="54">
        <f t="shared" si="8"/>
        <v>225.33333333333334</v>
      </c>
      <c r="AJ18" s="166">
        <v>0</v>
      </c>
      <c r="AK18" s="166">
        <v>1</v>
      </c>
      <c r="AL18" s="166">
        <v>1</v>
      </c>
      <c r="AM18" s="166">
        <v>1</v>
      </c>
      <c r="AN18" s="166">
        <v>1</v>
      </c>
      <c r="AO18" s="166">
        <v>0</v>
      </c>
      <c r="AP18" s="197">
        <v>7610545</v>
      </c>
      <c r="AQ18" s="197">
        <f t="shared" si="0"/>
        <v>0</v>
      </c>
      <c r="AR18" s="55"/>
      <c r="AS18" s="56" t="s">
        <v>101</v>
      </c>
      <c r="AV18" s="42" t="s">
        <v>106</v>
      </c>
      <c r="AW18" s="42" t="s">
        <v>107</v>
      </c>
      <c r="AY18" s="170"/>
    </row>
    <row r="19" spans="1:51" x14ac:dyDescent="0.25">
      <c r="B19" s="43">
        <v>2.3333333333333299</v>
      </c>
      <c r="C19" s="43">
        <v>0.375</v>
      </c>
      <c r="D19" s="191">
        <v>7</v>
      </c>
      <c r="E19" s="44">
        <f t="shared" si="1"/>
        <v>4.9295774647887329</v>
      </c>
      <c r="F19" s="103">
        <v>83</v>
      </c>
      <c r="G19" s="44">
        <f t="shared" si="2"/>
        <v>58.450704225352112</v>
      </c>
      <c r="H19" s="45" t="s">
        <v>88</v>
      </c>
      <c r="I19" s="45">
        <f t="shared" si="3"/>
        <v>57.04225352112676</v>
      </c>
      <c r="J19" s="46">
        <f t="shared" si="10"/>
        <v>58.450704225352112</v>
      </c>
      <c r="K19" s="45">
        <f t="shared" si="11"/>
        <v>59.870704225352114</v>
      </c>
      <c r="L19" s="47">
        <v>19</v>
      </c>
      <c r="M19" s="48" t="s">
        <v>100</v>
      </c>
      <c r="N19" s="48">
        <v>18.399999999999999</v>
      </c>
      <c r="O19" s="192">
        <v>133</v>
      </c>
      <c r="P19" s="192">
        <v>143</v>
      </c>
      <c r="Q19" s="192">
        <v>23411764</v>
      </c>
      <c r="R19" s="50">
        <f t="shared" si="4"/>
        <v>6517</v>
      </c>
      <c r="S19" s="51">
        <f t="shared" si="5"/>
        <v>156.40799999999999</v>
      </c>
      <c r="T19" s="51">
        <f t="shared" si="6"/>
        <v>6.5170000000000003</v>
      </c>
      <c r="U19" s="193">
        <v>8</v>
      </c>
      <c r="V19" s="193">
        <f t="shared" si="7"/>
        <v>8</v>
      </c>
      <c r="W19" s="194" t="s">
        <v>142</v>
      </c>
      <c r="X19" s="197">
        <v>0</v>
      </c>
      <c r="Y19" s="197">
        <v>1094</v>
      </c>
      <c r="Z19" s="197">
        <v>1195</v>
      </c>
      <c r="AA19" s="197">
        <v>1185</v>
      </c>
      <c r="AB19" s="197">
        <v>1198</v>
      </c>
      <c r="AC19" s="52" t="s">
        <v>90</v>
      </c>
      <c r="AD19" s="52" t="s">
        <v>90</v>
      </c>
      <c r="AE19" s="52" t="s">
        <v>90</v>
      </c>
      <c r="AF19" s="196" t="s">
        <v>90</v>
      </c>
      <c r="AG19" s="196">
        <v>34302324</v>
      </c>
      <c r="AH19" s="53">
        <f t="shared" si="9"/>
        <v>1464</v>
      </c>
      <c r="AI19" s="54">
        <f t="shared" si="8"/>
        <v>224.64324075494858</v>
      </c>
      <c r="AJ19" s="166">
        <v>0</v>
      </c>
      <c r="AK19" s="166">
        <v>1</v>
      </c>
      <c r="AL19" s="166">
        <v>1</v>
      </c>
      <c r="AM19" s="166">
        <v>1</v>
      </c>
      <c r="AN19" s="166">
        <v>1</v>
      </c>
      <c r="AO19" s="166">
        <v>0</v>
      </c>
      <c r="AP19" s="197">
        <v>7610545</v>
      </c>
      <c r="AQ19" s="197">
        <f t="shared" si="0"/>
        <v>0</v>
      </c>
      <c r="AR19" s="55"/>
      <c r="AS19" s="56" t="s">
        <v>101</v>
      </c>
      <c r="AV19" s="42" t="s">
        <v>108</v>
      </c>
      <c r="AW19" s="42" t="s">
        <v>109</v>
      </c>
      <c r="AY19" s="170"/>
    </row>
    <row r="20" spans="1:51" x14ac:dyDescent="0.25">
      <c r="B20" s="43">
        <v>2.375</v>
      </c>
      <c r="C20" s="43">
        <v>0.41666666666666669</v>
      </c>
      <c r="D20" s="191">
        <v>8</v>
      </c>
      <c r="E20" s="44">
        <f t="shared" si="1"/>
        <v>5.6338028169014089</v>
      </c>
      <c r="F20" s="103">
        <v>83</v>
      </c>
      <c r="G20" s="44">
        <f t="shared" si="2"/>
        <v>58.450704225352112</v>
      </c>
      <c r="H20" s="45" t="s">
        <v>88</v>
      </c>
      <c r="I20" s="45">
        <f t="shared" si="3"/>
        <v>57.04225352112676</v>
      </c>
      <c r="J20" s="46">
        <f t="shared" si="10"/>
        <v>58.450704225352112</v>
      </c>
      <c r="K20" s="45">
        <f t="shared" si="11"/>
        <v>59.870704225352114</v>
      </c>
      <c r="L20" s="47">
        <v>19</v>
      </c>
      <c r="M20" s="48" t="s">
        <v>100</v>
      </c>
      <c r="N20" s="48">
        <v>17.7</v>
      </c>
      <c r="O20" s="192">
        <v>132</v>
      </c>
      <c r="P20" s="192">
        <v>148</v>
      </c>
      <c r="Q20" s="192">
        <v>23417563</v>
      </c>
      <c r="R20" s="50">
        <f t="shared" si="4"/>
        <v>5799</v>
      </c>
      <c r="S20" s="51">
        <f t="shared" si="5"/>
        <v>139.17599999999999</v>
      </c>
      <c r="T20" s="51">
        <f t="shared" si="6"/>
        <v>5.7990000000000004</v>
      </c>
      <c r="U20" s="193">
        <v>7.4</v>
      </c>
      <c r="V20" s="193">
        <f t="shared" si="7"/>
        <v>7.4</v>
      </c>
      <c r="W20" s="194" t="s">
        <v>142</v>
      </c>
      <c r="X20" s="197">
        <v>0</v>
      </c>
      <c r="Y20" s="197">
        <v>1105</v>
      </c>
      <c r="Z20" s="197">
        <v>1195</v>
      </c>
      <c r="AA20" s="197">
        <v>1185</v>
      </c>
      <c r="AB20" s="197">
        <v>1199</v>
      </c>
      <c r="AC20" s="52" t="s">
        <v>90</v>
      </c>
      <c r="AD20" s="52" t="s">
        <v>90</v>
      </c>
      <c r="AE20" s="52" t="s">
        <v>90</v>
      </c>
      <c r="AF20" s="196" t="s">
        <v>90</v>
      </c>
      <c r="AG20" s="196">
        <v>34303640</v>
      </c>
      <c r="AH20" s="53">
        <f>IF(ISBLANK(AG20),"-",AG20-AG19)</f>
        <v>1316</v>
      </c>
      <c r="AI20" s="54">
        <f t="shared" si="8"/>
        <v>226.93567856526985</v>
      </c>
      <c r="AJ20" s="166">
        <v>0</v>
      </c>
      <c r="AK20" s="166">
        <v>1</v>
      </c>
      <c r="AL20" s="166">
        <v>1</v>
      </c>
      <c r="AM20" s="166">
        <v>1</v>
      </c>
      <c r="AN20" s="166">
        <v>1</v>
      </c>
      <c r="AO20" s="166">
        <v>0</v>
      </c>
      <c r="AP20" s="197">
        <v>7610545</v>
      </c>
      <c r="AQ20" s="197">
        <f t="shared" si="0"/>
        <v>0</v>
      </c>
      <c r="AR20" s="57">
        <v>1.19</v>
      </c>
      <c r="AS20" s="56" t="s">
        <v>101</v>
      </c>
      <c r="AY20" s="170"/>
    </row>
    <row r="21" spans="1:51" x14ac:dyDescent="0.25">
      <c r="B21" s="43">
        <v>2.4166666666666701</v>
      </c>
      <c r="C21" s="43">
        <v>0.45833333333333298</v>
      </c>
      <c r="D21" s="191">
        <v>8</v>
      </c>
      <c r="E21" s="44">
        <f t="shared" si="1"/>
        <v>5.6338028169014089</v>
      </c>
      <c r="F21" s="103">
        <v>83</v>
      </c>
      <c r="G21" s="44">
        <f t="shared" si="2"/>
        <v>58.450704225352112</v>
      </c>
      <c r="H21" s="45" t="s">
        <v>88</v>
      </c>
      <c r="I21" s="45">
        <f t="shared" si="3"/>
        <v>57.04225352112676</v>
      </c>
      <c r="J21" s="46">
        <f t="shared" si="10"/>
        <v>58.450704225352112</v>
      </c>
      <c r="K21" s="45">
        <f t="shared" si="11"/>
        <v>59.870704225352114</v>
      </c>
      <c r="L21" s="47">
        <v>19</v>
      </c>
      <c r="M21" s="48" t="s">
        <v>100</v>
      </c>
      <c r="N21" s="48">
        <v>17.7</v>
      </c>
      <c r="O21" s="192">
        <v>136</v>
      </c>
      <c r="P21" s="192">
        <v>150</v>
      </c>
      <c r="Q21" s="192">
        <v>23424005</v>
      </c>
      <c r="R21" s="50">
        <f>Q21-Q20</f>
        <v>6442</v>
      </c>
      <c r="S21" s="51">
        <f t="shared" si="5"/>
        <v>154.608</v>
      </c>
      <c r="T21" s="51">
        <f t="shared" si="6"/>
        <v>6.4420000000000002</v>
      </c>
      <c r="U21" s="193">
        <v>6.7</v>
      </c>
      <c r="V21" s="193">
        <f t="shared" si="7"/>
        <v>6.7</v>
      </c>
      <c r="W21" s="194" t="s">
        <v>142</v>
      </c>
      <c r="X21" s="197">
        <v>0</v>
      </c>
      <c r="Y21" s="197">
        <v>1016</v>
      </c>
      <c r="Z21" s="197">
        <v>1195</v>
      </c>
      <c r="AA21" s="197">
        <v>1185</v>
      </c>
      <c r="AB21" s="197">
        <v>1199</v>
      </c>
      <c r="AC21" s="52" t="s">
        <v>90</v>
      </c>
      <c r="AD21" s="52" t="s">
        <v>90</v>
      </c>
      <c r="AE21" s="52" t="s">
        <v>90</v>
      </c>
      <c r="AF21" s="196" t="s">
        <v>90</v>
      </c>
      <c r="AG21" s="196">
        <v>34305084</v>
      </c>
      <c r="AH21" s="53">
        <f t="shared" si="9"/>
        <v>1444</v>
      </c>
      <c r="AI21" s="54">
        <f t="shared" si="8"/>
        <v>224.15398944427196</v>
      </c>
      <c r="AJ21" s="166">
        <v>0</v>
      </c>
      <c r="AK21" s="166">
        <v>1</v>
      </c>
      <c r="AL21" s="166">
        <v>1</v>
      </c>
      <c r="AM21" s="166">
        <v>1</v>
      </c>
      <c r="AN21" s="166">
        <v>1</v>
      </c>
      <c r="AO21" s="166">
        <v>0</v>
      </c>
      <c r="AP21" s="197">
        <v>7610545</v>
      </c>
      <c r="AQ21" s="197">
        <f t="shared" si="0"/>
        <v>0</v>
      </c>
      <c r="AR21" s="55"/>
      <c r="AS21" s="56" t="s">
        <v>101</v>
      </c>
      <c r="AY21" s="170"/>
    </row>
    <row r="22" spans="1:51" x14ac:dyDescent="0.25">
      <c r="B22" s="43">
        <v>2.4583333333333299</v>
      </c>
      <c r="C22" s="43">
        <v>0.5</v>
      </c>
      <c r="D22" s="191">
        <v>6</v>
      </c>
      <c r="E22" s="44">
        <f t="shared" si="1"/>
        <v>4.2253521126760569</v>
      </c>
      <c r="F22" s="103">
        <v>83</v>
      </c>
      <c r="G22" s="44">
        <f t="shared" si="2"/>
        <v>58.450704225352112</v>
      </c>
      <c r="H22" s="45" t="s">
        <v>88</v>
      </c>
      <c r="I22" s="45">
        <f t="shared" si="3"/>
        <v>57.04225352112676</v>
      </c>
      <c r="J22" s="46">
        <f t="shared" si="10"/>
        <v>58.450704225352112</v>
      </c>
      <c r="K22" s="45">
        <f t="shared" si="11"/>
        <v>59.870704225352114</v>
      </c>
      <c r="L22" s="47">
        <v>19</v>
      </c>
      <c r="M22" s="48" t="s">
        <v>100</v>
      </c>
      <c r="N22" s="48">
        <v>17.3</v>
      </c>
      <c r="O22" s="192">
        <v>129</v>
      </c>
      <c r="P22" s="192">
        <v>148</v>
      </c>
      <c r="Q22" s="192">
        <v>23429810</v>
      </c>
      <c r="R22" s="50">
        <f t="shared" si="4"/>
        <v>5805</v>
      </c>
      <c r="S22" s="51">
        <f t="shared" si="5"/>
        <v>139.32</v>
      </c>
      <c r="T22" s="51">
        <f t="shared" si="6"/>
        <v>5.8049999999999997</v>
      </c>
      <c r="U22" s="193">
        <v>6.1</v>
      </c>
      <c r="V22" s="193">
        <f t="shared" si="7"/>
        <v>6.1</v>
      </c>
      <c r="W22" s="194" t="s">
        <v>142</v>
      </c>
      <c r="X22" s="197">
        <v>0</v>
      </c>
      <c r="Y22" s="197">
        <v>1126</v>
      </c>
      <c r="Z22" s="197">
        <v>1195</v>
      </c>
      <c r="AA22" s="197">
        <v>1185</v>
      </c>
      <c r="AB22" s="197">
        <v>1198</v>
      </c>
      <c r="AC22" s="52" t="s">
        <v>90</v>
      </c>
      <c r="AD22" s="52" t="s">
        <v>90</v>
      </c>
      <c r="AE22" s="52" t="s">
        <v>90</v>
      </c>
      <c r="AF22" s="196" t="s">
        <v>90</v>
      </c>
      <c r="AG22" s="196">
        <v>34306420</v>
      </c>
      <c r="AH22" s="53">
        <f t="shared" si="9"/>
        <v>1336</v>
      </c>
      <c r="AI22" s="54">
        <f t="shared" si="8"/>
        <v>230.14642549526272</v>
      </c>
      <c r="AJ22" s="166">
        <v>0</v>
      </c>
      <c r="AK22" s="166">
        <v>1</v>
      </c>
      <c r="AL22" s="166">
        <v>1</v>
      </c>
      <c r="AM22" s="166">
        <v>1</v>
      </c>
      <c r="AN22" s="166">
        <v>1</v>
      </c>
      <c r="AO22" s="166">
        <v>0</v>
      </c>
      <c r="AP22" s="197">
        <v>7610545</v>
      </c>
      <c r="AQ22" s="197">
        <f t="shared" si="0"/>
        <v>0</v>
      </c>
      <c r="AR22" s="55"/>
      <c r="AS22" s="56" t="s">
        <v>101</v>
      </c>
      <c r="AV22" s="59" t="s">
        <v>110</v>
      </c>
      <c r="AY22" s="170"/>
    </row>
    <row r="23" spans="1:51" x14ac:dyDescent="0.25">
      <c r="A23" s="163" t="s">
        <v>183</v>
      </c>
      <c r="B23" s="43">
        <v>2.5</v>
      </c>
      <c r="C23" s="43">
        <v>0.54166666666666696</v>
      </c>
      <c r="D23" s="191">
        <v>6</v>
      </c>
      <c r="E23" s="44">
        <f t="shared" si="1"/>
        <v>4.2253521126760569</v>
      </c>
      <c r="F23" s="168">
        <v>81</v>
      </c>
      <c r="G23" s="44">
        <f t="shared" si="2"/>
        <v>57.04225352112676</v>
      </c>
      <c r="H23" s="45" t="s">
        <v>88</v>
      </c>
      <c r="I23" s="45">
        <f t="shared" si="3"/>
        <v>55.633802816901408</v>
      </c>
      <c r="J23" s="46">
        <f t="shared" si="10"/>
        <v>57.04225352112676</v>
      </c>
      <c r="K23" s="45">
        <f>J23+(6/1.42)</f>
        <v>61.267605633802816</v>
      </c>
      <c r="L23" s="47">
        <v>19</v>
      </c>
      <c r="M23" s="48" t="s">
        <v>100</v>
      </c>
      <c r="N23" s="48">
        <v>17.5</v>
      </c>
      <c r="O23" s="192">
        <v>136</v>
      </c>
      <c r="P23" s="192">
        <v>138</v>
      </c>
      <c r="Q23" s="192">
        <v>23435866</v>
      </c>
      <c r="R23" s="50">
        <f t="shared" si="4"/>
        <v>6056</v>
      </c>
      <c r="S23" s="51">
        <f t="shared" si="5"/>
        <v>145.34399999999999</v>
      </c>
      <c r="T23" s="51">
        <f t="shared" si="6"/>
        <v>6.056</v>
      </c>
      <c r="U23" s="193">
        <v>5.7</v>
      </c>
      <c r="V23" s="193">
        <f t="shared" si="7"/>
        <v>5.7</v>
      </c>
      <c r="W23" s="194" t="s">
        <v>142</v>
      </c>
      <c r="X23" s="197">
        <v>0</v>
      </c>
      <c r="Y23" s="197">
        <v>1018</v>
      </c>
      <c r="Z23" s="197">
        <v>1196</v>
      </c>
      <c r="AA23" s="197">
        <v>1185</v>
      </c>
      <c r="AB23" s="197">
        <v>1198</v>
      </c>
      <c r="AC23" s="52" t="s">
        <v>90</v>
      </c>
      <c r="AD23" s="52" t="s">
        <v>90</v>
      </c>
      <c r="AE23" s="52" t="s">
        <v>90</v>
      </c>
      <c r="AF23" s="196" t="s">
        <v>90</v>
      </c>
      <c r="AG23" s="196">
        <v>34307812</v>
      </c>
      <c r="AH23" s="53">
        <f t="shared" si="9"/>
        <v>1392</v>
      </c>
      <c r="AI23" s="54">
        <f t="shared" si="8"/>
        <v>229.85468956406868</v>
      </c>
      <c r="AJ23" s="166">
        <v>0</v>
      </c>
      <c r="AK23" s="166">
        <v>1</v>
      </c>
      <c r="AL23" s="166">
        <v>1</v>
      </c>
      <c r="AM23" s="166">
        <v>1</v>
      </c>
      <c r="AN23" s="166">
        <v>1</v>
      </c>
      <c r="AO23" s="166">
        <v>0</v>
      </c>
      <c r="AP23" s="197">
        <v>7610545</v>
      </c>
      <c r="AQ23" s="197">
        <f t="shared" si="0"/>
        <v>0</v>
      </c>
      <c r="AR23" s="55"/>
      <c r="AS23" s="56" t="s">
        <v>113</v>
      </c>
      <c r="AT23" s="58"/>
      <c r="AV23" s="60" t="s">
        <v>111</v>
      </c>
      <c r="AW23" s="61" t="s">
        <v>112</v>
      </c>
      <c r="AY23" s="170"/>
    </row>
    <row r="24" spans="1:51" x14ac:dyDescent="0.25">
      <c r="B24" s="43">
        <v>2.5416666666666701</v>
      </c>
      <c r="C24" s="43">
        <v>0.58333333333333404</v>
      </c>
      <c r="D24" s="191">
        <v>5</v>
      </c>
      <c r="E24" s="44">
        <f t="shared" si="1"/>
        <v>3.5211267605633805</v>
      </c>
      <c r="F24" s="168">
        <v>81</v>
      </c>
      <c r="G24" s="44">
        <f t="shared" si="2"/>
        <v>57.04225352112676</v>
      </c>
      <c r="H24" s="45" t="s">
        <v>88</v>
      </c>
      <c r="I24" s="45">
        <f t="shared" si="3"/>
        <v>55.633802816901408</v>
      </c>
      <c r="J24" s="46">
        <f t="shared" si="10"/>
        <v>57.04225352112676</v>
      </c>
      <c r="K24" s="45">
        <f t="shared" ref="K24:K34" si="12">J24+(6/1.42)</f>
        <v>61.267605633802816</v>
      </c>
      <c r="L24" s="47">
        <v>18</v>
      </c>
      <c r="M24" s="48" t="s">
        <v>100</v>
      </c>
      <c r="N24" s="48">
        <v>17.3</v>
      </c>
      <c r="O24" s="192">
        <v>132</v>
      </c>
      <c r="P24" s="192">
        <v>140</v>
      </c>
      <c r="Q24" s="192">
        <v>23441490</v>
      </c>
      <c r="R24" s="50">
        <f t="shared" si="4"/>
        <v>5624</v>
      </c>
      <c r="S24" s="51">
        <f t="shared" si="5"/>
        <v>134.976</v>
      </c>
      <c r="T24" s="51">
        <f t="shared" si="6"/>
        <v>5.6239999999999997</v>
      </c>
      <c r="U24" s="193">
        <v>5.2</v>
      </c>
      <c r="V24" s="193">
        <f t="shared" si="7"/>
        <v>5.2</v>
      </c>
      <c r="W24" s="194" t="s">
        <v>142</v>
      </c>
      <c r="X24" s="197">
        <v>0</v>
      </c>
      <c r="Y24" s="197">
        <v>1029</v>
      </c>
      <c r="Z24" s="197">
        <v>1196</v>
      </c>
      <c r="AA24" s="197">
        <v>1185</v>
      </c>
      <c r="AB24" s="197">
        <v>1199</v>
      </c>
      <c r="AC24" s="52" t="s">
        <v>90</v>
      </c>
      <c r="AD24" s="52" t="s">
        <v>90</v>
      </c>
      <c r="AE24" s="52" t="s">
        <v>90</v>
      </c>
      <c r="AF24" s="196" t="s">
        <v>90</v>
      </c>
      <c r="AG24" s="196">
        <v>34309120</v>
      </c>
      <c r="AH24" s="53">
        <f t="shared" si="9"/>
        <v>1308</v>
      </c>
      <c r="AI24" s="54">
        <f t="shared" si="8"/>
        <v>232.57467994310102</v>
      </c>
      <c r="AJ24" s="166">
        <v>0</v>
      </c>
      <c r="AK24" s="166">
        <v>1</v>
      </c>
      <c r="AL24" s="166">
        <v>1</v>
      </c>
      <c r="AM24" s="166">
        <v>1</v>
      </c>
      <c r="AN24" s="166">
        <v>1</v>
      </c>
      <c r="AO24" s="166">
        <v>0</v>
      </c>
      <c r="AP24" s="197">
        <v>7610545</v>
      </c>
      <c r="AQ24" s="197">
        <f t="shared" si="0"/>
        <v>0</v>
      </c>
      <c r="AR24" s="57">
        <v>0.9</v>
      </c>
      <c r="AS24" s="56" t="s">
        <v>113</v>
      </c>
      <c r="AV24" s="62" t="s">
        <v>29</v>
      </c>
      <c r="AW24" s="62">
        <v>14.7</v>
      </c>
      <c r="AY24" s="170"/>
    </row>
    <row r="25" spans="1:51" x14ac:dyDescent="0.25">
      <c r="B25" s="43">
        <v>2.5833333333333299</v>
      </c>
      <c r="C25" s="43">
        <v>0.625</v>
      </c>
      <c r="D25" s="191">
        <v>5</v>
      </c>
      <c r="E25" s="44">
        <f t="shared" si="1"/>
        <v>3.5211267605633805</v>
      </c>
      <c r="F25" s="168">
        <v>81</v>
      </c>
      <c r="G25" s="44">
        <f t="shared" si="2"/>
        <v>57.04225352112676</v>
      </c>
      <c r="H25" s="45" t="s">
        <v>88</v>
      </c>
      <c r="I25" s="45">
        <f t="shared" si="3"/>
        <v>55.633802816901408</v>
      </c>
      <c r="J25" s="46">
        <f t="shared" si="10"/>
        <v>57.04225352112676</v>
      </c>
      <c r="K25" s="45">
        <f t="shared" si="12"/>
        <v>61.267605633802816</v>
      </c>
      <c r="L25" s="47">
        <v>18</v>
      </c>
      <c r="M25" s="48" t="s">
        <v>100</v>
      </c>
      <c r="N25" s="48">
        <v>16.899999999999999</v>
      </c>
      <c r="O25" s="192">
        <v>134</v>
      </c>
      <c r="P25" s="192">
        <v>136</v>
      </c>
      <c r="Q25" s="192">
        <v>23446946</v>
      </c>
      <c r="R25" s="50">
        <f t="shared" si="4"/>
        <v>5456</v>
      </c>
      <c r="S25" s="51">
        <f t="shared" si="5"/>
        <v>130.94399999999999</v>
      </c>
      <c r="T25" s="51">
        <f t="shared" si="6"/>
        <v>5.4560000000000004</v>
      </c>
      <c r="U25" s="193">
        <v>5</v>
      </c>
      <c r="V25" s="193">
        <f t="shared" si="7"/>
        <v>5</v>
      </c>
      <c r="W25" s="194" t="s">
        <v>142</v>
      </c>
      <c r="X25" s="197">
        <v>0</v>
      </c>
      <c r="Y25" s="197">
        <v>1009</v>
      </c>
      <c r="Z25" s="197">
        <v>1196</v>
      </c>
      <c r="AA25" s="197">
        <v>1185</v>
      </c>
      <c r="AB25" s="197">
        <v>1199</v>
      </c>
      <c r="AC25" s="52" t="s">
        <v>90</v>
      </c>
      <c r="AD25" s="52" t="s">
        <v>90</v>
      </c>
      <c r="AE25" s="52" t="s">
        <v>90</v>
      </c>
      <c r="AF25" s="196" t="s">
        <v>90</v>
      </c>
      <c r="AG25" s="196">
        <v>34310404</v>
      </c>
      <c r="AH25" s="53">
        <f t="shared" si="9"/>
        <v>1284</v>
      </c>
      <c r="AI25" s="54">
        <f t="shared" si="8"/>
        <v>235.33724340175951</v>
      </c>
      <c r="AJ25" s="166">
        <v>0</v>
      </c>
      <c r="AK25" s="166">
        <v>1</v>
      </c>
      <c r="AL25" s="166">
        <v>1</v>
      </c>
      <c r="AM25" s="166">
        <v>1</v>
      </c>
      <c r="AN25" s="166">
        <v>1</v>
      </c>
      <c r="AO25" s="166">
        <v>0</v>
      </c>
      <c r="AP25" s="197">
        <v>7610545</v>
      </c>
      <c r="AQ25" s="197">
        <f t="shared" si="0"/>
        <v>0</v>
      </c>
      <c r="AR25" s="55"/>
      <c r="AS25" s="56" t="s">
        <v>113</v>
      </c>
      <c r="AV25" s="62" t="s">
        <v>74</v>
      </c>
      <c r="AW25" s="62">
        <v>10.36</v>
      </c>
      <c r="AY25" s="170"/>
    </row>
    <row r="26" spans="1:51" x14ac:dyDescent="0.25">
      <c r="B26" s="43">
        <v>2.625</v>
      </c>
      <c r="C26" s="43">
        <v>0.66666666666666696</v>
      </c>
      <c r="D26" s="191">
        <v>5</v>
      </c>
      <c r="E26" s="44">
        <f t="shared" si="1"/>
        <v>3.5211267605633805</v>
      </c>
      <c r="F26" s="168">
        <v>81</v>
      </c>
      <c r="G26" s="44">
        <f t="shared" si="2"/>
        <v>57.04225352112676</v>
      </c>
      <c r="H26" s="45" t="s">
        <v>88</v>
      </c>
      <c r="I26" s="45">
        <f t="shared" si="3"/>
        <v>53.521126760563384</v>
      </c>
      <c r="J26" s="46">
        <f>(F26-3)/1.42</f>
        <v>54.929577464788736</v>
      </c>
      <c r="K26" s="45">
        <f t="shared" si="12"/>
        <v>59.154929577464792</v>
      </c>
      <c r="L26" s="47">
        <v>18</v>
      </c>
      <c r="M26" s="48" t="s">
        <v>100</v>
      </c>
      <c r="N26" s="48">
        <v>16.7</v>
      </c>
      <c r="O26" s="192">
        <v>135</v>
      </c>
      <c r="P26" s="192">
        <v>131</v>
      </c>
      <c r="Q26" s="192">
        <v>23452443</v>
      </c>
      <c r="R26" s="50">
        <f t="shared" si="4"/>
        <v>5497</v>
      </c>
      <c r="S26" s="51">
        <f t="shared" si="5"/>
        <v>131.928</v>
      </c>
      <c r="T26" s="51">
        <f t="shared" si="6"/>
        <v>5.4969999999999999</v>
      </c>
      <c r="U26" s="193">
        <v>4.9000000000000004</v>
      </c>
      <c r="V26" s="193">
        <f t="shared" si="7"/>
        <v>4.9000000000000004</v>
      </c>
      <c r="W26" s="194" t="s">
        <v>142</v>
      </c>
      <c r="X26" s="197">
        <v>0</v>
      </c>
      <c r="Y26" s="197">
        <v>999</v>
      </c>
      <c r="Z26" s="197">
        <v>1196</v>
      </c>
      <c r="AA26" s="197">
        <v>1185</v>
      </c>
      <c r="AB26" s="197">
        <v>1199</v>
      </c>
      <c r="AC26" s="52" t="s">
        <v>90</v>
      </c>
      <c r="AD26" s="52" t="s">
        <v>90</v>
      </c>
      <c r="AE26" s="52" t="s">
        <v>90</v>
      </c>
      <c r="AF26" s="196" t="s">
        <v>90</v>
      </c>
      <c r="AG26" s="196">
        <v>34311700</v>
      </c>
      <c r="AH26" s="53">
        <f t="shared" si="9"/>
        <v>1296</v>
      </c>
      <c r="AI26" s="54">
        <f t="shared" si="8"/>
        <v>235.76496270693104</v>
      </c>
      <c r="AJ26" s="166">
        <v>0</v>
      </c>
      <c r="AK26" s="166">
        <v>1</v>
      </c>
      <c r="AL26" s="166">
        <v>1</v>
      </c>
      <c r="AM26" s="166">
        <v>1</v>
      </c>
      <c r="AN26" s="166">
        <v>1</v>
      </c>
      <c r="AO26" s="166">
        <v>0</v>
      </c>
      <c r="AP26" s="197">
        <v>7610545</v>
      </c>
      <c r="AQ26" s="197">
        <f t="shared" si="0"/>
        <v>0</v>
      </c>
      <c r="AR26" s="55"/>
      <c r="AS26" s="56" t="s">
        <v>113</v>
      </c>
      <c r="AV26" s="62" t="s">
        <v>114</v>
      </c>
      <c r="AW26" s="62">
        <v>1.01325</v>
      </c>
      <c r="AY26" s="170"/>
    </row>
    <row r="27" spans="1:51" x14ac:dyDescent="0.25">
      <c r="B27" s="43">
        <v>2.6666666666666701</v>
      </c>
      <c r="C27" s="43">
        <v>0.70833333333333404</v>
      </c>
      <c r="D27" s="191">
        <v>4</v>
      </c>
      <c r="E27" s="44">
        <f t="shared" si="1"/>
        <v>2.8169014084507045</v>
      </c>
      <c r="F27" s="168">
        <v>81</v>
      </c>
      <c r="G27" s="44">
        <f t="shared" si="2"/>
        <v>57.04225352112676</v>
      </c>
      <c r="H27" s="45" t="s">
        <v>88</v>
      </c>
      <c r="I27" s="45">
        <f t="shared" si="3"/>
        <v>53.521126760563384</v>
      </c>
      <c r="J27" s="46">
        <f t="shared" ref="J27:J32" si="13">(F27-3)/1.42</f>
        <v>54.929577464788736</v>
      </c>
      <c r="K27" s="45">
        <f t="shared" si="12"/>
        <v>59.154929577464792</v>
      </c>
      <c r="L27" s="47">
        <v>18</v>
      </c>
      <c r="M27" s="48" t="s">
        <v>100</v>
      </c>
      <c r="N27" s="48">
        <v>16.7</v>
      </c>
      <c r="O27" s="192">
        <v>127</v>
      </c>
      <c r="P27" s="192">
        <v>129</v>
      </c>
      <c r="Q27" s="192">
        <v>23457988</v>
      </c>
      <c r="R27" s="50">
        <f t="shared" si="4"/>
        <v>5545</v>
      </c>
      <c r="S27" s="51">
        <f t="shared" si="5"/>
        <v>133.08000000000001</v>
      </c>
      <c r="T27" s="51">
        <f t="shared" si="6"/>
        <v>5.5449999999999999</v>
      </c>
      <c r="U27" s="193">
        <v>4.7</v>
      </c>
      <c r="V27" s="193">
        <f t="shared" si="7"/>
        <v>4.7</v>
      </c>
      <c r="W27" s="194" t="s">
        <v>142</v>
      </c>
      <c r="X27" s="197">
        <v>0</v>
      </c>
      <c r="Y27" s="197">
        <v>1038</v>
      </c>
      <c r="Z27" s="197">
        <v>1196</v>
      </c>
      <c r="AA27" s="197">
        <v>1185</v>
      </c>
      <c r="AB27" s="197">
        <v>1199</v>
      </c>
      <c r="AC27" s="52" t="s">
        <v>90</v>
      </c>
      <c r="AD27" s="52" t="s">
        <v>90</v>
      </c>
      <c r="AE27" s="52" t="s">
        <v>90</v>
      </c>
      <c r="AF27" s="196" t="s">
        <v>90</v>
      </c>
      <c r="AG27" s="196">
        <v>34313012</v>
      </c>
      <c r="AH27" s="53">
        <f t="shared" si="9"/>
        <v>1312</v>
      </c>
      <c r="AI27" s="54">
        <f t="shared" si="8"/>
        <v>236.60955816050497</v>
      </c>
      <c r="AJ27" s="166">
        <v>0</v>
      </c>
      <c r="AK27" s="166">
        <v>1</v>
      </c>
      <c r="AL27" s="166">
        <v>1</v>
      </c>
      <c r="AM27" s="166">
        <v>1</v>
      </c>
      <c r="AN27" s="166">
        <v>1</v>
      </c>
      <c r="AO27" s="166">
        <v>0</v>
      </c>
      <c r="AP27" s="197">
        <v>7610545</v>
      </c>
      <c r="AQ27" s="197">
        <f t="shared" si="0"/>
        <v>0</v>
      </c>
      <c r="AR27" s="55"/>
      <c r="AS27" s="56" t="s">
        <v>113</v>
      </c>
      <c r="AV27" s="62" t="s">
        <v>115</v>
      </c>
      <c r="AW27" s="62">
        <v>1</v>
      </c>
      <c r="AY27" s="170"/>
    </row>
    <row r="28" spans="1:51" x14ac:dyDescent="0.25">
      <c r="B28" s="43">
        <v>2.7083333333333299</v>
      </c>
      <c r="C28" s="43">
        <v>0.750000000000002</v>
      </c>
      <c r="D28" s="191">
        <v>3</v>
      </c>
      <c r="E28" s="44">
        <f t="shared" si="1"/>
        <v>2.1126760563380285</v>
      </c>
      <c r="F28" s="168">
        <v>78</v>
      </c>
      <c r="G28" s="44">
        <f t="shared" si="2"/>
        <v>54.929577464788736</v>
      </c>
      <c r="H28" s="45" t="s">
        <v>88</v>
      </c>
      <c r="I28" s="45">
        <f t="shared" si="3"/>
        <v>51.408450704225352</v>
      </c>
      <c r="J28" s="46">
        <f t="shared" si="13"/>
        <v>52.816901408450704</v>
      </c>
      <c r="K28" s="45">
        <f t="shared" si="12"/>
        <v>57.04225352112676</v>
      </c>
      <c r="L28" s="47">
        <v>18</v>
      </c>
      <c r="M28" s="48" t="s">
        <v>100</v>
      </c>
      <c r="N28" s="48">
        <v>16.7</v>
      </c>
      <c r="O28" s="192">
        <v>128</v>
      </c>
      <c r="P28" s="192">
        <v>131</v>
      </c>
      <c r="Q28" s="192">
        <v>23463479</v>
      </c>
      <c r="R28" s="50">
        <f t="shared" si="4"/>
        <v>5491</v>
      </c>
      <c r="S28" s="51">
        <f t="shared" si="5"/>
        <v>131.78399999999999</v>
      </c>
      <c r="T28" s="51">
        <f t="shared" si="6"/>
        <v>5.4909999999999997</v>
      </c>
      <c r="U28" s="193">
        <v>4.4000000000000004</v>
      </c>
      <c r="V28" s="193">
        <f t="shared" si="7"/>
        <v>4.4000000000000004</v>
      </c>
      <c r="W28" s="194" t="s">
        <v>142</v>
      </c>
      <c r="X28" s="197">
        <v>0</v>
      </c>
      <c r="Y28" s="197">
        <v>1012</v>
      </c>
      <c r="Z28" s="197">
        <v>1175</v>
      </c>
      <c r="AA28" s="197">
        <v>1185</v>
      </c>
      <c r="AB28" s="197">
        <v>1180</v>
      </c>
      <c r="AC28" s="52" t="s">
        <v>90</v>
      </c>
      <c r="AD28" s="52" t="s">
        <v>90</v>
      </c>
      <c r="AE28" s="52" t="s">
        <v>90</v>
      </c>
      <c r="AF28" s="196" t="s">
        <v>90</v>
      </c>
      <c r="AG28" s="196">
        <v>34314288</v>
      </c>
      <c r="AH28" s="53">
        <f t="shared" si="9"/>
        <v>1276</v>
      </c>
      <c r="AI28" s="54">
        <f t="shared" si="8"/>
        <v>232.38025860498999</v>
      </c>
      <c r="AJ28" s="166">
        <v>0</v>
      </c>
      <c r="AK28" s="166">
        <v>1</v>
      </c>
      <c r="AL28" s="166">
        <v>1</v>
      </c>
      <c r="AM28" s="166">
        <v>1</v>
      </c>
      <c r="AN28" s="166">
        <v>1</v>
      </c>
      <c r="AO28" s="166">
        <v>0</v>
      </c>
      <c r="AP28" s="197">
        <v>7610545</v>
      </c>
      <c r="AQ28" s="197">
        <f t="shared" si="0"/>
        <v>0</v>
      </c>
      <c r="AR28" s="57">
        <v>0.88</v>
      </c>
      <c r="AS28" s="56" t="s">
        <v>113</v>
      </c>
      <c r="AV28" s="62" t="s">
        <v>116</v>
      </c>
      <c r="AW28" s="62">
        <v>101.325</v>
      </c>
      <c r="AY28" s="170"/>
    </row>
    <row r="29" spans="1:51" x14ac:dyDescent="0.25">
      <c r="B29" s="43">
        <v>2.75</v>
      </c>
      <c r="C29" s="43">
        <v>0.79166666666666896</v>
      </c>
      <c r="D29" s="191">
        <v>3</v>
      </c>
      <c r="E29" s="44">
        <f t="shared" si="1"/>
        <v>2.1126760563380285</v>
      </c>
      <c r="F29" s="168">
        <v>78</v>
      </c>
      <c r="G29" s="44">
        <f t="shared" si="2"/>
        <v>54.929577464788736</v>
      </c>
      <c r="H29" s="45" t="s">
        <v>88</v>
      </c>
      <c r="I29" s="45">
        <f t="shared" si="3"/>
        <v>51.408450704225352</v>
      </c>
      <c r="J29" s="46">
        <f t="shared" si="13"/>
        <v>52.816901408450704</v>
      </c>
      <c r="K29" s="45">
        <f t="shared" si="12"/>
        <v>57.04225352112676</v>
      </c>
      <c r="L29" s="47">
        <v>18</v>
      </c>
      <c r="M29" s="48" t="s">
        <v>100</v>
      </c>
      <c r="N29" s="48">
        <v>16.600000000000001</v>
      </c>
      <c r="O29" s="192">
        <v>128</v>
      </c>
      <c r="P29" s="192">
        <v>130</v>
      </c>
      <c r="Q29" s="192">
        <v>23469018</v>
      </c>
      <c r="R29" s="50">
        <f t="shared" si="4"/>
        <v>5539</v>
      </c>
      <c r="S29" s="51">
        <f t="shared" si="5"/>
        <v>132.93600000000001</v>
      </c>
      <c r="T29" s="51">
        <f t="shared" si="6"/>
        <v>5.5389999999999997</v>
      </c>
      <c r="U29" s="193">
        <v>4</v>
      </c>
      <c r="V29" s="193">
        <f t="shared" si="7"/>
        <v>4</v>
      </c>
      <c r="W29" s="194" t="s">
        <v>142</v>
      </c>
      <c r="X29" s="197">
        <v>0</v>
      </c>
      <c r="Y29" s="197">
        <v>1014</v>
      </c>
      <c r="Z29" s="197">
        <v>1175</v>
      </c>
      <c r="AA29" s="197">
        <v>1185</v>
      </c>
      <c r="AB29" s="197">
        <v>1180</v>
      </c>
      <c r="AC29" s="52" t="s">
        <v>90</v>
      </c>
      <c r="AD29" s="52" t="s">
        <v>90</v>
      </c>
      <c r="AE29" s="52" t="s">
        <v>90</v>
      </c>
      <c r="AF29" s="196" t="s">
        <v>90</v>
      </c>
      <c r="AG29" s="196">
        <v>34315568</v>
      </c>
      <c r="AH29" s="53">
        <f t="shared" si="9"/>
        <v>1280</v>
      </c>
      <c r="AI29" s="54">
        <f t="shared" si="8"/>
        <v>231.08864415959562</v>
      </c>
      <c r="AJ29" s="166">
        <v>0</v>
      </c>
      <c r="AK29" s="166">
        <v>1</v>
      </c>
      <c r="AL29" s="166">
        <v>1</v>
      </c>
      <c r="AM29" s="166">
        <v>1</v>
      </c>
      <c r="AN29" s="166">
        <v>1</v>
      </c>
      <c r="AO29" s="166">
        <v>0</v>
      </c>
      <c r="AP29" s="197">
        <v>7610545</v>
      </c>
      <c r="AQ29" s="197">
        <f t="shared" si="0"/>
        <v>0</v>
      </c>
      <c r="AR29" s="55"/>
      <c r="AS29" s="56" t="s">
        <v>113</v>
      </c>
      <c r="AY29" s="170"/>
    </row>
    <row r="30" spans="1:51" x14ac:dyDescent="0.25">
      <c r="B30" s="43">
        <v>2.7916666666666701</v>
      </c>
      <c r="C30" s="43">
        <v>0.83333333333333703</v>
      </c>
      <c r="D30" s="191">
        <v>7</v>
      </c>
      <c r="E30" s="44">
        <f t="shared" si="1"/>
        <v>4.9295774647887329</v>
      </c>
      <c r="F30" s="168">
        <v>76</v>
      </c>
      <c r="G30" s="44">
        <f t="shared" si="2"/>
        <v>53.521126760563384</v>
      </c>
      <c r="H30" s="45" t="s">
        <v>88</v>
      </c>
      <c r="I30" s="45">
        <f t="shared" si="3"/>
        <v>50</v>
      </c>
      <c r="J30" s="46">
        <f t="shared" si="13"/>
        <v>51.408450704225352</v>
      </c>
      <c r="K30" s="45">
        <f t="shared" si="12"/>
        <v>55.633802816901408</v>
      </c>
      <c r="L30" s="47">
        <v>18</v>
      </c>
      <c r="M30" s="48" t="s">
        <v>100</v>
      </c>
      <c r="N30" s="48">
        <v>16.600000000000001</v>
      </c>
      <c r="O30" s="192">
        <v>109</v>
      </c>
      <c r="P30" s="192">
        <v>126</v>
      </c>
      <c r="Q30" s="192">
        <v>23474347</v>
      </c>
      <c r="R30" s="50">
        <f t="shared" si="4"/>
        <v>5329</v>
      </c>
      <c r="S30" s="51">
        <f t="shared" si="5"/>
        <v>127.896</v>
      </c>
      <c r="T30" s="51">
        <f t="shared" si="6"/>
        <v>5.3289999999999997</v>
      </c>
      <c r="U30" s="193">
        <v>3.1</v>
      </c>
      <c r="V30" s="193">
        <f t="shared" si="7"/>
        <v>3.1</v>
      </c>
      <c r="W30" s="194" t="s">
        <v>143</v>
      </c>
      <c r="X30" s="197">
        <v>0</v>
      </c>
      <c r="Y30" s="197">
        <v>1150</v>
      </c>
      <c r="Z30" s="197">
        <v>1196</v>
      </c>
      <c r="AA30" s="197">
        <v>0</v>
      </c>
      <c r="AB30" s="197">
        <v>1199</v>
      </c>
      <c r="AC30" s="52" t="s">
        <v>90</v>
      </c>
      <c r="AD30" s="52" t="s">
        <v>90</v>
      </c>
      <c r="AE30" s="52" t="s">
        <v>90</v>
      </c>
      <c r="AF30" s="196" t="s">
        <v>90</v>
      </c>
      <c r="AG30" s="196">
        <v>34316668</v>
      </c>
      <c r="AH30" s="53">
        <f t="shared" si="9"/>
        <v>1100</v>
      </c>
      <c r="AI30" s="54">
        <f t="shared" si="8"/>
        <v>206.41771439294428</v>
      </c>
      <c r="AJ30" s="166">
        <v>0</v>
      </c>
      <c r="AK30" s="166">
        <v>1</v>
      </c>
      <c r="AL30" s="166">
        <v>1</v>
      </c>
      <c r="AM30" s="166">
        <v>0</v>
      </c>
      <c r="AN30" s="166">
        <v>1</v>
      </c>
      <c r="AO30" s="166">
        <v>0</v>
      </c>
      <c r="AP30" s="197">
        <v>7610545</v>
      </c>
      <c r="AQ30" s="197">
        <f t="shared" si="0"/>
        <v>0</v>
      </c>
      <c r="AR30" s="55"/>
      <c r="AS30" s="56" t="s">
        <v>113</v>
      </c>
      <c r="AV30" s="225" t="s">
        <v>117</v>
      </c>
      <c r="AW30" s="225"/>
      <c r="AY30" s="170"/>
    </row>
    <row r="31" spans="1:51" x14ac:dyDescent="0.25">
      <c r="B31" s="43">
        <v>2.8333333333333299</v>
      </c>
      <c r="C31" s="43">
        <v>0.875000000000004</v>
      </c>
      <c r="D31" s="191">
        <v>10</v>
      </c>
      <c r="E31" s="44">
        <f t="shared" si="1"/>
        <v>7.042253521126761</v>
      </c>
      <c r="F31" s="168">
        <v>76</v>
      </c>
      <c r="G31" s="44">
        <f t="shared" si="2"/>
        <v>53.521126760563384</v>
      </c>
      <c r="H31" s="45" t="s">
        <v>88</v>
      </c>
      <c r="I31" s="45">
        <f t="shared" si="3"/>
        <v>50</v>
      </c>
      <c r="J31" s="46">
        <f t="shared" si="13"/>
        <v>51.408450704225352</v>
      </c>
      <c r="K31" s="45">
        <f t="shared" si="12"/>
        <v>55.633802816901408</v>
      </c>
      <c r="L31" s="47">
        <v>18</v>
      </c>
      <c r="M31" s="48" t="s">
        <v>100</v>
      </c>
      <c r="N31" s="48">
        <v>16.100000000000001</v>
      </c>
      <c r="O31" s="192">
        <v>115</v>
      </c>
      <c r="P31" s="192">
        <v>127</v>
      </c>
      <c r="Q31" s="192">
        <v>23479609</v>
      </c>
      <c r="R31" s="50">
        <f t="shared" si="4"/>
        <v>5262</v>
      </c>
      <c r="S31" s="51">
        <f t="shared" si="5"/>
        <v>126.288</v>
      </c>
      <c r="T31" s="51">
        <f t="shared" si="6"/>
        <v>5.2619999999999996</v>
      </c>
      <c r="U31" s="193">
        <v>2.4</v>
      </c>
      <c r="V31" s="193">
        <f t="shared" si="7"/>
        <v>2.4</v>
      </c>
      <c r="W31" s="194" t="s">
        <v>143</v>
      </c>
      <c r="X31" s="197">
        <v>0</v>
      </c>
      <c r="Y31" s="197">
        <v>1061</v>
      </c>
      <c r="Z31" s="197">
        <v>1196</v>
      </c>
      <c r="AA31" s="197">
        <v>0</v>
      </c>
      <c r="AB31" s="197">
        <v>1199</v>
      </c>
      <c r="AC31" s="52" t="s">
        <v>90</v>
      </c>
      <c r="AD31" s="52" t="s">
        <v>90</v>
      </c>
      <c r="AE31" s="52" t="s">
        <v>90</v>
      </c>
      <c r="AF31" s="196" t="s">
        <v>90</v>
      </c>
      <c r="AG31" s="196">
        <v>34317748</v>
      </c>
      <c r="AH31" s="53">
        <f t="shared" si="9"/>
        <v>1080</v>
      </c>
      <c r="AI31" s="54">
        <f t="shared" si="8"/>
        <v>205.24515393386548</v>
      </c>
      <c r="AJ31" s="166">
        <v>0</v>
      </c>
      <c r="AK31" s="166">
        <v>1</v>
      </c>
      <c r="AL31" s="166">
        <v>1</v>
      </c>
      <c r="AM31" s="166">
        <v>0</v>
      </c>
      <c r="AN31" s="166">
        <v>1</v>
      </c>
      <c r="AO31" s="166">
        <v>0</v>
      </c>
      <c r="AP31" s="197">
        <v>7610545</v>
      </c>
      <c r="AQ31" s="197">
        <f t="shared" si="0"/>
        <v>0</v>
      </c>
      <c r="AR31" s="55"/>
      <c r="AS31" s="56" t="s">
        <v>113</v>
      </c>
      <c r="AV31" s="63" t="s">
        <v>29</v>
      </c>
      <c r="AW31" s="63" t="s">
        <v>74</v>
      </c>
      <c r="AY31" s="170"/>
    </row>
    <row r="32" spans="1:51" x14ac:dyDescent="0.25">
      <c r="B32" s="43">
        <v>2.875</v>
      </c>
      <c r="C32" s="43">
        <v>0.91666666666667096</v>
      </c>
      <c r="D32" s="191">
        <v>12</v>
      </c>
      <c r="E32" s="44">
        <f t="shared" si="1"/>
        <v>8.4507042253521139</v>
      </c>
      <c r="F32" s="168">
        <v>76</v>
      </c>
      <c r="G32" s="44">
        <f t="shared" si="2"/>
        <v>53.521126760563384</v>
      </c>
      <c r="H32" s="45" t="s">
        <v>88</v>
      </c>
      <c r="I32" s="45">
        <f t="shared" si="3"/>
        <v>50</v>
      </c>
      <c r="J32" s="46">
        <f t="shared" si="13"/>
        <v>51.408450704225352</v>
      </c>
      <c r="K32" s="45">
        <f t="shared" si="12"/>
        <v>55.633802816901408</v>
      </c>
      <c r="L32" s="47">
        <v>14</v>
      </c>
      <c r="M32" s="48" t="s">
        <v>118</v>
      </c>
      <c r="N32" s="48">
        <v>12.6</v>
      </c>
      <c r="O32" s="192">
        <v>122</v>
      </c>
      <c r="P32" s="192">
        <v>120</v>
      </c>
      <c r="Q32" s="192">
        <v>23484683</v>
      </c>
      <c r="R32" s="50">
        <f>Q32-Q31</f>
        <v>5074</v>
      </c>
      <c r="S32" s="51">
        <f t="shared" si="5"/>
        <v>121.776</v>
      </c>
      <c r="T32" s="51">
        <f t="shared" si="6"/>
        <v>5.0739999999999998</v>
      </c>
      <c r="U32" s="193">
        <v>2</v>
      </c>
      <c r="V32" s="193">
        <f t="shared" si="7"/>
        <v>2</v>
      </c>
      <c r="W32" s="194" t="s">
        <v>143</v>
      </c>
      <c r="X32" s="197">
        <v>0</v>
      </c>
      <c r="Y32" s="197">
        <v>1008</v>
      </c>
      <c r="Z32" s="197">
        <v>1196</v>
      </c>
      <c r="AA32" s="197">
        <v>0</v>
      </c>
      <c r="AB32" s="197">
        <v>1199</v>
      </c>
      <c r="AC32" s="52" t="s">
        <v>90</v>
      </c>
      <c r="AD32" s="52" t="s">
        <v>90</v>
      </c>
      <c r="AE32" s="52" t="s">
        <v>90</v>
      </c>
      <c r="AF32" s="196" t="s">
        <v>90</v>
      </c>
      <c r="AG32" s="196">
        <v>34318764</v>
      </c>
      <c r="AH32" s="53">
        <f t="shared" si="9"/>
        <v>1016</v>
      </c>
      <c r="AI32" s="54">
        <f t="shared" si="8"/>
        <v>200.23649980291682</v>
      </c>
      <c r="AJ32" s="166">
        <v>0</v>
      </c>
      <c r="AK32" s="166">
        <v>1</v>
      </c>
      <c r="AL32" s="166">
        <v>1</v>
      </c>
      <c r="AM32" s="166">
        <v>0</v>
      </c>
      <c r="AN32" s="166">
        <v>1</v>
      </c>
      <c r="AO32" s="166">
        <v>0</v>
      </c>
      <c r="AP32" s="197">
        <v>7610545</v>
      </c>
      <c r="AQ32" s="197">
        <f t="shared" si="0"/>
        <v>0</v>
      </c>
      <c r="AR32" s="57">
        <v>0.98</v>
      </c>
      <c r="AS32" s="56" t="s">
        <v>113</v>
      </c>
      <c r="AV32" s="64">
        <v>1</v>
      </c>
      <c r="AW32" s="64">
        <f>IFERROR(AV32*VLOOKUP(AV31,AV24:AW28,2,FALSE)/VLOOKUP(AW31,AV24:AW28,2,FALSE),"Enter Unit and Value")</f>
        <v>1.4189189189189189</v>
      </c>
      <c r="AY32" s="170"/>
    </row>
    <row r="33" spans="2:51" x14ac:dyDescent="0.25">
      <c r="B33" s="43">
        <v>2.9166666666666701</v>
      </c>
      <c r="C33" s="43">
        <v>0.95833333333333803</v>
      </c>
      <c r="D33" s="191">
        <v>7</v>
      </c>
      <c r="E33" s="44">
        <f t="shared" si="1"/>
        <v>4.9295774647887329</v>
      </c>
      <c r="F33" s="168">
        <v>66</v>
      </c>
      <c r="G33" s="44">
        <f t="shared" si="2"/>
        <v>46.478873239436624</v>
      </c>
      <c r="H33" s="45" t="s">
        <v>88</v>
      </c>
      <c r="I33" s="45">
        <f>J33-(2/1.42)</f>
        <v>41.549295774647888</v>
      </c>
      <c r="J33" s="46">
        <f t="shared" ref="J33:J34" si="14">(F33-5)/1.42</f>
        <v>42.95774647887324</v>
      </c>
      <c r="K33" s="45">
        <f t="shared" si="12"/>
        <v>47.183098591549296</v>
      </c>
      <c r="L33" s="47">
        <v>14</v>
      </c>
      <c r="M33" s="48" t="s">
        <v>118</v>
      </c>
      <c r="N33" s="48">
        <v>11.9</v>
      </c>
      <c r="O33" s="192">
        <v>123</v>
      </c>
      <c r="P33" s="192">
        <v>100</v>
      </c>
      <c r="Q33" s="192">
        <v>23489014</v>
      </c>
      <c r="R33" s="50">
        <f t="shared" si="4"/>
        <v>4331</v>
      </c>
      <c r="S33" s="51">
        <f t="shared" si="5"/>
        <v>103.944</v>
      </c>
      <c r="T33" s="51">
        <f t="shared" si="6"/>
        <v>4.3310000000000004</v>
      </c>
      <c r="U33" s="193">
        <v>2.7</v>
      </c>
      <c r="V33" s="193">
        <f t="shared" si="7"/>
        <v>2.7</v>
      </c>
      <c r="W33" s="194" t="s">
        <v>129</v>
      </c>
      <c r="X33" s="197">
        <v>0</v>
      </c>
      <c r="Y33" s="197">
        <v>0</v>
      </c>
      <c r="Z33" s="197">
        <v>1084</v>
      </c>
      <c r="AA33" s="197">
        <v>0</v>
      </c>
      <c r="AB33" s="197">
        <v>1140</v>
      </c>
      <c r="AC33" s="52" t="s">
        <v>90</v>
      </c>
      <c r="AD33" s="52" t="s">
        <v>90</v>
      </c>
      <c r="AE33" s="52" t="s">
        <v>90</v>
      </c>
      <c r="AF33" s="196" t="s">
        <v>90</v>
      </c>
      <c r="AG33" s="196">
        <v>34319556</v>
      </c>
      <c r="AH33" s="53">
        <f t="shared" si="9"/>
        <v>792</v>
      </c>
      <c r="AI33" s="54">
        <f t="shared" si="8"/>
        <v>182.86769799122604</v>
      </c>
      <c r="AJ33" s="166">
        <v>0</v>
      </c>
      <c r="AK33" s="166">
        <v>0</v>
      </c>
      <c r="AL33" s="166">
        <v>1</v>
      </c>
      <c r="AM33" s="166">
        <v>0</v>
      </c>
      <c r="AN33" s="166">
        <v>1</v>
      </c>
      <c r="AO33" s="166">
        <v>0.38</v>
      </c>
      <c r="AP33" s="197">
        <v>7611311</v>
      </c>
      <c r="AQ33" s="197">
        <f t="shared" si="0"/>
        <v>766</v>
      </c>
      <c r="AR33" s="55"/>
      <c r="AS33" s="56" t="s">
        <v>113</v>
      </c>
      <c r="AY33" s="170"/>
    </row>
    <row r="34" spans="2:51" x14ac:dyDescent="0.25">
      <c r="B34" s="43">
        <v>2.9583333333333299</v>
      </c>
      <c r="C34" s="43">
        <v>1</v>
      </c>
      <c r="D34" s="191">
        <v>10</v>
      </c>
      <c r="E34" s="44">
        <f t="shared" si="1"/>
        <v>7.042253521126761</v>
      </c>
      <c r="F34" s="168">
        <v>66</v>
      </c>
      <c r="G34" s="44">
        <f t="shared" si="2"/>
        <v>46.478873239436624</v>
      </c>
      <c r="H34" s="45" t="s">
        <v>88</v>
      </c>
      <c r="I34" s="45">
        <f t="shared" si="3"/>
        <v>41.549295774647888</v>
      </c>
      <c r="J34" s="46">
        <f t="shared" si="14"/>
        <v>42.95774647887324</v>
      </c>
      <c r="K34" s="45">
        <f t="shared" si="12"/>
        <v>47.183098591549296</v>
      </c>
      <c r="L34" s="47">
        <v>14</v>
      </c>
      <c r="M34" s="48" t="s">
        <v>118</v>
      </c>
      <c r="N34" s="65">
        <v>11.5</v>
      </c>
      <c r="O34" s="192">
        <v>125</v>
      </c>
      <c r="P34" s="192">
        <v>95</v>
      </c>
      <c r="Q34" s="192">
        <v>23493062</v>
      </c>
      <c r="R34" s="50">
        <f t="shared" si="4"/>
        <v>4048</v>
      </c>
      <c r="S34" s="51">
        <f t="shared" si="5"/>
        <v>97.152000000000001</v>
      </c>
      <c r="T34" s="51">
        <f t="shared" si="6"/>
        <v>4.048</v>
      </c>
      <c r="U34" s="193">
        <v>3.6</v>
      </c>
      <c r="V34" s="193">
        <f>U34</f>
        <v>3.6</v>
      </c>
      <c r="W34" s="194" t="s">
        <v>129</v>
      </c>
      <c r="X34" s="197">
        <v>0</v>
      </c>
      <c r="Y34" s="197">
        <v>0</v>
      </c>
      <c r="Z34" s="197">
        <v>1041</v>
      </c>
      <c r="AA34" s="197">
        <v>0</v>
      </c>
      <c r="AB34" s="197">
        <v>1120</v>
      </c>
      <c r="AC34" s="52" t="s">
        <v>90</v>
      </c>
      <c r="AD34" s="52" t="s">
        <v>90</v>
      </c>
      <c r="AE34" s="52" t="s">
        <v>90</v>
      </c>
      <c r="AF34" s="196" t="s">
        <v>90</v>
      </c>
      <c r="AG34" s="196">
        <v>34320260</v>
      </c>
      <c r="AH34" s="53">
        <f t="shared" si="9"/>
        <v>704</v>
      </c>
      <c r="AI34" s="54">
        <f t="shared" si="8"/>
        <v>173.91304347826087</v>
      </c>
      <c r="AJ34" s="166">
        <v>0</v>
      </c>
      <c r="AK34" s="166">
        <v>0</v>
      </c>
      <c r="AL34" s="166">
        <v>1</v>
      </c>
      <c r="AM34" s="166">
        <v>0</v>
      </c>
      <c r="AN34" s="166">
        <v>1</v>
      </c>
      <c r="AO34" s="166">
        <v>0.38</v>
      </c>
      <c r="AP34" s="197">
        <v>7612256</v>
      </c>
      <c r="AQ34" s="197">
        <f t="shared" si="0"/>
        <v>945</v>
      </c>
      <c r="AR34" s="55"/>
      <c r="AS34" s="56" t="s">
        <v>113</v>
      </c>
      <c r="AV34" s="60" t="s">
        <v>119</v>
      </c>
      <c r="AW34" s="66" t="s">
        <v>30</v>
      </c>
      <c r="AY34" s="170"/>
    </row>
    <row r="35" spans="2:51" x14ac:dyDescent="0.25">
      <c r="B35" s="152"/>
      <c r="C35" s="153"/>
      <c r="D35" s="152"/>
      <c r="E35" s="155"/>
      <c r="F35" s="155"/>
      <c r="G35" s="156"/>
      <c r="H35" s="154"/>
      <c r="I35" s="155"/>
      <c r="J35" s="155"/>
      <c r="K35" s="156"/>
      <c r="L35" s="226" t="s">
        <v>120</v>
      </c>
      <c r="M35" s="227"/>
      <c r="N35" s="228"/>
      <c r="O35" s="67"/>
      <c r="P35" s="67">
        <f>AVERAGE(P11:P34)</f>
        <v>122.5</v>
      </c>
      <c r="Q35" s="68">
        <f>Q34-Q10</f>
        <v>123013</v>
      </c>
      <c r="R35" s="69">
        <f>SUM(R11:R34)</f>
        <v>123013</v>
      </c>
      <c r="S35" s="70">
        <f>AVERAGE(S11:S34)</f>
        <v>123.01299999999999</v>
      </c>
      <c r="T35" s="70">
        <f>SUM(T11:T34)</f>
        <v>123.01299999999999</v>
      </c>
      <c r="U35" s="154"/>
      <c r="V35" s="154"/>
      <c r="W35" s="61"/>
      <c r="X35" s="146"/>
      <c r="Y35" s="147"/>
      <c r="Z35" s="147"/>
      <c r="AA35" s="147"/>
      <c r="AB35" s="148"/>
      <c r="AC35" s="146"/>
      <c r="AD35" s="147"/>
      <c r="AE35" s="148"/>
      <c r="AF35" s="149"/>
      <c r="AG35" s="71">
        <f>AG34-AG10</f>
        <v>25816</v>
      </c>
      <c r="AH35" s="72">
        <f>SUM(AH11:AH34)</f>
        <v>25816</v>
      </c>
      <c r="AI35" s="73">
        <f>$AH$35/$T35</f>
        <v>209.86399811402049</v>
      </c>
      <c r="AJ35" s="149"/>
      <c r="AK35" s="150"/>
      <c r="AL35" s="150"/>
      <c r="AM35" s="150"/>
      <c r="AN35" s="151"/>
      <c r="AO35" s="74"/>
      <c r="AP35" s="75">
        <f>AP34-AP10</f>
        <v>6893</v>
      </c>
      <c r="AQ35" s="76">
        <f>SUM(AQ11:AQ34)</f>
        <v>6893</v>
      </c>
      <c r="AR35" s="77">
        <f>AVERAGE(AR11:AR34)</f>
        <v>0.97499999999999998</v>
      </c>
      <c r="AS35" s="74"/>
      <c r="AV35" s="78" t="s">
        <v>30</v>
      </c>
      <c r="AW35" s="78">
        <v>1</v>
      </c>
      <c r="AY35" s="170"/>
    </row>
    <row r="36" spans="2:51" x14ac:dyDescent="0.25">
      <c r="B36" s="79"/>
      <c r="C36" s="79"/>
      <c r="D36" s="79"/>
      <c r="E36" s="80"/>
      <c r="F36" s="80"/>
      <c r="G36" s="80"/>
      <c r="H36" s="80"/>
      <c r="I36" s="81"/>
      <c r="J36" s="81"/>
      <c r="K36" s="81"/>
      <c r="L36" s="167"/>
      <c r="M36" s="167"/>
      <c r="N36" s="167"/>
      <c r="O36" s="167"/>
      <c r="P36" s="167"/>
      <c r="Q36" s="167"/>
      <c r="R36" s="167"/>
      <c r="S36" s="167"/>
      <c r="T36" s="167"/>
      <c r="U36" s="82"/>
      <c r="V36" s="82"/>
      <c r="W36" s="167"/>
      <c r="X36" s="167"/>
      <c r="Y36" s="167"/>
      <c r="Z36" s="171"/>
      <c r="AA36" s="167"/>
      <c r="AB36" s="167"/>
      <c r="AC36" s="167"/>
      <c r="AD36" s="167"/>
      <c r="AE36" s="167"/>
      <c r="AH36" s="83"/>
      <c r="AM36" s="167"/>
      <c r="AN36" s="167"/>
      <c r="AO36" s="167"/>
      <c r="AP36" s="167"/>
      <c r="AQ36" s="167"/>
      <c r="AR36" s="167"/>
      <c r="AV36" s="78" t="s">
        <v>121</v>
      </c>
      <c r="AW36" s="78">
        <v>41.67</v>
      </c>
      <c r="AY36" s="170"/>
    </row>
    <row r="37" spans="2:51" x14ac:dyDescent="0.25">
      <c r="B37" s="93" t="s">
        <v>122</v>
      </c>
      <c r="C37" s="93"/>
      <c r="D37" s="93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71"/>
      <c r="X37" s="171"/>
      <c r="Y37" s="171"/>
      <c r="Z37" s="171"/>
      <c r="AA37" s="171"/>
      <c r="AB37" s="171"/>
      <c r="AC37" s="171"/>
      <c r="AD37" s="171"/>
      <c r="AE37" s="171"/>
      <c r="AM37" s="23"/>
      <c r="AN37" s="167"/>
      <c r="AO37" s="167"/>
      <c r="AP37" s="167"/>
      <c r="AQ37" s="167"/>
      <c r="AR37" s="171"/>
      <c r="AV37" s="78" t="s">
        <v>123</v>
      </c>
      <c r="AW37" s="78">
        <v>11.574999999999999</v>
      </c>
      <c r="AY37" s="170"/>
    </row>
    <row r="38" spans="2:51" x14ac:dyDescent="0.25">
      <c r="B38" s="90" t="s">
        <v>128</v>
      </c>
      <c r="C38" s="93"/>
      <c r="D38" s="9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171"/>
      <c r="X38" s="171"/>
      <c r="Y38" s="171"/>
      <c r="Z38" s="171"/>
      <c r="AA38" s="171"/>
      <c r="AB38" s="171"/>
      <c r="AC38" s="171"/>
      <c r="AD38" s="171"/>
      <c r="AE38" s="171"/>
      <c r="AM38" s="23"/>
      <c r="AN38" s="167"/>
      <c r="AO38" s="167"/>
      <c r="AP38" s="167"/>
      <c r="AQ38" s="167"/>
      <c r="AR38" s="171"/>
      <c r="AV38" s="78"/>
      <c r="AW38" s="78"/>
      <c r="AY38" s="170"/>
    </row>
    <row r="39" spans="2:51" x14ac:dyDescent="0.25">
      <c r="B39" s="182" t="s">
        <v>134</v>
      </c>
      <c r="C39" s="176"/>
      <c r="D39" s="176"/>
      <c r="E39" s="176"/>
      <c r="F39" s="176"/>
      <c r="G39" s="176"/>
      <c r="H39" s="176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92"/>
      <c r="T39" s="92"/>
      <c r="U39" s="92"/>
      <c r="V39" s="92"/>
      <c r="W39" s="171"/>
      <c r="X39" s="171"/>
      <c r="Y39" s="171"/>
      <c r="Z39" s="171"/>
      <c r="AA39" s="171"/>
      <c r="AB39" s="171"/>
      <c r="AC39" s="171"/>
      <c r="AD39" s="171"/>
      <c r="AE39" s="171"/>
      <c r="AM39" s="23"/>
      <c r="AN39" s="167"/>
      <c r="AO39" s="167"/>
      <c r="AP39" s="167"/>
      <c r="AQ39" s="167"/>
      <c r="AR39" s="171"/>
      <c r="AV39" s="78"/>
      <c r="AW39" s="78"/>
      <c r="AY39" s="170"/>
    </row>
    <row r="40" spans="2:51" x14ac:dyDescent="0.25">
      <c r="B40" s="88" t="s">
        <v>254</v>
      </c>
      <c r="C40" s="176"/>
      <c r="D40" s="176"/>
      <c r="E40" s="176"/>
      <c r="F40" s="176"/>
      <c r="G40" s="176"/>
      <c r="H40" s="176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92"/>
      <c r="T40" s="92"/>
      <c r="U40" s="92"/>
      <c r="V40" s="92"/>
      <c r="W40" s="171"/>
      <c r="X40" s="171"/>
      <c r="Y40" s="171"/>
      <c r="Z40" s="171"/>
      <c r="AA40" s="171"/>
      <c r="AB40" s="171"/>
      <c r="AC40" s="171"/>
      <c r="AD40" s="171"/>
      <c r="AE40" s="171"/>
      <c r="AM40" s="23"/>
      <c r="AN40" s="167"/>
      <c r="AO40" s="167"/>
      <c r="AP40" s="167"/>
      <c r="AQ40" s="167"/>
      <c r="AR40" s="171"/>
      <c r="AV40" s="78"/>
      <c r="AW40" s="78"/>
      <c r="AY40" s="170"/>
    </row>
    <row r="41" spans="2:51" x14ac:dyDescent="0.25">
      <c r="B41" s="88" t="s">
        <v>287</v>
      </c>
      <c r="C41" s="176"/>
      <c r="D41" s="176"/>
      <c r="E41" s="176"/>
      <c r="F41" s="176"/>
      <c r="G41" s="176"/>
      <c r="H41" s="176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92"/>
      <c r="T41" s="92"/>
      <c r="U41" s="92"/>
      <c r="V41" s="92"/>
      <c r="W41" s="171"/>
      <c r="X41" s="171"/>
      <c r="Y41" s="171"/>
      <c r="Z41" s="171"/>
      <c r="AA41" s="171"/>
      <c r="AB41" s="171"/>
      <c r="AC41" s="171"/>
      <c r="AD41" s="171"/>
      <c r="AE41" s="171"/>
      <c r="AM41" s="23"/>
      <c r="AN41" s="167"/>
      <c r="AO41" s="167"/>
      <c r="AP41" s="167"/>
      <c r="AQ41" s="167"/>
      <c r="AR41" s="171"/>
      <c r="AV41" s="78"/>
      <c r="AW41" s="78"/>
      <c r="AY41" s="170"/>
    </row>
    <row r="42" spans="2:51" x14ac:dyDescent="0.25">
      <c r="B42" s="182" t="s">
        <v>124</v>
      </c>
      <c r="C42" s="176"/>
      <c r="D42" s="176"/>
      <c r="E42" s="176"/>
      <c r="F42" s="176"/>
      <c r="G42" s="176"/>
      <c r="H42" s="176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92"/>
      <c r="T42" s="92"/>
      <c r="U42" s="92"/>
      <c r="V42" s="92"/>
      <c r="W42" s="171"/>
      <c r="X42" s="171"/>
      <c r="Y42" s="171"/>
      <c r="Z42" s="171"/>
      <c r="AA42" s="171"/>
      <c r="AB42" s="171"/>
      <c r="AC42" s="171"/>
      <c r="AD42" s="171"/>
      <c r="AE42" s="171"/>
      <c r="AM42" s="23"/>
      <c r="AN42" s="167"/>
      <c r="AO42" s="167"/>
      <c r="AP42" s="167"/>
      <c r="AQ42" s="167"/>
      <c r="AR42" s="171"/>
      <c r="AV42" s="204"/>
      <c r="AW42" s="204"/>
      <c r="AY42" s="170"/>
    </row>
    <row r="43" spans="2:51" x14ac:dyDescent="0.25">
      <c r="B43" s="174" t="s">
        <v>288</v>
      </c>
      <c r="C43" s="176"/>
      <c r="D43" s="176"/>
      <c r="E43" s="181"/>
      <c r="F43" s="181"/>
      <c r="G43" s="181"/>
      <c r="H43" s="176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9"/>
      <c r="T43" s="179"/>
      <c r="U43" s="179"/>
      <c r="V43" s="179"/>
      <c r="W43" s="171"/>
      <c r="X43" s="171"/>
      <c r="Y43" s="171"/>
      <c r="Z43" s="171"/>
      <c r="AA43" s="171"/>
      <c r="AB43" s="171"/>
      <c r="AC43" s="171"/>
      <c r="AD43" s="171"/>
      <c r="AE43" s="171"/>
      <c r="AM43" s="172"/>
      <c r="AN43" s="172"/>
      <c r="AO43" s="172"/>
      <c r="AP43" s="172"/>
      <c r="AQ43" s="172"/>
      <c r="AR43" s="172"/>
      <c r="AS43" s="173"/>
      <c r="AV43" s="170"/>
      <c r="AW43" s="163"/>
      <c r="AX43" s="163"/>
      <c r="AY43" s="163"/>
    </row>
    <row r="44" spans="2:51" x14ac:dyDescent="0.25">
      <c r="B44" s="182" t="s">
        <v>125</v>
      </c>
      <c r="C44" s="176"/>
      <c r="D44" s="176"/>
      <c r="E44" s="181"/>
      <c r="F44" s="181"/>
      <c r="G44" s="181"/>
      <c r="H44" s="17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80"/>
      <c r="T44" s="179"/>
      <c r="U44" s="179"/>
      <c r="V44" s="179"/>
      <c r="W44" s="171"/>
      <c r="X44" s="171"/>
      <c r="Y44" s="171"/>
      <c r="Z44" s="171"/>
      <c r="AA44" s="171"/>
      <c r="AB44" s="171"/>
      <c r="AC44" s="171"/>
      <c r="AD44" s="171"/>
      <c r="AE44" s="171"/>
      <c r="AM44" s="172"/>
      <c r="AN44" s="172"/>
      <c r="AO44" s="172"/>
      <c r="AP44" s="172"/>
      <c r="AQ44" s="172"/>
      <c r="AR44" s="172"/>
      <c r="AS44" s="173"/>
      <c r="AV44" s="170"/>
      <c r="AW44" s="163"/>
      <c r="AX44" s="163"/>
      <c r="AY44" s="163"/>
    </row>
    <row r="45" spans="2:51" x14ac:dyDescent="0.25">
      <c r="B45" s="178" t="s">
        <v>186</v>
      </c>
      <c r="C45" s="176"/>
      <c r="D45" s="176"/>
      <c r="E45" s="181"/>
      <c r="F45" s="181"/>
      <c r="G45" s="181"/>
      <c r="H45" s="176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80"/>
      <c r="T45" s="179"/>
      <c r="U45" s="179"/>
      <c r="V45" s="179"/>
      <c r="W45" s="171"/>
      <c r="X45" s="171"/>
      <c r="Y45" s="171"/>
      <c r="Z45" s="171"/>
      <c r="AA45" s="171"/>
      <c r="AB45" s="171"/>
      <c r="AC45" s="171"/>
      <c r="AD45" s="171"/>
      <c r="AE45" s="171"/>
      <c r="AM45" s="172"/>
      <c r="AN45" s="172"/>
      <c r="AO45" s="172"/>
      <c r="AP45" s="172"/>
      <c r="AQ45" s="172"/>
      <c r="AR45" s="172"/>
      <c r="AS45" s="173"/>
      <c r="AV45" s="170"/>
      <c r="AW45" s="163"/>
      <c r="AX45" s="163"/>
      <c r="AY45" s="163"/>
    </row>
    <row r="46" spans="2:51" x14ac:dyDescent="0.25">
      <c r="B46" s="178" t="s">
        <v>187</v>
      </c>
      <c r="C46" s="176"/>
      <c r="D46" s="176"/>
      <c r="E46" s="181"/>
      <c r="F46" s="181"/>
      <c r="G46" s="181"/>
      <c r="H46" s="176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80"/>
      <c r="T46" s="179"/>
      <c r="U46" s="179"/>
      <c r="V46" s="179"/>
      <c r="W46" s="171"/>
      <c r="X46" s="171"/>
      <c r="Y46" s="171"/>
      <c r="Z46" s="171"/>
      <c r="AA46" s="171"/>
      <c r="AB46" s="171"/>
      <c r="AC46" s="171"/>
      <c r="AD46" s="171"/>
      <c r="AE46" s="171"/>
      <c r="AM46" s="172"/>
      <c r="AN46" s="172"/>
      <c r="AO46" s="172"/>
      <c r="AP46" s="172"/>
      <c r="AQ46" s="172"/>
      <c r="AR46" s="172"/>
      <c r="AS46" s="173"/>
      <c r="AV46" s="170"/>
      <c r="AW46" s="163"/>
      <c r="AX46" s="163"/>
      <c r="AY46" s="163"/>
    </row>
    <row r="47" spans="2:51" x14ac:dyDescent="0.25">
      <c r="B47" s="182" t="s">
        <v>274</v>
      </c>
      <c r="C47" s="176"/>
      <c r="D47" s="176"/>
      <c r="E47" s="181"/>
      <c r="F47" s="181"/>
      <c r="G47" s="181"/>
      <c r="H47" s="176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80"/>
      <c r="T47" s="179"/>
      <c r="U47" s="179"/>
      <c r="V47" s="179"/>
      <c r="W47" s="171"/>
      <c r="X47" s="171"/>
      <c r="Y47" s="171"/>
      <c r="Z47" s="171"/>
      <c r="AA47" s="171"/>
      <c r="AB47" s="171"/>
      <c r="AC47" s="171"/>
      <c r="AD47" s="171"/>
      <c r="AE47" s="171"/>
      <c r="AM47" s="172"/>
      <c r="AN47" s="172"/>
      <c r="AO47" s="172"/>
      <c r="AP47" s="172"/>
      <c r="AQ47" s="172"/>
      <c r="AR47" s="172"/>
      <c r="AS47" s="173"/>
      <c r="AV47" s="170"/>
      <c r="AW47" s="163"/>
      <c r="AX47" s="163"/>
      <c r="AY47" s="163"/>
    </row>
    <row r="48" spans="2:51" x14ac:dyDescent="0.25">
      <c r="B48" s="182" t="s">
        <v>131</v>
      </c>
      <c r="C48" s="176"/>
      <c r="D48" s="176"/>
      <c r="E48" s="176"/>
      <c r="F48" s="176"/>
      <c r="G48" s="176"/>
      <c r="H48" s="176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9"/>
      <c r="U48" s="179"/>
      <c r="V48" s="179"/>
      <c r="W48" s="171"/>
      <c r="X48" s="171"/>
      <c r="Y48" s="171"/>
      <c r="Z48" s="171"/>
      <c r="AA48" s="171"/>
      <c r="AB48" s="171"/>
      <c r="AC48" s="171"/>
      <c r="AD48" s="171"/>
      <c r="AE48" s="171"/>
      <c r="AM48" s="172"/>
      <c r="AN48" s="172"/>
      <c r="AO48" s="172"/>
      <c r="AP48" s="172"/>
      <c r="AQ48" s="172"/>
      <c r="AR48" s="172"/>
      <c r="AS48" s="173"/>
      <c r="AV48" s="170"/>
      <c r="AW48" s="163"/>
      <c r="AX48" s="163"/>
      <c r="AY48" s="163"/>
    </row>
    <row r="49" spans="2:51" x14ac:dyDescent="0.25">
      <c r="B49" s="174" t="s">
        <v>264</v>
      </c>
      <c r="C49" s="176"/>
      <c r="D49" s="176"/>
      <c r="E49" s="176"/>
      <c r="F49" s="176"/>
      <c r="G49" s="176"/>
      <c r="H49" s="176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80"/>
      <c r="T49" s="179"/>
      <c r="U49" s="179"/>
      <c r="V49" s="179"/>
      <c r="W49" s="171"/>
      <c r="X49" s="171"/>
      <c r="Y49" s="171"/>
      <c r="Z49" s="171"/>
      <c r="AA49" s="171"/>
      <c r="AB49" s="171"/>
      <c r="AC49" s="171"/>
      <c r="AD49" s="171"/>
      <c r="AE49" s="171"/>
      <c r="AM49" s="172"/>
      <c r="AN49" s="172"/>
      <c r="AO49" s="172"/>
      <c r="AP49" s="172"/>
      <c r="AQ49" s="172"/>
      <c r="AR49" s="172"/>
      <c r="AS49" s="173"/>
      <c r="AV49" s="170"/>
      <c r="AW49" s="163"/>
      <c r="AX49" s="163"/>
      <c r="AY49" s="163"/>
    </row>
    <row r="50" spans="2:51" x14ac:dyDescent="0.25">
      <c r="B50" s="174" t="s">
        <v>265</v>
      </c>
      <c r="C50" s="104"/>
      <c r="D50" s="104"/>
      <c r="E50" s="104"/>
      <c r="F50" s="104"/>
      <c r="G50" s="104"/>
      <c r="H50" s="104"/>
      <c r="I50" s="184"/>
      <c r="J50" s="177"/>
      <c r="K50" s="177"/>
      <c r="L50" s="177"/>
      <c r="M50" s="177"/>
      <c r="N50" s="177"/>
      <c r="O50" s="177"/>
      <c r="P50" s="177"/>
      <c r="Q50" s="177"/>
      <c r="R50" s="177"/>
      <c r="S50" s="180"/>
      <c r="T50" s="179"/>
      <c r="U50" s="179"/>
      <c r="V50" s="179"/>
      <c r="W50" s="171"/>
      <c r="X50" s="171"/>
      <c r="Y50" s="171"/>
      <c r="Z50" s="171"/>
      <c r="AA50" s="171"/>
      <c r="AB50" s="171"/>
      <c r="AC50" s="171"/>
      <c r="AD50" s="171"/>
      <c r="AE50" s="171"/>
      <c r="AM50" s="172"/>
      <c r="AN50" s="172"/>
      <c r="AO50" s="172"/>
      <c r="AP50" s="172"/>
      <c r="AQ50" s="172"/>
      <c r="AR50" s="172"/>
      <c r="AS50" s="173"/>
      <c r="AV50" s="170"/>
      <c r="AW50" s="163"/>
      <c r="AX50" s="163"/>
      <c r="AY50" s="163"/>
    </row>
    <row r="51" spans="2:51" x14ac:dyDescent="0.25">
      <c r="B51" s="182" t="s">
        <v>132</v>
      </c>
      <c r="C51" s="104"/>
      <c r="D51" s="104"/>
      <c r="E51" s="104"/>
      <c r="F51" s="104"/>
      <c r="G51" s="104"/>
      <c r="H51" s="104"/>
      <c r="I51" s="184"/>
      <c r="J51" s="177"/>
      <c r="K51" s="177"/>
      <c r="L51" s="177"/>
      <c r="M51" s="177"/>
      <c r="N51" s="177"/>
      <c r="O51" s="177"/>
      <c r="P51" s="177"/>
      <c r="Q51" s="177"/>
      <c r="R51" s="177"/>
      <c r="S51" s="180"/>
      <c r="T51" s="179"/>
      <c r="U51" s="179"/>
      <c r="V51" s="179"/>
      <c r="W51" s="171"/>
      <c r="X51" s="171"/>
      <c r="Y51" s="171"/>
      <c r="Z51" s="171"/>
      <c r="AA51" s="171"/>
      <c r="AB51" s="171"/>
      <c r="AC51" s="171"/>
      <c r="AD51" s="171"/>
      <c r="AE51" s="171"/>
      <c r="AM51" s="172"/>
      <c r="AN51" s="172"/>
      <c r="AO51" s="172"/>
      <c r="AP51" s="172"/>
      <c r="AQ51" s="172"/>
      <c r="AR51" s="172"/>
      <c r="AS51" s="173"/>
      <c r="AV51" s="170"/>
      <c r="AW51" s="163"/>
      <c r="AX51" s="163"/>
      <c r="AY51" s="163"/>
    </row>
    <row r="52" spans="2:51" x14ac:dyDescent="0.25">
      <c r="B52" s="174" t="s">
        <v>266</v>
      </c>
      <c r="C52" s="104"/>
      <c r="D52" s="104"/>
      <c r="E52" s="104"/>
      <c r="F52" s="104"/>
      <c r="G52" s="104"/>
      <c r="H52" s="104"/>
      <c r="I52" s="184"/>
      <c r="J52" s="177"/>
      <c r="K52" s="177"/>
      <c r="L52" s="177"/>
      <c r="M52" s="177"/>
      <c r="N52" s="177"/>
      <c r="O52" s="177"/>
      <c r="P52" s="177"/>
      <c r="Q52" s="177"/>
      <c r="R52" s="177"/>
      <c r="S52" s="180"/>
      <c r="T52" s="179"/>
      <c r="U52" s="179"/>
      <c r="V52" s="179"/>
      <c r="W52" s="171"/>
      <c r="X52" s="171"/>
      <c r="Y52" s="171"/>
      <c r="Z52" s="171"/>
      <c r="AA52" s="171"/>
      <c r="AB52" s="171"/>
      <c r="AC52" s="171"/>
      <c r="AD52" s="171"/>
      <c r="AE52" s="171"/>
      <c r="AM52" s="172"/>
      <c r="AN52" s="172"/>
      <c r="AO52" s="172"/>
      <c r="AP52" s="172"/>
      <c r="AQ52" s="172"/>
      <c r="AR52" s="172"/>
      <c r="AS52" s="173"/>
      <c r="AV52" s="170"/>
      <c r="AW52" s="163"/>
      <c r="AX52" s="163"/>
      <c r="AY52" s="163"/>
    </row>
    <row r="53" spans="2:51" x14ac:dyDescent="0.25">
      <c r="B53" s="182" t="s">
        <v>133</v>
      </c>
      <c r="C53" s="176"/>
      <c r="D53" s="176"/>
      <c r="E53" s="176"/>
      <c r="F53" s="176"/>
      <c r="G53" s="176"/>
      <c r="H53" s="176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80"/>
      <c r="T53" s="179"/>
      <c r="U53" s="179"/>
      <c r="V53" s="179"/>
      <c r="W53" s="171"/>
      <c r="X53" s="171"/>
      <c r="Y53" s="171"/>
      <c r="Z53" s="171"/>
      <c r="AA53" s="171"/>
      <c r="AB53" s="171"/>
      <c r="AC53" s="171"/>
      <c r="AD53" s="171"/>
      <c r="AE53" s="171"/>
      <c r="AM53" s="172"/>
      <c r="AN53" s="172"/>
      <c r="AO53" s="172"/>
      <c r="AP53" s="172"/>
      <c r="AQ53" s="172"/>
      <c r="AR53" s="172"/>
      <c r="AS53" s="173"/>
      <c r="AV53" s="170"/>
      <c r="AW53" s="163"/>
      <c r="AX53" s="163"/>
      <c r="AY53" s="163"/>
    </row>
    <row r="54" spans="2:51" x14ac:dyDescent="0.25">
      <c r="B54" s="178" t="s">
        <v>149</v>
      </c>
      <c r="C54" s="176"/>
      <c r="D54" s="176"/>
      <c r="E54" s="176"/>
      <c r="F54" s="176"/>
      <c r="G54" s="176"/>
      <c r="H54" s="176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80"/>
      <c r="T54" s="179"/>
      <c r="U54" s="179"/>
      <c r="V54" s="179"/>
      <c r="W54" s="171"/>
      <c r="X54" s="171"/>
      <c r="Y54" s="171"/>
      <c r="Z54" s="171"/>
      <c r="AA54" s="171"/>
      <c r="AB54" s="171"/>
      <c r="AC54" s="171"/>
      <c r="AD54" s="171"/>
      <c r="AE54" s="171"/>
      <c r="AM54" s="172"/>
      <c r="AN54" s="172"/>
      <c r="AO54" s="172"/>
      <c r="AP54" s="172"/>
      <c r="AQ54" s="172"/>
      <c r="AR54" s="172"/>
      <c r="AS54" s="173"/>
      <c r="AV54" s="170"/>
      <c r="AW54" s="163"/>
      <c r="AX54" s="163"/>
      <c r="AY54" s="163"/>
    </row>
    <row r="55" spans="2:51" x14ac:dyDescent="0.25">
      <c r="B55" s="174" t="s">
        <v>206</v>
      </c>
      <c r="C55" s="176"/>
      <c r="D55" s="176"/>
      <c r="E55" s="176"/>
      <c r="F55" s="176"/>
      <c r="G55" s="176"/>
      <c r="H55" s="176"/>
      <c r="I55" s="176"/>
      <c r="J55" s="177"/>
      <c r="K55" s="177"/>
      <c r="L55" s="177"/>
      <c r="M55" s="177"/>
      <c r="N55" s="177"/>
      <c r="O55" s="177"/>
      <c r="P55" s="177"/>
      <c r="Q55" s="177"/>
      <c r="R55" s="177"/>
      <c r="S55" s="180"/>
      <c r="T55" s="179"/>
      <c r="U55" s="179"/>
      <c r="V55" s="179"/>
      <c r="W55" s="171"/>
      <c r="X55" s="171"/>
      <c r="Y55" s="171"/>
      <c r="Z55" s="171"/>
      <c r="AA55" s="171"/>
      <c r="AB55" s="171"/>
      <c r="AC55" s="171"/>
      <c r="AD55" s="171"/>
      <c r="AE55" s="171"/>
      <c r="AM55" s="172"/>
      <c r="AN55" s="172"/>
      <c r="AO55" s="172"/>
      <c r="AP55" s="172"/>
      <c r="AQ55" s="172"/>
      <c r="AR55" s="172"/>
      <c r="AS55" s="173"/>
      <c r="AV55" s="170"/>
      <c r="AW55" s="163"/>
      <c r="AX55" s="163"/>
      <c r="AY55" s="163"/>
    </row>
    <row r="56" spans="2:51" x14ac:dyDescent="0.25">
      <c r="B56" s="182" t="s">
        <v>144</v>
      </c>
      <c r="C56" s="176"/>
      <c r="D56" s="176"/>
      <c r="E56" s="176"/>
      <c r="F56" s="176"/>
      <c r="G56" s="176"/>
      <c r="H56" s="176"/>
      <c r="I56" s="176"/>
      <c r="J56" s="177"/>
      <c r="K56" s="177"/>
      <c r="L56" s="177"/>
      <c r="M56" s="177"/>
      <c r="N56" s="177"/>
      <c r="O56" s="177"/>
      <c r="P56" s="177"/>
      <c r="Q56" s="177"/>
      <c r="R56" s="177"/>
      <c r="S56" s="180"/>
      <c r="T56" s="179"/>
      <c r="U56" s="179"/>
      <c r="V56" s="179"/>
      <c r="W56" s="171"/>
      <c r="X56" s="171"/>
      <c r="Y56" s="171"/>
      <c r="Z56" s="171"/>
      <c r="AA56" s="171"/>
      <c r="AB56" s="171"/>
      <c r="AC56" s="171"/>
      <c r="AD56" s="171"/>
      <c r="AE56" s="171"/>
      <c r="AM56" s="172"/>
      <c r="AN56" s="172"/>
      <c r="AO56" s="172"/>
      <c r="AP56" s="172"/>
      <c r="AQ56" s="172"/>
      <c r="AR56" s="172"/>
      <c r="AS56" s="173"/>
      <c r="AV56" s="170"/>
      <c r="AW56" s="163"/>
      <c r="AX56" s="163"/>
      <c r="AY56" s="163"/>
    </row>
    <row r="57" spans="2:51" x14ac:dyDescent="0.25">
      <c r="B57" s="97" t="s">
        <v>126</v>
      </c>
      <c r="C57" s="176"/>
      <c r="D57" s="176"/>
      <c r="E57" s="176"/>
      <c r="F57" s="176"/>
      <c r="G57" s="176"/>
      <c r="H57" s="176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80"/>
      <c r="T57" s="179"/>
      <c r="U57" s="179"/>
      <c r="V57" s="179"/>
      <c r="W57" s="171"/>
      <c r="X57" s="171"/>
      <c r="Y57" s="171"/>
      <c r="Z57" s="171"/>
      <c r="AA57" s="171"/>
      <c r="AB57" s="171"/>
      <c r="AC57" s="171"/>
      <c r="AD57" s="171"/>
      <c r="AE57" s="171"/>
      <c r="AM57" s="172"/>
      <c r="AN57" s="172"/>
      <c r="AO57" s="172"/>
      <c r="AP57" s="172"/>
      <c r="AQ57" s="172"/>
      <c r="AR57" s="172"/>
      <c r="AS57" s="173"/>
      <c r="AV57" s="170"/>
      <c r="AW57" s="163"/>
      <c r="AX57" s="163"/>
      <c r="AY57" s="163"/>
    </row>
    <row r="58" spans="2:51" x14ac:dyDescent="0.25">
      <c r="B58" s="119" t="s">
        <v>181</v>
      </c>
      <c r="C58" s="176"/>
      <c r="D58" s="176"/>
      <c r="E58" s="176"/>
      <c r="F58" s="176"/>
      <c r="G58" s="104"/>
      <c r="H58" s="104"/>
      <c r="I58" s="184"/>
      <c r="J58" s="177"/>
      <c r="K58" s="177"/>
      <c r="L58" s="177"/>
      <c r="M58" s="177"/>
      <c r="N58" s="177"/>
      <c r="O58" s="177"/>
      <c r="P58" s="177"/>
      <c r="Q58" s="177"/>
      <c r="R58" s="177"/>
      <c r="S58" s="180"/>
      <c r="T58" s="180"/>
      <c r="U58" s="180"/>
      <c r="V58" s="180"/>
      <c r="W58" s="171"/>
      <c r="X58" s="171"/>
      <c r="Y58" s="171"/>
      <c r="Z58" s="171"/>
      <c r="AA58" s="171"/>
      <c r="AB58" s="171"/>
      <c r="AC58" s="171"/>
      <c r="AD58" s="171"/>
      <c r="AE58" s="171"/>
      <c r="AM58" s="172"/>
      <c r="AN58" s="172"/>
      <c r="AO58" s="172"/>
      <c r="AP58" s="172"/>
      <c r="AQ58" s="172"/>
      <c r="AR58" s="172"/>
      <c r="AS58" s="173"/>
      <c r="AV58" s="170"/>
      <c r="AW58" s="163"/>
      <c r="AX58" s="163"/>
      <c r="AY58" s="163"/>
    </row>
    <row r="59" spans="2:51" x14ac:dyDescent="0.25">
      <c r="B59" s="119" t="s">
        <v>127</v>
      </c>
      <c r="C59" s="182"/>
      <c r="D59" s="176"/>
      <c r="E59" s="104"/>
      <c r="F59" s="176"/>
      <c r="G59" s="176"/>
      <c r="H59" s="176"/>
      <c r="I59" s="176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80"/>
      <c r="U59" s="180"/>
      <c r="V59" s="180"/>
      <c r="W59" s="171"/>
      <c r="X59" s="171"/>
      <c r="Y59" s="171"/>
      <c r="Z59" s="171"/>
      <c r="AA59" s="171"/>
      <c r="AB59" s="171"/>
      <c r="AC59" s="171"/>
      <c r="AD59" s="171"/>
      <c r="AE59" s="171"/>
      <c r="AM59" s="172"/>
      <c r="AN59" s="172"/>
      <c r="AO59" s="172"/>
      <c r="AP59" s="172"/>
      <c r="AQ59" s="172"/>
      <c r="AR59" s="172"/>
      <c r="AS59" s="173"/>
      <c r="AV59" s="170"/>
      <c r="AW59" s="163"/>
      <c r="AX59" s="163"/>
      <c r="AY59" s="163"/>
    </row>
    <row r="60" spans="2:51" x14ac:dyDescent="0.25">
      <c r="B60" s="119"/>
      <c r="C60" s="182"/>
      <c r="D60" s="176"/>
      <c r="E60" s="104"/>
      <c r="F60" s="176"/>
      <c r="G60" s="176"/>
      <c r="H60" s="176"/>
      <c r="I60" s="176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80"/>
      <c r="U60" s="85"/>
      <c r="V60" s="85"/>
      <c r="W60" s="171"/>
      <c r="X60" s="171"/>
      <c r="Y60" s="171"/>
      <c r="Z60" s="171"/>
      <c r="AA60" s="171"/>
      <c r="AB60" s="171"/>
      <c r="AC60" s="171"/>
      <c r="AD60" s="171"/>
      <c r="AE60" s="171"/>
      <c r="AM60" s="172"/>
      <c r="AN60" s="172"/>
      <c r="AO60" s="172"/>
      <c r="AP60" s="172"/>
      <c r="AQ60" s="172"/>
      <c r="AR60" s="172"/>
      <c r="AS60" s="173"/>
      <c r="AV60" s="170"/>
      <c r="AW60" s="163"/>
      <c r="AX60" s="163"/>
      <c r="AY60" s="163"/>
    </row>
    <row r="61" spans="2:51" x14ac:dyDescent="0.25">
      <c r="B61" s="119"/>
      <c r="C61" s="182"/>
      <c r="D61" s="176"/>
      <c r="E61" s="104"/>
      <c r="F61" s="176"/>
      <c r="G61" s="176"/>
      <c r="H61" s="176"/>
      <c r="I61" s="176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80"/>
      <c r="U61" s="85"/>
      <c r="V61" s="85"/>
      <c r="W61" s="171"/>
      <c r="X61" s="171"/>
      <c r="Y61" s="171"/>
      <c r="Z61" s="171"/>
      <c r="AA61" s="171"/>
      <c r="AB61" s="171"/>
      <c r="AC61" s="171"/>
      <c r="AD61" s="171"/>
      <c r="AE61" s="171"/>
      <c r="AM61" s="172"/>
      <c r="AN61" s="172"/>
      <c r="AO61" s="172"/>
      <c r="AP61" s="172"/>
      <c r="AQ61" s="172"/>
      <c r="AR61" s="172"/>
      <c r="AS61" s="173"/>
      <c r="AV61" s="170"/>
      <c r="AW61" s="163"/>
      <c r="AX61" s="163"/>
      <c r="AY61" s="163"/>
    </row>
    <row r="62" spans="2:51" x14ac:dyDescent="0.25">
      <c r="B62" s="119"/>
      <c r="C62" s="178"/>
      <c r="D62" s="176"/>
      <c r="E62" s="104"/>
      <c r="F62" s="176"/>
      <c r="G62" s="176"/>
      <c r="H62" s="176"/>
      <c r="I62" s="176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80"/>
      <c r="U62" s="85"/>
      <c r="V62" s="85"/>
      <c r="W62" s="171"/>
      <c r="X62" s="171"/>
      <c r="Y62" s="171"/>
      <c r="Z62" s="171"/>
      <c r="AA62" s="171"/>
      <c r="AB62" s="171"/>
      <c r="AC62" s="171"/>
      <c r="AD62" s="171"/>
      <c r="AE62" s="171"/>
      <c r="AM62" s="172"/>
      <c r="AN62" s="172"/>
      <c r="AO62" s="172"/>
      <c r="AP62" s="172"/>
      <c r="AQ62" s="172"/>
      <c r="AR62" s="172"/>
      <c r="AS62" s="173"/>
      <c r="AV62" s="170"/>
      <c r="AW62" s="163"/>
      <c r="AX62" s="163"/>
      <c r="AY62" s="163"/>
    </row>
    <row r="63" spans="2:51" x14ac:dyDescent="0.25">
      <c r="B63" s="119"/>
      <c r="C63" s="178"/>
      <c r="D63" s="176"/>
      <c r="E63" s="176"/>
      <c r="F63" s="176"/>
      <c r="G63" s="176"/>
      <c r="H63" s="176"/>
      <c r="I63" s="176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80"/>
      <c r="U63" s="85"/>
      <c r="V63" s="85"/>
      <c r="W63" s="171"/>
      <c r="X63" s="171"/>
      <c r="Y63" s="171"/>
      <c r="Z63" s="171"/>
      <c r="AA63" s="171"/>
      <c r="AB63" s="171"/>
      <c r="AC63" s="171"/>
      <c r="AD63" s="171"/>
      <c r="AE63" s="171"/>
      <c r="AM63" s="172"/>
      <c r="AN63" s="172"/>
      <c r="AO63" s="172"/>
      <c r="AP63" s="172"/>
      <c r="AQ63" s="172"/>
      <c r="AR63" s="172"/>
      <c r="AS63" s="173"/>
      <c r="AV63" s="170"/>
      <c r="AW63" s="163"/>
      <c r="AX63" s="163"/>
      <c r="AY63" s="163"/>
    </row>
    <row r="64" spans="2:51" x14ac:dyDescent="0.25">
      <c r="B64" s="119"/>
      <c r="C64" s="178"/>
      <c r="D64" s="176"/>
      <c r="E64" s="104"/>
      <c r="F64" s="176"/>
      <c r="G64" s="176"/>
      <c r="H64" s="176"/>
      <c r="I64" s="176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80"/>
      <c r="U64" s="85"/>
      <c r="V64" s="85"/>
      <c r="W64" s="171"/>
      <c r="X64" s="171"/>
      <c r="Y64" s="171"/>
      <c r="Z64" s="171"/>
      <c r="AA64" s="171"/>
      <c r="AB64" s="171"/>
      <c r="AC64" s="171"/>
      <c r="AD64" s="171"/>
      <c r="AE64" s="171"/>
      <c r="AM64" s="172"/>
      <c r="AN64" s="172"/>
      <c r="AO64" s="172"/>
      <c r="AP64" s="172"/>
      <c r="AQ64" s="172"/>
      <c r="AR64" s="172"/>
      <c r="AS64" s="173"/>
      <c r="AV64" s="170"/>
      <c r="AW64" s="163"/>
      <c r="AX64" s="163"/>
      <c r="AY64" s="163"/>
    </row>
    <row r="65" spans="1:51" x14ac:dyDescent="0.25">
      <c r="B65" s="119"/>
      <c r="C65" s="178"/>
      <c r="D65" s="176"/>
      <c r="E65" s="176"/>
      <c r="F65" s="176"/>
      <c r="G65" s="176"/>
      <c r="H65" s="176"/>
      <c r="I65" s="176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80"/>
      <c r="U65" s="85"/>
      <c r="V65" s="85"/>
      <c r="W65" s="171"/>
      <c r="X65" s="171"/>
      <c r="Y65" s="171"/>
      <c r="Z65" s="171"/>
      <c r="AA65" s="171"/>
      <c r="AB65" s="171"/>
      <c r="AC65" s="171"/>
      <c r="AD65" s="171"/>
      <c r="AE65" s="171"/>
      <c r="AM65" s="172"/>
      <c r="AN65" s="172"/>
      <c r="AO65" s="172"/>
      <c r="AP65" s="172"/>
      <c r="AQ65" s="172"/>
      <c r="AR65" s="172"/>
      <c r="AS65" s="173"/>
      <c r="AV65" s="170"/>
      <c r="AW65" s="163"/>
      <c r="AX65" s="163"/>
      <c r="AY65" s="163"/>
    </row>
    <row r="66" spans="1:51" x14ac:dyDescent="0.25">
      <c r="B66" s="119"/>
      <c r="C66" s="174"/>
      <c r="D66" s="176"/>
      <c r="E66" s="176"/>
      <c r="F66" s="176"/>
      <c r="G66" s="176"/>
      <c r="H66" s="176"/>
      <c r="I66" s="176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80"/>
      <c r="U66" s="85"/>
      <c r="V66" s="85"/>
      <c r="W66" s="171"/>
      <c r="X66" s="171"/>
      <c r="Y66" s="171"/>
      <c r="Z66" s="98"/>
      <c r="AA66" s="171"/>
      <c r="AB66" s="171"/>
      <c r="AC66" s="171"/>
      <c r="AD66" s="171"/>
      <c r="AE66" s="171"/>
      <c r="AM66" s="172"/>
      <c r="AN66" s="172"/>
      <c r="AO66" s="172"/>
      <c r="AP66" s="172"/>
      <c r="AQ66" s="172"/>
      <c r="AR66" s="172"/>
      <c r="AS66" s="173"/>
      <c r="AV66" s="170"/>
      <c r="AW66" s="163"/>
      <c r="AX66" s="163"/>
      <c r="AY66" s="163"/>
    </row>
    <row r="67" spans="1:51" x14ac:dyDescent="0.25">
      <c r="B67" s="119"/>
      <c r="C67" s="174"/>
      <c r="D67" s="104"/>
      <c r="E67" s="176"/>
      <c r="F67" s="176"/>
      <c r="G67" s="176"/>
      <c r="H67" s="176"/>
      <c r="I67" s="104"/>
      <c r="J67" s="177"/>
      <c r="K67" s="177"/>
      <c r="L67" s="177"/>
      <c r="M67" s="177"/>
      <c r="N67" s="177"/>
      <c r="O67" s="177"/>
      <c r="P67" s="177"/>
      <c r="Q67" s="177"/>
      <c r="R67" s="177"/>
      <c r="S67" s="98"/>
      <c r="T67" s="98"/>
      <c r="U67" s="98"/>
      <c r="V67" s="98"/>
      <c r="W67" s="98"/>
      <c r="X67" s="98"/>
      <c r="Y67" s="98"/>
      <c r="Z67" s="86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170"/>
      <c r="AW67" s="163"/>
      <c r="AX67" s="163"/>
      <c r="AY67" s="163"/>
    </row>
    <row r="68" spans="1:51" x14ac:dyDescent="0.25">
      <c r="B68" s="119"/>
      <c r="C68" s="182"/>
      <c r="D68" s="104"/>
      <c r="E68" s="176"/>
      <c r="F68" s="176"/>
      <c r="G68" s="176"/>
      <c r="H68" s="176"/>
      <c r="I68" s="104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86"/>
      <c r="X68" s="86"/>
      <c r="Y68" s="86"/>
      <c r="Z68" s="171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170"/>
      <c r="AW68" s="163"/>
      <c r="AX68" s="163"/>
      <c r="AY68" s="163"/>
    </row>
    <row r="69" spans="1:51" x14ac:dyDescent="0.25">
      <c r="B69" s="1"/>
      <c r="C69" s="182"/>
      <c r="D69" s="176"/>
      <c r="E69" s="104"/>
      <c r="F69" s="176"/>
      <c r="G69" s="176"/>
      <c r="H69" s="176"/>
      <c r="I69" s="176"/>
      <c r="J69" s="98"/>
      <c r="K69" s="98"/>
      <c r="L69" s="98"/>
      <c r="M69" s="98"/>
      <c r="N69" s="98"/>
      <c r="O69" s="98"/>
      <c r="P69" s="98"/>
      <c r="Q69" s="98"/>
      <c r="R69" s="98"/>
      <c r="S69" s="177"/>
      <c r="T69" s="180"/>
      <c r="U69" s="85"/>
      <c r="V69" s="85"/>
      <c r="W69" s="171"/>
      <c r="X69" s="171"/>
      <c r="Y69" s="171"/>
      <c r="Z69" s="171"/>
      <c r="AA69" s="171"/>
      <c r="AB69" s="171"/>
      <c r="AC69" s="171"/>
      <c r="AD69" s="171"/>
      <c r="AE69" s="171"/>
      <c r="AM69" s="172"/>
      <c r="AN69" s="172"/>
      <c r="AO69" s="172"/>
      <c r="AP69" s="172"/>
      <c r="AQ69" s="172"/>
      <c r="AR69" s="172"/>
      <c r="AS69" s="173"/>
      <c r="AV69" s="170"/>
      <c r="AW69" s="163"/>
      <c r="AX69" s="163"/>
      <c r="AY69" s="163"/>
    </row>
    <row r="70" spans="1:51" x14ac:dyDescent="0.25">
      <c r="B70" s="1"/>
      <c r="C70" s="178"/>
      <c r="D70" s="176"/>
      <c r="E70" s="104"/>
      <c r="F70" s="104"/>
      <c r="G70" s="176"/>
      <c r="H70" s="176"/>
      <c r="I70" s="176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80"/>
      <c r="U70" s="85"/>
      <c r="V70" s="85"/>
      <c r="W70" s="171"/>
      <c r="X70" s="171"/>
      <c r="Y70" s="171"/>
      <c r="Z70" s="171"/>
      <c r="AA70" s="171"/>
      <c r="AB70" s="171"/>
      <c r="AC70" s="171"/>
      <c r="AD70" s="171"/>
      <c r="AE70" s="171"/>
      <c r="AM70" s="172"/>
      <c r="AN70" s="172"/>
      <c r="AO70" s="172"/>
      <c r="AP70" s="172"/>
      <c r="AQ70" s="172"/>
      <c r="AR70" s="172"/>
      <c r="AS70" s="173"/>
      <c r="AV70" s="170"/>
      <c r="AW70" s="163"/>
      <c r="AX70" s="163"/>
      <c r="AY70" s="163"/>
    </row>
    <row r="71" spans="1:51" x14ac:dyDescent="0.25">
      <c r="B71" s="84"/>
      <c r="C71" s="178"/>
      <c r="D71" s="176"/>
      <c r="E71" s="176"/>
      <c r="F71" s="104"/>
      <c r="G71" s="104"/>
      <c r="H71" s="104"/>
      <c r="I71" s="176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80"/>
      <c r="U71" s="85"/>
      <c r="V71" s="85"/>
      <c r="W71" s="171"/>
      <c r="X71" s="171"/>
      <c r="Y71" s="171"/>
      <c r="Z71" s="171"/>
      <c r="AA71" s="171"/>
      <c r="AB71" s="171"/>
      <c r="AC71" s="171"/>
      <c r="AD71" s="171"/>
      <c r="AE71" s="171"/>
      <c r="AM71" s="172"/>
      <c r="AN71" s="172"/>
      <c r="AO71" s="172"/>
      <c r="AP71" s="172"/>
      <c r="AQ71" s="172"/>
      <c r="AR71" s="172"/>
      <c r="AS71" s="173"/>
      <c r="AV71" s="170"/>
      <c r="AW71" s="163"/>
      <c r="AX71" s="163"/>
      <c r="AY71" s="163"/>
    </row>
    <row r="72" spans="1:51" x14ac:dyDescent="0.25">
      <c r="B72" s="84"/>
      <c r="C72" s="98"/>
      <c r="D72" s="176"/>
      <c r="E72" s="176"/>
      <c r="F72" s="176"/>
      <c r="G72" s="104"/>
      <c r="H72" s="104"/>
      <c r="I72" s="176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80"/>
      <c r="U72" s="85"/>
      <c r="V72" s="85"/>
      <c r="W72" s="171"/>
      <c r="X72" s="171"/>
      <c r="Y72" s="171"/>
      <c r="Z72" s="171"/>
      <c r="AA72" s="171"/>
      <c r="AB72" s="171"/>
      <c r="AC72" s="171"/>
      <c r="AD72" s="171"/>
      <c r="AE72" s="171"/>
      <c r="AM72" s="172"/>
      <c r="AN72" s="172"/>
      <c r="AO72" s="172"/>
      <c r="AP72" s="172"/>
      <c r="AQ72" s="172"/>
      <c r="AR72" s="172"/>
      <c r="AS72" s="173"/>
      <c r="AV72" s="170"/>
      <c r="AW72" s="163"/>
      <c r="AX72" s="163"/>
      <c r="AY72" s="163"/>
    </row>
    <row r="73" spans="1:51" x14ac:dyDescent="0.25">
      <c r="B73" s="84"/>
      <c r="C73" s="182"/>
      <c r="D73" s="98"/>
      <c r="E73" s="176"/>
      <c r="F73" s="176"/>
      <c r="G73" s="176"/>
      <c r="H73" s="176"/>
      <c r="I73" s="98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80"/>
      <c r="U73" s="85"/>
      <c r="V73" s="85"/>
      <c r="W73" s="171"/>
      <c r="X73" s="171"/>
      <c r="Y73" s="171"/>
      <c r="Z73" s="171"/>
      <c r="AA73" s="171"/>
      <c r="AB73" s="171"/>
      <c r="AC73" s="171"/>
      <c r="AD73" s="171"/>
      <c r="AE73" s="171"/>
      <c r="AM73" s="172"/>
      <c r="AN73" s="172"/>
      <c r="AO73" s="172"/>
      <c r="AP73" s="172"/>
      <c r="AQ73" s="172"/>
      <c r="AR73" s="172"/>
      <c r="AS73" s="173"/>
      <c r="AV73" s="170"/>
      <c r="AW73" s="163"/>
      <c r="AX73" s="163"/>
      <c r="AY73" s="163"/>
    </row>
    <row r="74" spans="1:51" x14ac:dyDescent="0.25">
      <c r="B74" s="84"/>
      <c r="C74" s="178"/>
      <c r="D74" s="98"/>
      <c r="E74" s="176"/>
      <c r="F74" s="176"/>
      <c r="G74" s="176"/>
      <c r="H74" s="176"/>
      <c r="I74" s="98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80"/>
      <c r="U74" s="85"/>
      <c r="V74" s="85"/>
      <c r="W74" s="171"/>
      <c r="X74" s="171"/>
      <c r="Y74" s="171"/>
      <c r="Z74" s="171"/>
      <c r="AA74" s="171"/>
      <c r="AB74" s="171"/>
      <c r="AC74" s="171"/>
      <c r="AD74" s="171"/>
      <c r="AE74" s="171"/>
      <c r="AM74" s="172"/>
      <c r="AN74" s="172"/>
      <c r="AO74" s="172"/>
      <c r="AP74" s="172"/>
      <c r="AQ74" s="172"/>
      <c r="AR74" s="172"/>
      <c r="AS74" s="173"/>
      <c r="AU74" s="163"/>
      <c r="AV74" s="170"/>
      <c r="AW74" s="163"/>
      <c r="AX74" s="163"/>
      <c r="AY74" s="163"/>
    </row>
    <row r="75" spans="1:51" x14ac:dyDescent="0.25">
      <c r="B75" s="98"/>
      <c r="C75" s="182"/>
      <c r="D75" s="176"/>
      <c r="E75" s="98"/>
      <c r="F75" s="176"/>
      <c r="G75" s="176"/>
      <c r="H75" s="176"/>
      <c r="I75" s="176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80"/>
      <c r="U75" s="85"/>
      <c r="V75" s="85"/>
      <c r="W75" s="171"/>
      <c r="X75" s="171"/>
      <c r="Y75" s="171"/>
      <c r="Z75" s="171"/>
      <c r="AA75" s="171"/>
      <c r="AB75" s="171"/>
      <c r="AC75" s="171"/>
      <c r="AD75" s="171"/>
      <c r="AE75" s="171"/>
      <c r="AM75" s="172"/>
      <c r="AN75" s="172"/>
      <c r="AO75" s="172"/>
      <c r="AP75" s="172"/>
      <c r="AQ75" s="172"/>
      <c r="AR75" s="172"/>
      <c r="AS75" s="173"/>
      <c r="AU75" s="163"/>
      <c r="AV75" s="170"/>
      <c r="AW75" s="163"/>
      <c r="AX75" s="163"/>
      <c r="AY75" s="163"/>
    </row>
    <row r="76" spans="1:51" x14ac:dyDescent="0.25">
      <c r="A76" s="171"/>
      <c r="B76" s="98"/>
      <c r="C76" s="96"/>
      <c r="D76" s="176"/>
      <c r="E76" s="98"/>
      <c r="F76" s="98"/>
      <c r="G76" s="176"/>
      <c r="H76" s="176"/>
      <c r="I76" s="172"/>
      <c r="J76" s="172"/>
      <c r="K76" s="172"/>
      <c r="L76" s="172"/>
      <c r="M76" s="172"/>
      <c r="N76" s="172"/>
      <c r="O76" s="173"/>
      <c r="P76" s="167"/>
      <c r="R76" s="170"/>
      <c r="AS76" s="163"/>
      <c r="AT76" s="163"/>
      <c r="AU76" s="163"/>
      <c r="AV76" s="163"/>
      <c r="AW76" s="163"/>
      <c r="AX76" s="163"/>
      <c r="AY76" s="163"/>
    </row>
    <row r="77" spans="1:51" x14ac:dyDescent="0.25">
      <c r="A77" s="171"/>
      <c r="B77" s="84"/>
      <c r="G77" s="98"/>
      <c r="H77" s="98"/>
      <c r="I77" s="172"/>
      <c r="J77" s="172"/>
      <c r="K77" s="172"/>
      <c r="L77" s="172"/>
      <c r="M77" s="172"/>
      <c r="N77" s="172"/>
      <c r="O77" s="173"/>
      <c r="P77" s="167"/>
      <c r="R77" s="167"/>
      <c r="AS77" s="163"/>
      <c r="AT77" s="163"/>
      <c r="AU77" s="163"/>
      <c r="AV77" s="163"/>
      <c r="AW77" s="163"/>
      <c r="AX77" s="163"/>
      <c r="AY77" s="163"/>
    </row>
    <row r="78" spans="1:51" x14ac:dyDescent="0.25">
      <c r="A78" s="171"/>
      <c r="G78" s="98"/>
      <c r="H78" s="98"/>
      <c r="I78" s="172"/>
      <c r="J78" s="172"/>
      <c r="K78" s="172"/>
      <c r="L78" s="172"/>
      <c r="M78" s="172"/>
      <c r="N78" s="172"/>
      <c r="O78" s="173"/>
      <c r="P78" s="167"/>
      <c r="R78" s="167"/>
      <c r="AS78" s="163"/>
      <c r="AT78" s="163"/>
      <c r="AU78" s="163"/>
      <c r="AV78" s="163"/>
      <c r="AW78" s="163"/>
      <c r="AX78" s="163"/>
      <c r="AY78" s="163"/>
    </row>
    <row r="79" spans="1:51" x14ac:dyDescent="0.25">
      <c r="A79" s="171"/>
      <c r="I79" s="172"/>
      <c r="J79" s="172"/>
      <c r="K79" s="172"/>
      <c r="L79" s="172"/>
      <c r="M79" s="172"/>
      <c r="N79" s="172"/>
      <c r="O79" s="173"/>
      <c r="P79" s="167"/>
      <c r="R79" s="167"/>
      <c r="AS79" s="163"/>
      <c r="AT79" s="163"/>
      <c r="AU79" s="163"/>
      <c r="AV79" s="163"/>
      <c r="AW79" s="163"/>
      <c r="AX79" s="163"/>
      <c r="AY79" s="163"/>
    </row>
    <row r="80" spans="1:51" x14ac:dyDescent="0.25">
      <c r="A80" s="171"/>
      <c r="I80" s="172"/>
      <c r="J80" s="172"/>
      <c r="K80" s="172"/>
      <c r="L80" s="172"/>
      <c r="M80" s="172"/>
      <c r="N80" s="172"/>
      <c r="O80" s="173"/>
      <c r="P80" s="167"/>
      <c r="R80" s="167"/>
      <c r="AS80" s="163"/>
      <c r="AT80" s="163"/>
      <c r="AU80" s="163"/>
      <c r="AV80" s="163"/>
      <c r="AW80" s="163"/>
      <c r="AX80" s="163"/>
      <c r="AY80" s="163"/>
    </row>
    <row r="81" spans="1:51" x14ac:dyDescent="0.25">
      <c r="A81" s="171"/>
      <c r="I81" s="172"/>
      <c r="J81" s="172"/>
      <c r="K81" s="172"/>
      <c r="L81" s="172"/>
      <c r="M81" s="172"/>
      <c r="N81" s="172"/>
      <c r="O81" s="173"/>
      <c r="P81" s="167"/>
      <c r="R81" s="167"/>
      <c r="AS81" s="163"/>
      <c r="AT81" s="163"/>
      <c r="AU81" s="163"/>
      <c r="AV81" s="163"/>
      <c r="AW81" s="163"/>
      <c r="AX81" s="163"/>
      <c r="AY81" s="163"/>
    </row>
    <row r="82" spans="1:51" x14ac:dyDescent="0.25">
      <c r="A82" s="171"/>
      <c r="I82" s="172"/>
      <c r="J82" s="172"/>
      <c r="K82" s="172"/>
      <c r="L82" s="172"/>
      <c r="M82" s="172"/>
      <c r="N82" s="172"/>
      <c r="O82" s="173"/>
      <c r="P82" s="167"/>
      <c r="R82" s="86"/>
      <c r="AS82" s="163"/>
      <c r="AT82" s="163"/>
      <c r="AU82" s="163"/>
      <c r="AV82" s="163"/>
      <c r="AW82" s="163"/>
      <c r="AX82" s="163"/>
      <c r="AY82" s="163"/>
    </row>
    <row r="83" spans="1:51" x14ac:dyDescent="0.25">
      <c r="A83" s="171"/>
      <c r="I83" s="172"/>
      <c r="J83" s="172"/>
      <c r="K83" s="172"/>
      <c r="L83" s="172"/>
      <c r="M83" s="172"/>
      <c r="N83" s="172"/>
      <c r="O83" s="173"/>
      <c r="R83" s="167"/>
      <c r="AS83" s="163"/>
      <c r="AT83" s="163"/>
      <c r="AU83" s="163"/>
      <c r="AV83" s="163"/>
      <c r="AW83" s="163"/>
      <c r="AX83" s="163"/>
      <c r="AY83" s="163"/>
    </row>
    <row r="84" spans="1:51" x14ac:dyDescent="0.25">
      <c r="O84" s="173"/>
      <c r="R84" s="167"/>
      <c r="AS84" s="163"/>
      <c r="AT84" s="163"/>
      <c r="AU84" s="163"/>
      <c r="AV84" s="163"/>
      <c r="AW84" s="163"/>
      <c r="AX84" s="163"/>
      <c r="AY84" s="163"/>
    </row>
    <row r="85" spans="1:51" x14ac:dyDescent="0.25">
      <c r="O85" s="173"/>
      <c r="R85" s="167"/>
      <c r="AS85" s="163"/>
      <c r="AT85" s="163"/>
      <c r="AU85" s="163"/>
      <c r="AV85" s="163"/>
      <c r="AW85" s="163"/>
      <c r="AX85" s="163"/>
      <c r="AY85" s="163"/>
    </row>
    <row r="86" spans="1:51" x14ac:dyDescent="0.25">
      <c r="O86" s="173"/>
      <c r="R86" s="167"/>
      <c r="AS86" s="163"/>
      <c r="AT86" s="163"/>
      <c r="AU86" s="163"/>
      <c r="AV86" s="163"/>
      <c r="AW86" s="163"/>
      <c r="AX86" s="163"/>
      <c r="AY86" s="163"/>
    </row>
    <row r="87" spans="1:51" x14ac:dyDescent="0.25">
      <c r="O87" s="173"/>
      <c r="R87" s="167"/>
      <c r="AS87" s="163"/>
      <c r="AT87" s="163"/>
      <c r="AU87" s="163"/>
      <c r="AV87" s="163"/>
      <c r="AW87" s="163"/>
      <c r="AX87" s="163"/>
      <c r="AY87" s="163"/>
    </row>
    <row r="88" spans="1:51" x14ac:dyDescent="0.25">
      <c r="O88" s="173"/>
      <c r="AS88" s="163"/>
      <c r="AT88" s="163"/>
      <c r="AU88" s="163"/>
      <c r="AV88" s="163"/>
      <c r="AW88" s="163"/>
      <c r="AX88" s="163"/>
      <c r="AY88" s="163"/>
    </row>
    <row r="89" spans="1:51" x14ac:dyDescent="0.25">
      <c r="O89" s="173"/>
      <c r="AS89" s="163"/>
      <c r="AT89" s="163"/>
      <c r="AU89" s="163"/>
      <c r="AV89" s="163"/>
      <c r="AW89" s="163"/>
      <c r="AX89" s="163"/>
      <c r="AY89" s="163"/>
    </row>
    <row r="90" spans="1:51" x14ac:dyDescent="0.25">
      <c r="O90" s="173"/>
      <c r="AS90" s="163"/>
      <c r="AT90" s="163"/>
      <c r="AU90" s="163"/>
      <c r="AV90" s="163"/>
      <c r="AW90" s="163"/>
      <c r="AX90" s="163"/>
      <c r="AY90" s="163"/>
    </row>
    <row r="91" spans="1:51" x14ac:dyDescent="0.25">
      <c r="O91" s="173"/>
      <c r="AS91" s="163"/>
      <c r="AT91" s="163"/>
      <c r="AU91" s="163"/>
      <c r="AV91" s="163"/>
      <c r="AW91" s="163"/>
      <c r="AX91" s="163"/>
      <c r="AY91" s="163"/>
    </row>
    <row r="92" spans="1:51" x14ac:dyDescent="0.25">
      <c r="O92" s="173"/>
      <c r="AS92" s="163"/>
      <c r="AT92" s="163"/>
      <c r="AU92" s="163"/>
      <c r="AV92" s="163"/>
      <c r="AW92" s="163"/>
      <c r="AX92" s="163"/>
      <c r="AY92" s="163"/>
    </row>
    <row r="93" spans="1:51" x14ac:dyDescent="0.25">
      <c r="O93" s="173"/>
      <c r="AS93" s="163"/>
      <c r="AT93" s="163"/>
      <c r="AU93" s="163"/>
      <c r="AV93" s="163"/>
      <c r="AW93" s="163"/>
      <c r="AX93" s="163"/>
      <c r="AY93" s="163"/>
    </row>
    <row r="94" spans="1:51" x14ac:dyDescent="0.25">
      <c r="O94" s="173"/>
      <c r="Q94" s="167"/>
      <c r="AS94" s="163"/>
      <c r="AT94" s="163"/>
      <c r="AU94" s="163"/>
      <c r="AV94" s="163"/>
      <c r="AW94" s="163"/>
      <c r="AX94" s="163"/>
      <c r="AY94" s="163"/>
    </row>
    <row r="95" spans="1:51" x14ac:dyDescent="0.25">
      <c r="O95" s="15"/>
      <c r="P95" s="167"/>
      <c r="Q95" s="167"/>
      <c r="AS95" s="163"/>
      <c r="AT95" s="163"/>
      <c r="AU95" s="163"/>
      <c r="AV95" s="163"/>
      <c r="AW95" s="163"/>
      <c r="AX95" s="163"/>
      <c r="AY95" s="163"/>
    </row>
    <row r="96" spans="1:51" x14ac:dyDescent="0.25">
      <c r="O96" s="15"/>
      <c r="P96" s="167"/>
      <c r="Q96" s="167"/>
      <c r="AS96" s="163"/>
      <c r="AT96" s="163"/>
      <c r="AU96" s="163"/>
      <c r="AV96" s="163"/>
      <c r="AW96" s="163"/>
      <c r="AX96" s="163"/>
      <c r="AY96" s="163"/>
    </row>
    <row r="97" spans="15:51" x14ac:dyDescent="0.25">
      <c r="O97" s="15"/>
      <c r="P97" s="167"/>
      <c r="Q97" s="167"/>
      <c r="AS97" s="163"/>
      <c r="AT97" s="163"/>
      <c r="AU97" s="163"/>
      <c r="AV97" s="163"/>
      <c r="AW97" s="163"/>
      <c r="AX97" s="163"/>
      <c r="AY97" s="163"/>
    </row>
    <row r="98" spans="15:51" x14ac:dyDescent="0.25">
      <c r="O98" s="15"/>
      <c r="P98" s="167"/>
      <c r="Q98" s="167"/>
      <c r="AS98" s="163"/>
      <c r="AT98" s="163"/>
      <c r="AU98" s="163"/>
      <c r="AV98" s="163"/>
      <c r="AW98" s="163"/>
      <c r="AX98" s="163"/>
      <c r="AY98" s="163"/>
    </row>
    <row r="99" spans="15:51" x14ac:dyDescent="0.25">
      <c r="O99" s="15"/>
      <c r="P99" s="167"/>
      <c r="Q99" s="167"/>
      <c r="AS99" s="163"/>
      <c r="AT99" s="163"/>
      <c r="AU99" s="163"/>
      <c r="AV99" s="163"/>
      <c r="AW99" s="163"/>
      <c r="AX99" s="163"/>
      <c r="AY99" s="163"/>
    </row>
    <row r="100" spans="15:51" x14ac:dyDescent="0.25">
      <c r="O100" s="15"/>
      <c r="P100" s="167"/>
      <c r="Q100" s="167"/>
      <c r="AS100" s="163"/>
      <c r="AT100" s="163"/>
      <c r="AU100" s="163"/>
      <c r="AV100" s="163"/>
      <c r="AW100" s="163"/>
      <c r="AX100" s="163"/>
      <c r="AY100" s="163"/>
    </row>
    <row r="101" spans="15:51" x14ac:dyDescent="0.25">
      <c r="O101" s="15"/>
      <c r="P101" s="167"/>
      <c r="Q101" s="167"/>
      <c r="AS101" s="163"/>
      <c r="AT101" s="163"/>
      <c r="AU101" s="163"/>
      <c r="AV101" s="163"/>
      <c r="AW101" s="163"/>
      <c r="AX101" s="163"/>
      <c r="AY101" s="163"/>
    </row>
    <row r="102" spans="15:51" x14ac:dyDescent="0.25">
      <c r="O102" s="15"/>
      <c r="P102" s="167"/>
      <c r="Q102" s="167"/>
      <c r="AS102" s="163"/>
      <c r="AT102" s="163"/>
      <c r="AU102" s="163"/>
      <c r="AV102" s="163"/>
      <c r="AW102" s="163"/>
      <c r="AX102" s="163"/>
      <c r="AY102" s="163"/>
    </row>
    <row r="103" spans="15:51" x14ac:dyDescent="0.25">
      <c r="O103" s="15"/>
      <c r="P103" s="167"/>
      <c r="Q103" s="167"/>
      <c r="AS103" s="163"/>
      <c r="AT103" s="163"/>
      <c r="AU103" s="163"/>
      <c r="AV103" s="163"/>
      <c r="AW103" s="163"/>
      <c r="AX103" s="163"/>
      <c r="AY103" s="163"/>
    </row>
    <row r="104" spans="15:51" x14ac:dyDescent="0.25">
      <c r="O104" s="15"/>
      <c r="P104" s="167"/>
      <c r="Q104" s="167"/>
      <c r="R104" s="167"/>
      <c r="S104" s="167"/>
      <c r="AS104" s="163"/>
      <c r="AT104" s="163"/>
      <c r="AU104" s="163"/>
      <c r="AV104" s="163"/>
      <c r="AW104" s="163"/>
      <c r="AX104" s="163"/>
      <c r="AY104" s="163"/>
    </row>
    <row r="105" spans="15:51" x14ac:dyDescent="0.25">
      <c r="O105" s="15"/>
      <c r="P105" s="167"/>
      <c r="Q105" s="167"/>
      <c r="R105" s="167"/>
      <c r="S105" s="167"/>
      <c r="T105" s="167"/>
      <c r="AS105" s="163"/>
      <c r="AT105" s="163"/>
      <c r="AU105" s="163"/>
      <c r="AV105" s="163"/>
      <c r="AW105" s="163"/>
      <c r="AX105" s="163"/>
      <c r="AY105" s="163"/>
    </row>
    <row r="106" spans="15:51" x14ac:dyDescent="0.25">
      <c r="O106" s="15"/>
      <c r="P106" s="167"/>
      <c r="Q106" s="167"/>
      <c r="R106" s="167"/>
      <c r="S106" s="167"/>
      <c r="T106" s="167"/>
      <c r="AS106" s="163"/>
      <c r="AT106" s="163"/>
      <c r="AU106" s="163"/>
      <c r="AV106" s="163"/>
      <c r="AW106" s="163"/>
      <c r="AX106" s="163"/>
      <c r="AY106" s="163"/>
    </row>
    <row r="107" spans="15:51" x14ac:dyDescent="0.25">
      <c r="O107" s="15"/>
      <c r="P107" s="167"/>
      <c r="T107" s="167"/>
      <c r="AS107" s="163"/>
      <c r="AT107" s="163"/>
      <c r="AU107" s="163"/>
      <c r="AV107" s="163"/>
      <c r="AW107" s="163"/>
      <c r="AX107" s="163"/>
      <c r="AY107" s="163"/>
    </row>
    <row r="108" spans="15:51" x14ac:dyDescent="0.25">
      <c r="O108" s="167"/>
      <c r="Q108" s="167"/>
      <c r="R108" s="167"/>
      <c r="S108" s="167"/>
      <c r="AS108" s="163"/>
      <c r="AT108" s="163"/>
      <c r="AU108" s="163"/>
      <c r="AV108" s="163"/>
      <c r="AW108" s="163"/>
      <c r="AX108" s="163"/>
      <c r="AY108" s="163"/>
    </row>
    <row r="109" spans="15:51" x14ac:dyDescent="0.25">
      <c r="O109" s="15"/>
      <c r="P109" s="167"/>
      <c r="Q109" s="167"/>
      <c r="R109" s="167"/>
      <c r="S109" s="167"/>
      <c r="T109" s="167"/>
      <c r="AS109" s="163"/>
      <c r="AT109" s="163"/>
      <c r="AU109" s="163"/>
      <c r="AV109" s="163"/>
      <c r="AW109" s="163"/>
      <c r="AX109" s="163"/>
      <c r="AY109" s="163"/>
    </row>
    <row r="110" spans="15:51" x14ac:dyDescent="0.25">
      <c r="O110" s="15"/>
      <c r="P110" s="167"/>
      <c r="Q110" s="167"/>
      <c r="R110" s="167"/>
      <c r="S110" s="167"/>
      <c r="T110" s="167"/>
      <c r="U110" s="167"/>
      <c r="AS110" s="163"/>
      <c r="AT110" s="163"/>
      <c r="AU110" s="163"/>
      <c r="AV110" s="163"/>
      <c r="AW110" s="163"/>
      <c r="AX110" s="163"/>
      <c r="AY110" s="163"/>
    </row>
    <row r="111" spans="15:51" x14ac:dyDescent="0.25">
      <c r="O111" s="15"/>
      <c r="P111" s="167"/>
      <c r="T111" s="167"/>
      <c r="U111" s="167"/>
      <c r="AS111" s="163"/>
      <c r="AT111" s="163"/>
      <c r="AU111" s="163"/>
      <c r="AV111" s="163"/>
      <c r="AW111" s="163"/>
      <c r="AX111" s="163"/>
      <c r="AY111" s="163"/>
    </row>
    <row r="123" spans="45:51" x14ac:dyDescent="0.25">
      <c r="AS123" s="163"/>
      <c r="AT123" s="163"/>
      <c r="AU123" s="163"/>
      <c r="AV123" s="163"/>
      <c r="AW123" s="163"/>
      <c r="AX123" s="163"/>
      <c r="AY123" s="163"/>
    </row>
  </sheetData>
  <protectedRanges>
    <protectedRange sqref="N67:R67 B77 S69:T75 B69:B74 S65:T66 N70:R75 T57:T64 T43:T47" name="Range2_12_5_1_1"/>
    <protectedRange sqref="N10 L10 L6 D6 D8 AD8 AF8 O8:U8 AJ8:AR8 AF10 AR11:AR34 L24:N31 G23:G34 N12:N23 N32:N34 E23:E34 E11:G22 N11:AG11 O12:AG34" name="Range1_16_3_1_1"/>
    <protectedRange sqref="I72 J70:M75 J67:M67 I75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6:H76 F75 E74" name="Range2_2_2_9_2_1_1"/>
    <protectedRange sqref="D72 D75:D76" name="Range2_1_1_1_1_1_9_2_1_1"/>
    <protectedRange sqref="Q10" name="Range1_17_1_1_1"/>
    <protectedRange sqref="AG10" name="Range1_18_1_1_1"/>
    <protectedRange sqref="C73 C75" name="Range2_4_1_1_1"/>
    <protectedRange sqref="AS16:AS34" name="Range1_1_1_1"/>
    <protectedRange sqref="P3:U5" name="Range1_16_1_1_1_1"/>
    <protectedRange sqref="C76 C74 C71" name="Range2_1_3_1_1"/>
    <protectedRange sqref="H11:H34" name="Range1_1_1_1_1_1_1"/>
    <protectedRange sqref="B75:B76 J68:R69 D73:D74 I73:I74 Z66:Z67 S67:Y68 AA67:AU68 E75:E76 G77:H78 F76" name="Range2_2_1_10_1_1_1_2"/>
    <protectedRange sqref="C72" name="Range2_2_1_10_2_1_1_1"/>
    <protectedRange sqref="N65:R66 G73:H73 D69 F72 E71" name="Range2_12_1_6_1_1"/>
    <protectedRange sqref="D64:D65 I69:I71 I65:M66 G74:H75 G67:H69 E72:E73 F73:F74 F66:F68 E65:E67" name="Range2_2_12_1_7_1_1"/>
    <protectedRange sqref="D70:D71" name="Range2_1_1_1_1_11_1_2_1_1"/>
    <protectedRange sqref="E68 G70:H70 F69" name="Range2_2_2_9_1_1_1_1"/>
    <protectedRange sqref="D66" name="Range2_1_1_1_1_1_9_1_1_1_1"/>
    <protectedRange sqref="C70 C65" name="Range2_1_1_2_1_1"/>
    <protectedRange sqref="C69" name="Range2_1_2_2_1_1"/>
    <protectedRange sqref="C68" name="Range2_3_2_1_1"/>
    <protectedRange sqref="F64:F65 E64 G66:H66" name="Range2_2_12_1_1_1_1_1"/>
    <protectedRange sqref="C64" name="Range2_1_4_2_1_1_1"/>
    <protectedRange sqref="C66:C67" name="Range2_5_1_1_1"/>
    <protectedRange sqref="E69:E70 F70:F71 G71:H72 I67:I68" name="Range2_2_1_1_1_1"/>
    <protectedRange sqref="D67:D68" name="Range2_1_1_1_1_1_1_1_1"/>
    <protectedRange sqref="AS11:AS15" name="Range1_4_1_1_1_1"/>
    <protectedRange sqref="J11:J15 J26:J34" name="Range1_1_2_1_10_1_1_1_1"/>
    <protectedRange sqref="R82" name="Range2_2_1_10_1_1_1_1_1"/>
    <protectedRange sqref="B42" name="Range2_12_5_1_1_1"/>
    <protectedRange sqref="S39:S42" name="Range2_12_3_1_1_1_1"/>
    <protectedRange sqref="D39:H39 N39:R42" name="Range2_12_1_3_1_1_1_1"/>
    <protectedRange sqref="I39:M39 E40:M42" name="Range2_2_12_1_6_1_1_1_1"/>
    <protectedRange sqref="D40:D42" name="Range2_1_1_1_1_11_1_1_1_1_1_1"/>
    <protectedRange sqref="C40:C42" name="Range2_1_2_1_1_1_1_1"/>
    <protectedRange sqref="C39" name="Range2_3_1_1_1_1_1"/>
    <protectedRange sqref="G43:H45" name="Range2_2_12_1_3_1_1_1_1_1_4_1_1"/>
    <protectedRange sqref="E43:F45" name="Range2_2_12_1_7_1_1_3_1_1"/>
    <protectedRange sqref="S43:S47" name="Range2_12_5_1_1_2_3_1"/>
    <protectedRange sqref="Q43:R45" name="Range2_12_1_6_1_1_1_1_2_1"/>
    <protectedRange sqref="N43:P45" name="Range2_12_1_2_3_1_1_1_1_2_1"/>
    <protectedRange sqref="I43:M45" name="Range2_2_12_1_4_3_1_1_1_1_2_1"/>
    <protectedRange sqref="D43:D45" name="Range2_2_12_1_3_1_2_1_1_1_2_1_2_1"/>
    <protectedRange sqref="T50:T56" name="Range2_12_5_1_1_3"/>
    <protectedRange sqref="T49" name="Range2_12_5_1_1_2_2"/>
    <protectedRange sqref="S49" name="Range2_12_4_1_1_1_4_2_2_2"/>
    <protectedRange sqref="T48" name="Range2_12_5_1_1_6_1_1_1_1_1_1_1"/>
    <protectedRange sqref="S48" name="Range2_12_5_1_1_5_3_1_1_1_1_1_1_1"/>
    <protectedRange sqref="B66:B68" name="Range2_12_5_1_1_2"/>
    <protectedRange sqref="B65" name="Range2_12_5_1_1_2_1_4_1_1_1_2_1_1_1_1_1_1_1"/>
    <protectedRange sqref="F63 G65:H65" name="Range2_2_12_1_1_1_1_1_1"/>
    <protectedRange sqref="D63:E63" name="Range2_2_12_1_7_1_1_2_1"/>
    <protectedRange sqref="C63" name="Range2_1_1_2_1_1_1"/>
    <protectedRange sqref="B63:B64" name="Range2_12_5_1_1_2_1"/>
    <protectedRange sqref="B62" name="Range2_12_5_1_1_2_1_2_1"/>
    <protectedRange sqref="B61" name="Range2_12_5_1_1_2_1_2_2"/>
    <protectedRange sqref="B60" name="Range2_12_5_1_1_2_1_4_1_1_1_2_1_1_1_1_1_1_1_1_1_2"/>
    <protectedRange sqref="G46:H47" name="Range2_2_12_1_3_1_1_1_1_1_4_1_1_1"/>
    <protectedRange sqref="E46:F47" name="Range2_2_12_1_7_1_1_3_1_1_1"/>
    <protectedRange sqref="Q46:R47" name="Range2_12_1_6_1_1_1_1_2_1_1"/>
    <protectedRange sqref="N46:P47" name="Range2_12_1_2_3_1_1_1_1_2_1_1"/>
    <protectedRange sqref="I46:M47" name="Range2_2_12_1_4_3_1_1_1_1_2_1_1"/>
    <protectedRange sqref="D46:D47" name="Range2_2_12_1_3_1_2_1_1_1_2_1_2_1_1"/>
    <protectedRange sqref="Q49:R49" name="Range2_12_1_6_1_1_1_2_3_2_1_1_3_1"/>
    <protectedRange sqref="N49:P49" name="Range2_12_1_2_3_1_1_1_2_3_2_1_1_3_1"/>
    <protectedRange sqref="K49:M49" name="Range2_2_12_1_4_3_1_1_1_3_3_2_1_1_3_1"/>
    <protectedRange sqref="J49" name="Range2_2_12_1_4_3_1_1_1_3_2_1_2_2_1"/>
    <protectedRange sqref="Q48:R48" name="Range2_12_1_6_1_1_1_2_3_2_1_1_2_1_1_1_1_1_1"/>
    <protectedRange sqref="N48:P48" name="Range2_12_1_2_3_1_1_1_2_3_2_1_1_2_1_1_1_1_1_1"/>
    <protectedRange sqref="J48:M48" name="Range2_2_12_1_4_3_1_1_1_3_3_2_1_1_2_1_1_1_1_1_1"/>
    <protectedRange sqref="I48" name="Range2_2_12_1_4_3_1_1_1_2_1_2_2_1_2_1_1_1_1_1_1"/>
    <protectedRange sqref="G49:H49 D49:E49" name="Range2_2_12_1_3_1_2_1_1_1_2_1_3_2_1_2_1_1_1_1_1_1"/>
    <protectedRange sqref="F49" name="Range2_2_12_1_3_1_2_1_1_1_1_1_2_2_1_2_1_1_1_1_1_1"/>
    <protectedRange sqref="D48:E48" name="Range2_2_12_1_3_1_2_1_1_1_2_1_2_3_2_1_1_1"/>
    <protectedRange sqref="F48:H48" name="Range2_2_12_1_3_1_1_1_1_1_4_1_2_1_2_1_2_1_1_1"/>
    <protectedRange sqref="I49" name="Range2_2_12_1_4_2_1_1_1_4_1_2_1_1_1_2_2_1_1"/>
    <protectedRange sqref="B44:B45" name="Range2_12_5_1_1_1_2_2_1_1_1_1_1_1_1_1_1_1"/>
    <protectedRange sqref="B46" name="Range2_12_5_1_1_1_3_1_1_1_1_1_1_1_1_1_1_1"/>
    <protectedRange sqref="S61:S64" name="Range2_12_5_1_1_5"/>
    <protectedRange sqref="N61:R64" name="Range2_12_1_6_1_1_1"/>
    <protectedRange sqref="J61:M64" name="Range2_2_12_1_7_1_1_2"/>
    <protectedRange sqref="S59:S60" name="Range2_12_2_1_1_1_2_1_1_1"/>
    <protectedRange sqref="Q60:R60" name="Range2_12_1_4_1_1_1_1_1_1_1_1_1_1_1_1_1_1_1"/>
    <protectedRange sqref="N60:P60" name="Range2_12_1_2_1_1_1_1_1_1_1_1_1_1_1_1_1_1_1_1"/>
    <protectedRange sqref="J60:M60" name="Range2_2_12_1_4_1_1_1_1_1_1_1_1_1_1_1_1_1_1_1_1"/>
    <protectedRange sqref="Q59:R59" name="Range2_12_1_6_1_1_1_2_3_1_1_3_1_1_1_1_1_1_1"/>
    <protectedRange sqref="N59:P59" name="Range2_12_1_2_3_1_1_1_2_3_1_1_3_1_1_1_1_1_1_1"/>
    <protectedRange sqref="J59:M59" name="Range2_2_12_1_4_3_1_1_1_3_3_1_1_3_1_1_1_1_1_1_1"/>
    <protectedRange sqref="S50:S58" name="Range2_12_4_1_1_1_4_2_2_2_1"/>
    <protectedRange sqref="Q50:R58" name="Range2_12_1_6_1_1_1_2_3_2_1_1_3_2"/>
    <protectedRange sqref="N50:P58" name="Range2_12_1_2_3_1_1_1_2_3_2_1_1_3_2"/>
    <protectedRange sqref="K50:M58" name="Range2_2_12_1_4_3_1_1_1_3_3_2_1_1_3_2"/>
    <protectedRange sqref="J50:J58" name="Range2_2_12_1_4_3_1_1_1_3_2_1_2_2_2"/>
    <protectedRange sqref="G50:H52" name="Range2_2_12_1_3_1_2_1_1_1_2_1_1_1_1_1_1_2_1_1_1"/>
    <protectedRange sqref="D50:E52" name="Range2_2_12_1_3_1_2_1_1_1_2_1_1_1_1_3_1_1_1_1_1"/>
    <protectedRange sqref="F50:F52" name="Range2_2_12_1_3_1_2_1_1_1_3_1_1_1_1_1_3_1_1_1_1_1"/>
    <protectedRange sqref="I50:I52" name="Range2_2_12_1_4_3_1_1_1_2_1_2_1_1_3_1_1_1_1_1_1_1"/>
    <protectedRange sqref="I55:I56" name="Range2_2_12_1_7_1_1_2_2_2"/>
    <protectedRange sqref="I53:I54" name="Range2_2_12_1_4_3_1_1_1_3_3_1_1_3_1_1_1_1_1_1_2_2"/>
    <protectedRange sqref="E53:H54" name="Range2_2_12_1_3_1_2_1_1_1_1_2_1_1_1_1_1_1_2_2"/>
    <protectedRange sqref="D53:D54" name="Range2_2_12_1_3_1_2_1_1_1_2_1_2_3_1_1_1_1_1_2"/>
    <protectedRange sqref="G55:H56" name="Range2_2_12_1_3_1_2_1_1_1_2_1_1_1_1_1_1_2_1_1_1_1_1_1"/>
    <protectedRange sqref="D55:E56" name="Range2_2_12_1_3_1_2_1_1_1_2_1_1_1_1_3_1_1_1_1_1_2_1_2"/>
    <protectedRange sqref="F55:F56" name="Range2_2_12_1_3_1_2_1_1_1_3_1_1_1_1_1_3_1_1_1_1_1_1_1_2"/>
    <protectedRange sqref="I59:I64" name="Range2_2_12_1_7_1_1_2_2_1_1"/>
    <protectedRange sqref="I57:I58" name="Range2_2_12_1_4_3_1_1_1_3_3_1_1_3_1_1_1_1_1_1_2_1_1"/>
    <protectedRange sqref="G57:H58 E57:F57" name="Range2_2_12_1_3_1_2_1_1_1_1_2_1_1_1_1_1_1_2_1_1"/>
    <protectedRange sqref="D57" name="Range2_2_12_1_3_1_2_1_1_1_2_1_2_3_1_1_1_1_1_1_1"/>
    <protectedRange sqref="G64:H64" name="Range2_2_12_1_3_1_2_1_1_1_2_1_1_1_1_1_1_2_1_1_1_1_1_1_1_1_1"/>
    <protectedRange sqref="F62 G61:H63" name="Range2_2_12_1_3_3_1_1_1_2_1_1_1_1_1_1_1_1_1_1_1_1_1_1_1_1"/>
    <protectedRange sqref="G59:H59" name="Range2_2_12_1_3_1_2_1_1_1_2_1_1_1_1_1_1_2_1_1_1_1_1_2_1"/>
    <protectedRange sqref="F59:F61" name="Range2_2_12_1_3_1_2_1_1_1_3_1_1_1_1_1_3_1_1_1_1_1_1_1_1_1"/>
    <protectedRange sqref="F58 G60:H60" name="Range2_2_12_1_3_1_2_1_1_1_1_2_1_1_1_1_1_1_1_1_1_1_1"/>
    <protectedRange sqref="D62" name="Range2_2_12_1_7_1_1_2_1_1_1_1_1"/>
    <protectedRange sqref="E62" name="Range2_2_12_1_1_1_1_1_1_1_1_1_1_1"/>
    <protectedRange sqref="C62" name="Range2_1_4_2_1_1_1_1_1_1_1_1"/>
    <protectedRange sqref="D59:E61" name="Range2_2_12_1_3_1_2_1_1_1_3_1_1_1_1_1_1_1_2_1_1_1_1_1_1_1"/>
    <protectedRange sqref="D58:E58" name="Range2_2_12_1_3_1_2_1_1_1_2_1_1_1_1_3_1_1_1_1_1_1_1_1_1_1"/>
    <protectedRange sqref="B58" name="Range2_12_5_1_1_2_1_4_1_1_1_2_1_1_1_1_1_1_1_1_1_2_1_1_1_1"/>
    <protectedRange sqref="B59" name="Range2_12_5_1_1_2_1_2_2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91" priority="5" operator="containsText" text="N/A">
      <formula>NOT(ISERROR(SEARCH("N/A",X11)))</formula>
    </cfRule>
    <cfRule type="cellIs" dxfId="90" priority="23" operator="equal">
      <formula>0</formula>
    </cfRule>
  </conditionalFormatting>
  <conditionalFormatting sqref="X11:AE34">
    <cfRule type="cellIs" dxfId="89" priority="22" operator="greaterThanOrEqual">
      <formula>1185</formula>
    </cfRule>
  </conditionalFormatting>
  <conditionalFormatting sqref="X11:AE34">
    <cfRule type="cellIs" dxfId="88" priority="21" operator="between">
      <formula>0.1</formula>
      <formula>1184</formula>
    </cfRule>
  </conditionalFormatting>
  <conditionalFormatting sqref="X8 AJ11:AO11 AJ15:AL15 AJ12:AN14 AK33:AK34 AJ16:AJ34 AO12:AO32 AL16:AL34 AM15:AN34">
    <cfRule type="cellIs" dxfId="87" priority="20" operator="equal">
      <formula>0</formula>
    </cfRule>
  </conditionalFormatting>
  <conditionalFormatting sqref="X8 AJ11:AO11 AJ15:AL15 AJ12:AN14 AK33:AK34 AJ16:AJ34 AO12:AO32 AL16:AL34 AM15:AN34">
    <cfRule type="cellIs" dxfId="86" priority="19" operator="greaterThan">
      <formula>1179</formula>
    </cfRule>
  </conditionalFormatting>
  <conditionalFormatting sqref="X8 AJ11:AO11 AJ15:AL15 AJ12:AN14 AK33:AK34 AJ16:AJ34 AO12:AO32 AL16:AL34 AM15:AN34">
    <cfRule type="cellIs" dxfId="85" priority="18" operator="greaterThan">
      <formula>99</formula>
    </cfRule>
  </conditionalFormatting>
  <conditionalFormatting sqref="X8 AJ11:AO11 AJ15:AL15 AJ12:AN14 AK33:AK34 AJ16:AJ34 AO12:AO32 AL16:AL34 AM15:AN34">
    <cfRule type="cellIs" dxfId="84" priority="17" operator="greaterThan">
      <formula>0.99</formula>
    </cfRule>
  </conditionalFormatting>
  <conditionalFormatting sqref="AB8">
    <cfRule type="cellIs" dxfId="83" priority="16" operator="equal">
      <formula>0</formula>
    </cfRule>
  </conditionalFormatting>
  <conditionalFormatting sqref="AB8">
    <cfRule type="cellIs" dxfId="82" priority="15" operator="greaterThan">
      <formula>1179</formula>
    </cfRule>
  </conditionalFormatting>
  <conditionalFormatting sqref="AB8">
    <cfRule type="cellIs" dxfId="81" priority="14" operator="greaterThan">
      <formula>99</formula>
    </cfRule>
  </conditionalFormatting>
  <conditionalFormatting sqref="AB8">
    <cfRule type="cellIs" dxfId="80" priority="13" operator="greaterThan">
      <formula>0.99</formula>
    </cfRule>
  </conditionalFormatting>
  <conditionalFormatting sqref="AQ11:AQ34 AO33:AO34 AK16:AK32">
    <cfRule type="cellIs" dxfId="79" priority="12" operator="equal">
      <formula>0</formula>
    </cfRule>
  </conditionalFormatting>
  <conditionalFormatting sqref="AQ11:AQ34 AO33:AO34 AK16:AK32">
    <cfRule type="cellIs" dxfId="78" priority="11" operator="greaterThan">
      <formula>1179</formula>
    </cfRule>
  </conditionalFormatting>
  <conditionalFormatting sqref="AQ11:AQ34 AO33:AO34 AK16:AK32">
    <cfRule type="cellIs" dxfId="77" priority="10" operator="greaterThan">
      <formula>99</formula>
    </cfRule>
  </conditionalFormatting>
  <conditionalFormatting sqref="AQ11:AQ34 AO33:AO34 AK16:AK32">
    <cfRule type="cellIs" dxfId="76" priority="9" operator="greaterThan">
      <formula>0.99</formula>
    </cfRule>
  </conditionalFormatting>
  <conditionalFormatting sqref="AI11:AI34">
    <cfRule type="cellIs" dxfId="75" priority="8" operator="greaterThan">
      <formula>$AI$8</formula>
    </cfRule>
  </conditionalFormatting>
  <conditionalFormatting sqref="AH11:AH34">
    <cfRule type="cellIs" dxfId="74" priority="6" operator="greaterThan">
      <formula>$AH$8</formula>
    </cfRule>
    <cfRule type="cellIs" dxfId="73" priority="7" operator="greaterThan">
      <formula>$AH$8</formula>
    </cfRule>
  </conditionalFormatting>
  <conditionalFormatting sqref="AP11:AP34">
    <cfRule type="cellIs" dxfId="72" priority="4" operator="equal">
      <formula>0</formula>
    </cfRule>
  </conditionalFormatting>
  <conditionalFormatting sqref="AP11:AP34">
    <cfRule type="cellIs" dxfId="71" priority="3" operator="greaterThan">
      <formula>1179</formula>
    </cfRule>
  </conditionalFormatting>
  <conditionalFormatting sqref="AP11:AP34">
    <cfRule type="cellIs" dxfId="70" priority="2" operator="greaterThan">
      <formula>99</formula>
    </cfRule>
  </conditionalFormatting>
  <conditionalFormatting sqref="AP11:AP34">
    <cfRule type="cellIs" dxfId="69" priority="1" operator="greaterThan">
      <formula>0.99</formula>
    </cfRule>
  </conditionalFormatting>
  <dataValidations count="4"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9"/>
  <sheetViews>
    <sheetView topLeftCell="A16" workbookViewId="0">
      <selection activeCell="B60" sqref="B60"/>
    </sheetView>
  </sheetViews>
  <sheetFormatPr defaultRowHeight="15" x14ac:dyDescent="0.25"/>
  <cols>
    <col min="1" max="1" width="5.7109375" style="163" customWidth="1"/>
    <col min="2" max="2" width="10.28515625" style="163" customWidth="1"/>
    <col min="3" max="3" width="14" style="163" customWidth="1"/>
    <col min="4" max="7" width="9.140625" style="163"/>
    <col min="8" max="8" width="20.42578125" style="163" customWidth="1"/>
    <col min="9" max="10" width="9.140625" style="163"/>
    <col min="11" max="11" width="9" style="163" customWidth="1"/>
    <col min="12" max="14" width="9.140625" style="163" hidden="1" customWidth="1"/>
    <col min="15" max="16" width="9.28515625" style="163" bestFit="1" customWidth="1"/>
    <col min="17" max="17" width="9" style="163" customWidth="1"/>
    <col min="18" max="18" width="9.140625" style="163" customWidth="1"/>
    <col min="19" max="19" width="11.5703125" style="163" bestFit="1" customWidth="1"/>
    <col min="20" max="20" width="10.5703125" style="163" bestFit="1" customWidth="1"/>
    <col min="21" max="22" width="9.28515625" style="163" bestFit="1" customWidth="1"/>
    <col min="23" max="23" width="9.140625" style="163"/>
    <col min="24" max="28" width="9.28515625" style="163" bestFit="1" customWidth="1"/>
    <col min="29" max="32" width="9.140625" style="163"/>
    <col min="33" max="33" width="10.5703125" style="163" bestFit="1" customWidth="1"/>
    <col min="34" max="35" width="9.28515625" style="163" bestFit="1" customWidth="1"/>
    <col min="36" max="44" width="9.140625" style="163"/>
    <col min="45" max="45" width="83.85546875" style="15" customWidth="1"/>
    <col min="46" max="47" width="9.140625" style="167"/>
    <col min="48" max="48" width="29.7109375" style="167" customWidth="1"/>
    <col min="49" max="49" width="22" style="167" customWidth="1"/>
    <col min="50" max="50" width="9.140625" style="167"/>
    <col min="51" max="51" width="38.5703125" style="167" bestFit="1" customWidth="1"/>
    <col min="52" max="16384" width="9.140625" style="163"/>
  </cols>
  <sheetData>
    <row r="2" spans="2:51" ht="21" x14ac:dyDescent="0.25">
      <c r="B2" s="5"/>
      <c r="C2" s="167"/>
      <c r="D2" s="167"/>
      <c r="E2" s="6"/>
      <c r="F2" s="6"/>
      <c r="G2" s="167"/>
      <c r="H2" s="7"/>
      <c r="I2" s="7"/>
      <c r="J2" s="167"/>
      <c r="K2" s="7"/>
      <c r="L2" s="7"/>
      <c r="M2" s="167"/>
      <c r="N2" s="167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7"/>
      <c r="AN2" s="167"/>
      <c r="AO2" s="167"/>
      <c r="AP2" s="167"/>
      <c r="AQ2" s="167"/>
      <c r="AR2" s="167"/>
    </row>
    <row r="3" spans="2:51" ht="21" x14ac:dyDescent="0.25">
      <c r="B3" s="16" t="s">
        <v>1</v>
      </c>
      <c r="C3" s="16"/>
      <c r="D3" s="16"/>
      <c r="E3" s="167"/>
      <c r="F3" s="7"/>
      <c r="G3" s="7"/>
      <c r="H3" s="167"/>
      <c r="I3" s="167"/>
      <c r="J3" s="167"/>
      <c r="K3" s="17"/>
      <c r="L3" s="18"/>
      <c r="M3" s="167"/>
      <c r="N3" s="167"/>
      <c r="O3" s="19" t="s">
        <v>2</v>
      </c>
      <c r="P3" s="263" t="s">
        <v>130</v>
      </c>
      <c r="Q3" s="264"/>
      <c r="R3" s="264"/>
      <c r="S3" s="264"/>
      <c r="T3" s="264"/>
      <c r="U3" s="265"/>
      <c r="V3" s="20"/>
      <c r="W3" s="20"/>
      <c r="X3" s="20"/>
      <c r="Y3" s="20"/>
      <c r="Z3" s="20"/>
      <c r="AH3" s="167"/>
      <c r="AI3" s="167"/>
      <c r="AJ3" s="167"/>
      <c r="AK3" s="167"/>
      <c r="AL3" s="15"/>
      <c r="AM3" s="167"/>
      <c r="AN3" s="167"/>
      <c r="AO3" s="167"/>
      <c r="AP3" s="167"/>
      <c r="AQ3" s="167"/>
      <c r="AR3" s="167"/>
      <c r="AS3" s="167"/>
    </row>
    <row r="4" spans="2:51" x14ac:dyDescent="0.25">
      <c r="B4" s="21" t="s">
        <v>3</v>
      </c>
      <c r="C4" s="21"/>
      <c r="D4" s="21"/>
      <c r="E4" s="167"/>
      <c r="F4" s="22"/>
      <c r="G4" s="167"/>
      <c r="H4" s="167"/>
      <c r="I4" s="167"/>
      <c r="J4" s="167"/>
      <c r="K4" s="167"/>
      <c r="L4" s="167"/>
      <c r="M4" s="167"/>
      <c r="N4" s="167"/>
      <c r="O4" s="19" t="s">
        <v>4</v>
      </c>
      <c r="P4" s="263" t="s">
        <v>137</v>
      </c>
      <c r="Q4" s="264"/>
      <c r="R4" s="264"/>
      <c r="S4" s="264"/>
      <c r="T4" s="264"/>
      <c r="U4" s="265"/>
      <c r="V4" s="20"/>
      <c r="W4" s="20"/>
      <c r="X4" s="20"/>
      <c r="Y4" s="20"/>
      <c r="Z4" s="20"/>
      <c r="AH4" s="167"/>
      <c r="AI4" s="167"/>
      <c r="AJ4" s="167"/>
      <c r="AK4" s="167"/>
      <c r="AL4" s="15"/>
      <c r="AM4" s="167"/>
      <c r="AN4" s="167"/>
      <c r="AO4" s="167"/>
      <c r="AP4" s="167"/>
      <c r="AQ4" s="167"/>
      <c r="AR4" s="167"/>
      <c r="AS4" s="167"/>
    </row>
    <row r="5" spans="2:51" x14ac:dyDescent="0.25">
      <c r="B5" s="167"/>
      <c r="C5" s="167"/>
      <c r="D5" s="167"/>
      <c r="E5" s="23"/>
      <c r="F5" s="23"/>
      <c r="G5" s="167"/>
      <c r="H5" s="167"/>
      <c r="I5" s="167"/>
      <c r="J5" s="167"/>
      <c r="K5" s="167"/>
      <c r="L5" s="167"/>
      <c r="M5" s="167"/>
      <c r="N5" s="167"/>
      <c r="O5" s="19" t="s">
        <v>5</v>
      </c>
      <c r="P5" s="263" t="s">
        <v>137</v>
      </c>
      <c r="Q5" s="264"/>
      <c r="R5" s="264"/>
      <c r="S5" s="264"/>
      <c r="T5" s="264"/>
      <c r="U5" s="265"/>
      <c r="V5" s="20"/>
      <c r="W5" s="20"/>
      <c r="X5" s="20"/>
      <c r="Y5" s="20"/>
      <c r="Z5" s="20"/>
      <c r="AH5" s="167"/>
      <c r="AI5" s="167"/>
      <c r="AJ5" s="167"/>
      <c r="AK5" s="167"/>
      <c r="AL5" s="15"/>
      <c r="AM5" s="167"/>
      <c r="AN5" s="167"/>
      <c r="AO5" s="167"/>
      <c r="AP5" s="167"/>
      <c r="AQ5" s="167"/>
      <c r="AR5" s="167"/>
      <c r="AS5" s="167"/>
    </row>
    <row r="6" spans="2:51" x14ac:dyDescent="0.25">
      <c r="B6" s="263" t="s">
        <v>6</v>
      </c>
      <c r="C6" s="265"/>
      <c r="D6" s="266" t="s">
        <v>7</v>
      </c>
      <c r="E6" s="267"/>
      <c r="F6" s="267"/>
      <c r="G6" s="267"/>
      <c r="H6" s="268"/>
      <c r="I6" s="167"/>
      <c r="J6" s="167"/>
      <c r="K6" s="162"/>
      <c r="L6" s="269">
        <v>41686</v>
      </c>
      <c r="M6" s="270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36" x14ac:dyDescent="0.25">
      <c r="B7" s="252" t="s">
        <v>8</v>
      </c>
      <c r="C7" s="253"/>
      <c r="D7" s="252" t="s">
        <v>9</v>
      </c>
      <c r="E7" s="254"/>
      <c r="F7" s="254"/>
      <c r="G7" s="253"/>
      <c r="H7" s="157" t="s">
        <v>10</v>
      </c>
      <c r="I7" s="158" t="s">
        <v>11</v>
      </c>
      <c r="J7" s="158" t="s">
        <v>12</v>
      </c>
      <c r="K7" s="158" t="s">
        <v>13</v>
      </c>
      <c r="L7" s="15"/>
      <c r="M7" s="15"/>
      <c r="N7" s="15"/>
      <c r="O7" s="157" t="s">
        <v>14</v>
      </c>
      <c r="P7" s="252" t="s">
        <v>15</v>
      </c>
      <c r="Q7" s="254"/>
      <c r="R7" s="254"/>
      <c r="S7" s="254"/>
      <c r="T7" s="253"/>
      <c r="U7" s="251" t="s">
        <v>16</v>
      </c>
      <c r="V7" s="251"/>
      <c r="W7" s="158" t="s">
        <v>17</v>
      </c>
      <c r="X7" s="252" t="s">
        <v>18</v>
      </c>
      <c r="Y7" s="253"/>
      <c r="Z7" s="252" t="s">
        <v>19</v>
      </c>
      <c r="AA7" s="253"/>
      <c r="AB7" s="252" t="s">
        <v>20</v>
      </c>
      <c r="AC7" s="253"/>
      <c r="AD7" s="252" t="s">
        <v>21</v>
      </c>
      <c r="AE7" s="253"/>
      <c r="AF7" s="158" t="s">
        <v>22</v>
      </c>
      <c r="AG7" s="158" t="s">
        <v>23</v>
      </c>
      <c r="AH7" s="158" t="s">
        <v>24</v>
      </c>
      <c r="AI7" s="158" t="s">
        <v>25</v>
      </c>
      <c r="AJ7" s="252" t="s">
        <v>26</v>
      </c>
      <c r="AK7" s="254"/>
      <c r="AL7" s="254"/>
      <c r="AM7" s="254"/>
      <c r="AN7" s="253"/>
      <c r="AO7" s="252" t="s">
        <v>27</v>
      </c>
      <c r="AP7" s="254"/>
      <c r="AQ7" s="253"/>
      <c r="AR7" s="158" t="s">
        <v>28</v>
      </c>
      <c r="AS7" s="30"/>
      <c r="AT7" s="15"/>
      <c r="AU7" s="15"/>
      <c r="AV7" s="15"/>
      <c r="AW7" s="15"/>
      <c r="AX7" s="15"/>
      <c r="AY7" s="15"/>
    </row>
    <row r="8" spans="2:51" x14ac:dyDescent="0.25">
      <c r="B8" s="255">
        <v>42007</v>
      </c>
      <c r="C8" s="256"/>
      <c r="D8" s="257" t="s">
        <v>29</v>
      </c>
      <c r="E8" s="258"/>
      <c r="F8" s="258"/>
      <c r="G8" s="259"/>
      <c r="H8" s="31"/>
      <c r="I8" s="257" t="s">
        <v>29</v>
      </c>
      <c r="J8" s="258"/>
      <c r="K8" s="259"/>
      <c r="L8" s="32"/>
      <c r="M8" s="32"/>
      <c r="N8" s="32"/>
      <c r="O8" s="31" t="s">
        <v>30</v>
      </c>
      <c r="P8" s="31" t="s">
        <v>30</v>
      </c>
      <c r="Q8" s="31" t="s">
        <v>31</v>
      </c>
      <c r="R8" s="31" t="s">
        <v>31</v>
      </c>
      <c r="S8" s="31" t="s">
        <v>30</v>
      </c>
      <c r="T8" s="31" t="s">
        <v>32</v>
      </c>
      <c r="U8" s="260" t="s">
        <v>33</v>
      </c>
      <c r="V8" s="260"/>
      <c r="W8" s="33" t="s">
        <v>34</v>
      </c>
      <c r="X8" s="243">
        <v>0</v>
      </c>
      <c r="Y8" s="244"/>
      <c r="Z8" s="261" t="s">
        <v>35</v>
      </c>
      <c r="AA8" s="262"/>
      <c r="AB8" s="243">
        <v>1185</v>
      </c>
      <c r="AC8" s="244"/>
      <c r="AD8" s="245">
        <v>800</v>
      </c>
      <c r="AE8" s="246"/>
      <c r="AF8" s="31"/>
      <c r="AG8" s="33">
        <f>AG34-AG10</f>
        <v>25092</v>
      </c>
      <c r="AH8" s="34"/>
      <c r="AI8" s="34"/>
      <c r="AJ8" s="31" t="s">
        <v>36</v>
      </c>
      <c r="AK8" s="31" t="s">
        <v>36</v>
      </c>
      <c r="AL8" s="31" t="s">
        <v>36</v>
      </c>
      <c r="AM8" s="31" t="s">
        <v>36</v>
      </c>
      <c r="AN8" s="31" t="s">
        <v>36</v>
      </c>
      <c r="AO8" s="31" t="s">
        <v>36</v>
      </c>
      <c r="AP8" s="31" t="s">
        <v>31</v>
      </c>
      <c r="AQ8" s="31" t="s">
        <v>31</v>
      </c>
      <c r="AR8" s="31" t="s">
        <v>37</v>
      </c>
      <c r="AS8" s="30"/>
      <c r="AV8" s="35" t="s">
        <v>38</v>
      </c>
    </row>
    <row r="9" spans="2:51" ht="60" x14ac:dyDescent="0.25">
      <c r="B9" s="235" t="s">
        <v>39</v>
      </c>
      <c r="C9" s="235"/>
      <c r="D9" s="247" t="s">
        <v>40</v>
      </c>
      <c r="E9" s="248"/>
      <c r="F9" s="249" t="s">
        <v>41</v>
      </c>
      <c r="G9" s="248"/>
      <c r="H9" s="250" t="s">
        <v>42</v>
      </c>
      <c r="I9" s="235" t="s">
        <v>43</v>
      </c>
      <c r="J9" s="235"/>
      <c r="K9" s="235"/>
      <c r="L9" s="158" t="s">
        <v>44</v>
      </c>
      <c r="M9" s="251" t="s">
        <v>45</v>
      </c>
      <c r="N9" s="36" t="s">
        <v>46</v>
      </c>
      <c r="O9" s="241" t="s">
        <v>47</v>
      </c>
      <c r="P9" s="241" t="s">
        <v>48</v>
      </c>
      <c r="Q9" s="37" t="s">
        <v>49</v>
      </c>
      <c r="R9" s="229" t="s">
        <v>50</v>
      </c>
      <c r="S9" s="230"/>
      <c r="T9" s="231"/>
      <c r="U9" s="159" t="s">
        <v>51</v>
      </c>
      <c r="V9" s="159" t="s">
        <v>52</v>
      </c>
      <c r="W9" s="235" t="s">
        <v>53</v>
      </c>
      <c r="X9" s="236" t="s">
        <v>54</v>
      </c>
      <c r="Y9" s="237"/>
      <c r="Z9" s="237"/>
      <c r="AA9" s="237"/>
      <c r="AB9" s="237"/>
      <c r="AC9" s="237"/>
      <c r="AD9" s="237"/>
      <c r="AE9" s="238"/>
      <c r="AF9" s="161" t="s">
        <v>55</v>
      </c>
      <c r="AG9" s="161" t="s">
        <v>56</v>
      </c>
      <c r="AH9" s="224" t="s">
        <v>57</v>
      </c>
      <c r="AI9" s="239" t="s">
        <v>58</v>
      </c>
      <c r="AJ9" s="159" t="s">
        <v>59</v>
      </c>
      <c r="AK9" s="159" t="s">
        <v>60</v>
      </c>
      <c r="AL9" s="159" t="s">
        <v>61</v>
      </c>
      <c r="AM9" s="159" t="s">
        <v>62</v>
      </c>
      <c r="AN9" s="159" t="s">
        <v>63</v>
      </c>
      <c r="AO9" s="159" t="s">
        <v>64</v>
      </c>
      <c r="AP9" s="159" t="s">
        <v>65</v>
      </c>
      <c r="AQ9" s="241" t="s">
        <v>66</v>
      </c>
      <c r="AR9" s="159" t="s">
        <v>67</v>
      </c>
      <c r="AS9" s="224" t="s">
        <v>68</v>
      </c>
      <c r="AV9" s="38" t="s">
        <v>69</v>
      </c>
      <c r="AW9" s="38" t="s">
        <v>70</v>
      </c>
      <c r="AY9" s="39" t="s">
        <v>71</v>
      </c>
    </row>
    <row r="10" spans="2:51" x14ac:dyDescent="0.25">
      <c r="B10" s="159" t="s">
        <v>72</v>
      </c>
      <c r="C10" s="159" t="s">
        <v>73</v>
      </c>
      <c r="D10" s="159" t="s">
        <v>74</v>
      </c>
      <c r="E10" s="159" t="s">
        <v>75</v>
      </c>
      <c r="F10" s="159" t="s">
        <v>74</v>
      </c>
      <c r="G10" s="159" t="s">
        <v>75</v>
      </c>
      <c r="H10" s="250"/>
      <c r="I10" s="159" t="s">
        <v>75</v>
      </c>
      <c r="J10" s="159" t="s">
        <v>75</v>
      </c>
      <c r="K10" s="159" t="s">
        <v>75</v>
      </c>
      <c r="L10" s="31" t="s">
        <v>29</v>
      </c>
      <c r="M10" s="251"/>
      <c r="N10" s="31" t="s">
        <v>29</v>
      </c>
      <c r="O10" s="242"/>
      <c r="P10" s="242"/>
      <c r="Q10" s="4">
        <f>'JAN 2'!Q34</f>
        <v>20072724</v>
      </c>
      <c r="R10" s="232"/>
      <c r="S10" s="233"/>
      <c r="T10" s="234"/>
      <c r="U10" s="159" t="s">
        <v>75</v>
      </c>
      <c r="V10" s="159" t="s">
        <v>75</v>
      </c>
      <c r="W10" s="235"/>
      <c r="X10" s="40" t="s">
        <v>76</v>
      </c>
      <c r="Y10" s="40" t="s">
        <v>77</v>
      </c>
      <c r="Z10" s="40" t="s">
        <v>78</v>
      </c>
      <c r="AA10" s="40" t="s">
        <v>79</v>
      </c>
      <c r="AB10" s="40" t="s">
        <v>80</v>
      </c>
      <c r="AC10" s="40" t="s">
        <v>81</v>
      </c>
      <c r="AD10" s="40" t="s">
        <v>82</v>
      </c>
      <c r="AE10" s="40" t="s">
        <v>83</v>
      </c>
      <c r="AF10" s="41"/>
      <c r="AG10" s="164">
        <f>'JAN 2'!AG34</f>
        <v>33639124</v>
      </c>
      <c r="AH10" s="224"/>
      <c r="AI10" s="240"/>
      <c r="AJ10" s="159" t="s">
        <v>84</v>
      </c>
      <c r="AK10" s="159" t="s">
        <v>84</v>
      </c>
      <c r="AL10" s="159" t="s">
        <v>84</v>
      </c>
      <c r="AM10" s="159" t="s">
        <v>84</v>
      </c>
      <c r="AN10" s="159" t="s">
        <v>84</v>
      </c>
      <c r="AO10" s="159" t="s">
        <v>84</v>
      </c>
      <c r="AP10" s="3">
        <f>'JAN 2'!AP34</f>
        <v>7435764</v>
      </c>
      <c r="AQ10" s="242"/>
      <c r="AR10" s="160" t="s">
        <v>85</v>
      </c>
      <c r="AS10" s="224"/>
      <c r="AV10" s="42" t="s">
        <v>86</v>
      </c>
      <c r="AW10" s="42" t="s">
        <v>87</v>
      </c>
      <c r="AY10" s="87" t="s">
        <v>130</v>
      </c>
    </row>
    <row r="11" spans="2:51" x14ac:dyDescent="0.25">
      <c r="B11" s="43">
        <v>2</v>
      </c>
      <c r="C11" s="43">
        <v>4.1666666666666664E-2</v>
      </c>
      <c r="D11" s="99">
        <v>13</v>
      </c>
      <c r="E11" s="44">
        <f>D11/1.42</f>
        <v>9.1549295774647899</v>
      </c>
      <c r="F11" s="168">
        <v>66</v>
      </c>
      <c r="G11" s="44">
        <f>F11/1.42</f>
        <v>46.478873239436624</v>
      </c>
      <c r="H11" s="45" t="s">
        <v>88</v>
      </c>
      <c r="I11" s="45">
        <f>J11-(2/1.42)</f>
        <v>41.549295774647888</v>
      </c>
      <c r="J11" s="46">
        <f>(F11-5)/1.42</f>
        <v>42.95774647887324</v>
      </c>
      <c r="K11" s="45">
        <f>J11+(6/1.42)</f>
        <v>47.183098591549296</v>
      </c>
      <c r="L11" s="47">
        <v>14</v>
      </c>
      <c r="M11" s="48" t="s">
        <v>89</v>
      </c>
      <c r="N11" s="48">
        <v>11.4</v>
      </c>
      <c r="O11" s="164">
        <v>120</v>
      </c>
      <c r="P11" s="164">
        <v>91</v>
      </c>
      <c r="Q11" s="164">
        <v>20076529</v>
      </c>
      <c r="R11" s="50">
        <f>Q11-Q10</f>
        <v>3805</v>
      </c>
      <c r="S11" s="51">
        <f>R11*24/1000</f>
        <v>91.32</v>
      </c>
      <c r="T11" s="51">
        <f>R11/1000</f>
        <v>3.8050000000000002</v>
      </c>
      <c r="U11" s="100">
        <v>5.7</v>
      </c>
      <c r="V11" s="100">
        <f t="shared" ref="V11:V34" si="0">U11</f>
        <v>5.7</v>
      </c>
      <c r="W11" s="175" t="s">
        <v>129</v>
      </c>
      <c r="X11" s="169">
        <v>0</v>
      </c>
      <c r="Y11" s="169">
        <v>0</v>
      </c>
      <c r="Z11" s="169">
        <v>1042</v>
      </c>
      <c r="AA11" s="169">
        <v>0</v>
      </c>
      <c r="AB11" s="169">
        <v>1027</v>
      </c>
      <c r="AC11" s="52" t="s">
        <v>90</v>
      </c>
      <c r="AD11" s="52" t="s">
        <v>90</v>
      </c>
      <c r="AE11" s="52" t="s">
        <v>90</v>
      </c>
      <c r="AF11" s="165" t="s">
        <v>90</v>
      </c>
      <c r="AG11" s="165">
        <v>33639740</v>
      </c>
      <c r="AH11" s="53">
        <f>IF(ISBLANK(AG11),"-",AG11-AG10)</f>
        <v>616</v>
      </c>
      <c r="AI11" s="54">
        <f>AH11/T11</f>
        <v>161.89224704336399</v>
      </c>
      <c r="AJ11" s="166">
        <v>0</v>
      </c>
      <c r="AK11" s="166">
        <v>0</v>
      </c>
      <c r="AL11" s="166">
        <v>1</v>
      </c>
      <c r="AM11" s="166">
        <v>0</v>
      </c>
      <c r="AN11" s="166">
        <v>1</v>
      </c>
      <c r="AO11" s="166">
        <v>0.35</v>
      </c>
      <c r="AP11" s="169">
        <v>7436854</v>
      </c>
      <c r="AQ11" s="169">
        <f t="shared" ref="AQ11:AQ34" si="1">AP11-AP10</f>
        <v>1090</v>
      </c>
      <c r="AR11" s="55"/>
      <c r="AS11" s="56" t="s">
        <v>113</v>
      </c>
      <c r="AV11" s="42" t="s">
        <v>88</v>
      </c>
      <c r="AW11" s="42" t="s">
        <v>91</v>
      </c>
      <c r="AY11" s="87" t="s">
        <v>136</v>
      </c>
    </row>
    <row r="12" spans="2:51" x14ac:dyDescent="0.25">
      <c r="B12" s="43">
        <v>2.0416666666666701</v>
      </c>
      <c r="C12" s="43">
        <v>8.3333333333333329E-2</v>
      </c>
      <c r="D12" s="99">
        <v>14</v>
      </c>
      <c r="E12" s="44">
        <f t="shared" ref="E12:E34" si="2">D12/1.42</f>
        <v>9.8591549295774659</v>
      </c>
      <c r="F12" s="168">
        <v>66</v>
      </c>
      <c r="G12" s="44">
        <f t="shared" ref="G12:G34" si="3">F12/1.42</f>
        <v>46.478873239436624</v>
      </c>
      <c r="H12" s="45" t="s">
        <v>88</v>
      </c>
      <c r="I12" s="45">
        <f t="shared" ref="I12:I34" si="4">J12-(2/1.42)</f>
        <v>41.549295774647888</v>
      </c>
      <c r="J12" s="46">
        <f>(F12-5)/1.42</f>
        <v>42.95774647887324</v>
      </c>
      <c r="K12" s="45">
        <f>J12+(6/1.42)</f>
        <v>47.183098591549296</v>
      </c>
      <c r="L12" s="47">
        <v>14</v>
      </c>
      <c r="M12" s="48" t="s">
        <v>89</v>
      </c>
      <c r="N12" s="48">
        <v>11.2</v>
      </c>
      <c r="O12" s="164">
        <v>119</v>
      </c>
      <c r="P12" s="164">
        <v>88</v>
      </c>
      <c r="Q12" s="164">
        <v>20080244</v>
      </c>
      <c r="R12" s="50">
        <f t="shared" ref="R12:R34" si="5">Q12-Q11</f>
        <v>3715</v>
      </c>
      <c r="S12" s="51">
        <f t="shared" ref="S12:S34" si="6">R12*24/1000</f>
        <v>89.16</v>
      </c>
      <c r="T12" s="51">
        <f t="shared" ref="T12:T34" si="7">R12/1000</f>
        <v>3.7149999999999999</v>
      </c>
      <c r="U12" s="100">
        <v>6.4</v>
      </c>
      <c r="V12" s="100">
        <f t="shared" si="0"/>
        <v>6.4</v>
      </c>
      <c r="W12" s="175" t="s">
        <v>129</v>
      </c>
      <c r="X12" s="169">
        <v>0</v>
      </c>
      <c r="Y12" s="169">
        <v>0</v>
      </c>
      <c r="Z12" s="169">
        <v>1042</v>
      </c>
      <c r="AA12" s="169">
        <v>0</v>
      </c>
      <c r="AB12" s="169">
        <v>1028</v>
      </c>
      <c r="AC12" s="52" t="s">
        <v>90</v>
      </c>
      <c r="AD12" s="52" t="s">
        <v>90</v>
      </c>
      <c r="AE12" s="52" t="s">
        <v>90</v>
      </c>
      <c r="AF12" s="165" t="s">
        <v>90</v>
      </c>
      <c r="AG12" s="165">
        <v>33640318</v>
      </c>
      <c r="AH12" s="53">
        <f>IF(ISBLANK(AG12),"-",AG12-AG11)</f>
        <v>578</v>
      </c>
      <c r="AI12" s="54">
        <f t="shared" ref="AI12:AI34" si="8">AH12/T12</f>
        <v>155.58546433378197</v>
      </c>
      <c r="AJ12" s="166">
        <v>0</v>
      </c>
      <c r="AK12" s="166">
        <v>0</v>
      </c>
      <c r="AL12" s="166">
        <v>1</v>
      </c>
      <c r="AM12" s="166">
        <v>0</v>
      </c>
      <c r="AN12" s="166">
        <v>1</v>
      </c>
      <c r="AO12" s="166">
        <v>0.35</v>
      </c>
      <c r="AP12" s="169">
        <v>7437968</v>
      </c>
      <c r="AQ12" s="169">
        <f t="shared" si="1"/>
        <v>1114</v>
      </c>
      <c r="AR12" s="57"/>
      <c r="AS12" s="56" t="s">
        <v>113</v>
      </c>
      <c r="AV12" s="42" t="s">
        <v>92</v>
      </c>
      <c r="AW12" s="42" t="s">
        <v>93</v>
      </c>
      <c r="AY12" s="87" t="s">
        <v>137</v>
      </c>
    </row>
    <row r="13" spans="2:51" x14ac:dyDescent="0.25">
      <c r="B13" s="43">
        <v>2.0833333333333299</v>
      </c>
      <c r="C13" s="43">
        <v>0.125</v>
      </c>
      <c r="D13" s="99">
        <v>18</v>
      </c>
      <c r="E13" s="44">
        <f t="shared" si="2"/>
        <v>12.67605633802817</v>
      </c>
      <c r="F13" s="168">
        <v>66</v>
      </c>
      <c r="G13" s="44">
        <f t="shared" si="3"/>
        <v>46.478873239436624</v>
      </c>
      <c r="H13" s="45" t="s">
        <v>88</v>
      </c>
      <c r="I13" s="45">
        <f t="shared" si="4"/>
        <v>41.549295774647888</v>
      </c>
      <c r="J13" s="46">
        <f>(F13-5)/1.42</f>
        <v>42.95774647887324</v>
      </c>
      <c r="K13" s="45">
        <f>J13+(6/1.42)</f>
        <v>47.183098591549296</v>
      </c>
      <c r="L13" s="47">
        <v>14</v>
      </c>
      <c r="M13" s="48" t="s">
        <v>89</v>
      </c>
      <c r="N13" s="48">
        <v>11.2</v>
      </c>
      <c r="O13" s="164">
        <v>118</v>
      </c>
      <c r="P13" s="164">
        <v>86</v>
      </c>
      <c r="Q13" s="164">
        <v>20083902</v>
      </c>
      <c r="R13" s="50">
        <f t="shared" si="5"/>
        <v>3658</v>
      </c>
      <c r="S13" s="51">
        <f t="shared" si="6"/>
        <v>87.792000000000002</v>
      </c>
      <c r="T13" s="51">
        <f t="shared" si="7"/>
        <v>3.6579999999999999</v>
      </c>
      <c r="U13" s="100">
        <v>7.8</v>
      </c>
      <c r="V13" s="100">
        <f t="shared" si="0"/>
        <v>7.8</v>
      </c>
      <c r="W13" s="175" t="s">
        <v>129</v>
      </c>
      <c r="X13" s="169">
        <v>0</v>
      </c>
      <c r="Y13" s="169">
        <v>0</v>
      </c>
      <c r="Z13" s="169">
        <v>945</v>
      </c>
      <c r="AA13" s="169">
        <v>0</v>
      </c>
      <c r="AB13" s="169">
        <v>1029</v>
      </c>
      <c r="AC13" s="52" t="s">
        <v>90</v>
      </c>
      <c r="AD13" s="52" t="s">
        <v>90</v>
      </c>
      <c r="AE13" s="52" t="s">
        <v>90</v>
      </c>
      <c r="AF13" s="165" t="s">
        <v>90</v>
      </c>
      <c r="AG13" s="165">
        <v>33640856</v>
      </c>
      <c r="AH13" s="53">
        <f>IF(ISBLANK(AG13),"-",AG13-AG12)</f>
        <v>538</v>
      </c>
      <c r="AI13" s="54">
        <f t="shared" si="8"/>
        <v>147.07490431930017</v>
      </c>
      <c r="AJ13" s="166">
        <v>0</v>
      </c>
      <c r="AK13" s="166">
        <v>0</v>
      </c>
      <c r="AL13" s="166">
        <v>1</v>
      </c>
      <c r="AM13" s="166">
        <v>0</v>
      </c>
      <c r="AN13" s="166">
        <v>1</v>
      </c>
      <c r="AO13" s="166">
        <v>0.35</v>
      </c>
      <c r="AP13" s="169">
        <v>7439117</v>
      </c>
      <c r="AQ13" s="169">
        <f t="shared" si="1"/>
        <v>1149</v>
      </c>
      <c r="AR13" s="55"/>
      <c r="AS13" s="56" t="s">
        <v>113</v>
      </c>
      <c r="AV13" s="42" t="s">
        <v>94</v>
      </c>
      <c r="AW13" s="42" t="s">
        <v>95</v>
      </c>
      <c r="AY13" s="87" t="s">
        <v>147</v>
      </c>
    </row>
    <row r="14" spans="2:51" x14ac:dyDescent="0.25">
      <c r="B14" s="43">
        <v>2.125</v>
      </c>
      <c r="C14" s="43">
        <v>0.16666666666666699</v>
      </c>
      <c r="D14" s="99">
        <v>19</v>
      </c>
      <c r="E14" s="44">
        <f t="shared" si="2"/>
        <v>13.380281690140846</v>
      </c>
      <c r="F14" s="168">
        <v>66</v>
      </c>
      <c r="G14" s="44">
        <f t="shared" si="3"/>
        <v>46.478873239436624</v>
      </c>
      <c r="H14" s="45" t="s">
        <v>88</v>
      </c>
      <c r="I14" s="45">
        <f t="shared" si="4"/>
        <v>41.549295774647888</v>
      </c>
      <c r="J14" s="46">
        <f>(F14-5)/1.42</f>
        <v>42.95774647887324</v>
      </c>
      <c r="K14" s="45">
        <f>J14+(6/1.42)</f>
        <v>47.183098591549296</v>
      </c>
      <c r="L14" s="47">
        <v>14</v>
      </c>
      <c r="M14" s="48" t="s">
        <v>89</v>
      </c>
      <c r="N14" s="48">
        <v>12.8</v>
      </c>
      <c r="O14" s="164">
        <v>116</v>
      </c>
      <c r="P14" s="164">
        <v>88</v>
      </c>
      <c r="Q14" s="164">
        <v>20087437</v>
      </c>
      <c r="R14" s="50">
        <f t="shared" si="5"/>
        <v>3535</v>
      </c>
      <c r="S14" s="51">
        <f t="shared" si="6"/>
        <v>84.84</v>
      </c>
      <c r="T14" s="51">
        <f t="shared" si="7"/>
        <v>3.5350000000000001</v>
      </c>
      <c r="U14" s="100">
        <v>9.1999999999999993</v>
      </c>
      <c r="V14" s="100">
        <f t="shared" si="0"/>
        <v>9.1999999999999993</v>
      </c>
      <c r="W14" s="175" t="s">
        <v>129</v>
      </c>
      <c r="X14" s="169">
        <v>0</v>
      </c>
      <c r="Y14" s="169">
        <v>0</v>
      </c>
      <c r="Z14" s="169">
        <v>959</v>
      </c>
      <c r="AA14" s="169">
        <v>0</v>
      </c>
      <c r="AB14" s="169">
        <v>1008</v>
      </c>
      <c r="AC14" s="52" t="s">
        <v>90</v>
      </c>
      <c r="AD14" s="52" t="s">
        <v>90</v>
      </c>
      <c r="AE14" s="52" t="s">
        <v>90</v>
      </c>
      <c r="AF14" s="165" t="s">
        <v>90</v>
      </c>
      <c r="AG14" s="165">
        <v>33641372</v>
      </c>
      <c r="AH14" s="53">
        <f t="shared" ref="AH14:AH34" si="9">IF(ISBLANK(AG14),"-",AG14-AG13)</f>
        <v>516</v>
      </c>
      <c r="AI14" s="54">
        <f t="shared" si="8"/>
        <v>145.96888260254596</v>
      </c>
      <c r="AJ14" s="166">
        <v>0</v>
      </c>
      <c r="AK14" s="166">
        <v>0</v>
      </c>
      <c r="AL14" s="166">
        <v>1</v>
      </c>
      <c r="AM14" s="166">
        <v>0</v>
      </c>
      <c r="AN14" s="166">
        <v>1</v>
      </c>
      <c r="AO14" s="166">
        <v>0.35</v>
      </c>
      <c r="AP14" s="169">
        <v>7440316</v>
      </c>
      <c r="AQ14" s="169">
        <f t="shared" si="1"/>
        <v>1199</v>
      </c>
      <c r="AR14" s="55"/>
      <c r="AS14" s="56" t="s">
        <v>113</v>
      </c>
      <c r="AT14" s="58"/>
      <c r="AV14" s="42" t="s">
        <v>96</v>
      </c>
      <c r="AW14" s="42" t="s">
        <v>97</v>
      </c>
      <c r="AY14" s="87" t="s">
        <v>138</v>
      </c>
    </row>
    <row r="15" spans="2:51" x14ac:dyDescent="0.25">
      <c r="B15" s="43">
        <v>2.1666666666666701</v>
      </c>
      <c r="C15" s="43">
        <v>0.20833333333333301</v>
      </c>
      <c r="D15" s="99">
        <v>28</v>
      </c>
      <c r="E15" s="44">
        <f t="shared" si="2"/>
        <v>19.718309859154932</v>
      </c>
      <c r="F15" s="168">
        <v>66</v>
      </c>
      <c r="G15" s="44">
        <f t="shared" si="3"/>
        <v>46.478873239436624</v>
      </c>
      <c r="H15" s="45" t="s">
        <v>88</v>
      </c>
      <c r="I15" s="45">
        <f t="shared" si="4"/>
        <v>41.549295774647888</v>
      </c>
      <c r="J15" s="46">
        <f>(F15-5)/1.42</f>
        <v>42.95774647887324</v>
      </c>
      <c r="K15" s="45">
        <f>J15+(6/1.42)</f>
        <v>47.183098591549296</v>
      </c>
      <c r="L15" s="47">
        <v>18</v>
      </c>
      <c r="M15" s="48" t="s">
        <v>89</v>
      </c>
      <c r="N15" s="48">
        <v>13.1</v>
      </c>
      <c r="O15" s="164">
        <v>91</v>
      </c>
      <c r="P15" s="164">
        <v>87</v>
      </c>
      <c r="Q15" s="164">
        <v>20091037</v>
      </c>
      <c r="R15" s="50">
        <f t="shared" si="5"/>
        <v>3600</v>
      </c>
      <c r="S15" s="51">
        <f t="shared" si="6"/>
        <v>86.4</v>
      </c>
      <c r="T15" s="51">
        <f t="shared" si="7"/>
        <v>3.6</v>
      </c>
      <c r="U15" s="100">
        <v>9.5</v>
      </c>
      <c r="V15" s="100">
        <f t="shared" si="0"/>
        <v>9.5</v>
      </c>
      <c r="W15" s="175" t="s">
        <v>129</v>
      </c>
      <c r="X15" s="169">
        <v>0</v>
      </c>
      <c r="Y15" s="169">
        <v>0</v>
      </c>
      <c r="Z15" s="169">
        <v>915</v>
      </c>
      <c r="AA15" s="169">
        <v>0</v>
      </c>
      <c r="AB15" s="169">
        <v>908</v>
      </c>
      <c r="AC15" s="52" t="s">
        <v>90</v>
      </c>
      <c r="AD15" s="52" t="s">
        <v>90</v>
      </c>
      <c r="AE15" s="52" t="s">
        <v>90</v>
      </c>
      <c r="AF15" s="165" t="s">
        <v>90</v>
      </c>
      <c r="AG15" s="165">
        <v>33641812</v>
      </c>
      <c r="AH15" s="53">
        <f t="shared" si="9"/>
        <v>440</v>
      </c>
      <c r="AI15" s="54">
        <f t="shared" si="8"/>
        <v>122.22222222222221</v>
      </c>
      <c r="AJ15" s="166">
        <v>0</v>
      </c>
      <c r="AK15" s="166">
        <v>0</v>
      </c>
      <c r="AL15" s="166">
        <v>1</v>
      </c>
      <c r="AM15" s="166">
        <v>0</v>
      </c>
      <c r="AN15" s="166">
        <v>1</v>
      </c>
      <c r="AO15" s="166">
        <v>0.35</v>
      </c>
      <c r="AP15" s="169">
        <v>7440558</v>
      </c>
      <c r="AQ15" s="169">
        <f t="shared" si="1"/>
        <v>242</v>
      </c>
      <c r="AR15" s="55"/>
      <c r="AS15" s="56" t="s">
        <v>113</v>
      </c>
      <c r="AV15" s="42" t="s">
        <v>98</v>
      </c>
      <c r="AW15" s="42" t="s">
        <v>99</v>
      </c>
      <c r="AY15" s="87"/>
    </row>
    <row r="16" spans="2:51" x14ac:dyDescent="0.25">
      <c r="B16" s="43">
        <v>2.2083333333333299</v>
      </c>
      <c r="C16" s="43">
        <v>0.25</v>
      </c>
      <c r="D16" s="99">
        <v>27</v>
      </c>
      <c r="E16" s="44">
        <f t="shared" si="2"/>
        <v>19.014084507042256</v>
      </c>
      <c r="F16" s="103">
        <v>68</v>
      </c>
      <c r="G16" s="44">
        <f t="shared" si="3"/>
        <v>47.887323943661976</v>
      </c>
      <c r="H16" s="45" t="s">
        <v>88</v>
      </c>
      <c r="I16" s="45">
        <f t="shared" si="4"/>
        <v>46.478873239436624</v>
      </c>
      <c r="J16" s="46">
        <f t="shared" ref="J16:J25" si="10">F16/1.42</f>
        <v>47.887323943661976</v>
      </c>
      <c r="K16" s="45">
        <f>J16+1.42</f>
        <v>49.307323943661977</v>
      </c>
      <c r="L16" s="47">
        <v>19</v>
      </c>
      <c r="M16" s="48" t="s">
        <v>100</v>
      </c>
      <c r="N16" s="48">
        <v>13.1</v>
      </c>
      <c r="O16" s="164">
        <v>102</v>
      </c>
      <c r="P16" s="164">
        <v>98</v>
      </c>
      <c r="Q16" s="164">
        <v>20095079</v>
      </c>
      <c r="R16" s="50">
        <f t="shared" si="5"/>
        <v>4042</v>
      </c>
      <c r="S16" s="51">
        <f t="shared" si="6"/>
        <v>97.007999999999996</v>
      </c>
      <c r="T16" s="51">
        <f t="shared" si="7"/>
        <v>4.0419999999999998</v>
      </c>
      <c r="U16" s="100">
        <v>9.5</v>
      </c>
      <c r="V16" s="100">
        <f t="shared" si="0"/>
        <v>9.5</v>
      </c>
      <c r="W16" s="175" t="s">
        <v>129</v>
      </c>
      <c r="X16" s="169">
        <v>0</v>
      </c>
      <c r="Y16" s="169">
        <v>0</v>
      </c>
      <c r="Z16" s="169">
        <v>992</v>
      </c>
      <c r="AA16" s="169">
        <v>0</v>
      </c>
      <c r="AB16" s="169">
        <v>987</v>
      </c>
      <c r="AC16" s="52" t="s">
        <v>90</v>
      </c>
      <c r="AD16" s="52" t="s">
        <v>90</v>
      </c>
      <c r="AE16" s="52" t="s">
        <v>90</v>
      </c>
      <c r="AF16" s="165" t="s">
        <v>90</v>
      </c>
      <c r="AG16" s="165">
        <v>33642308</v>
      </c>
      <c r="AH16" s="53">
        <f t="shared" si="9"/>
        <v>496</v>
      </c>
      <c r="AI16" s="54">
        <f t="shared" si="8"/>
        <v>122.71152894606631</v>
      </c>
      <c r="AJ16" s="166">
        <v>0</v>
      </c>
      <c r="AK16" s="166">
        <v>0</v>
      </c>
      <c r="AL16" s="166">
        <v>1</v>
      </c>
      <c r="AM16" s="166">
        <v>0</v>
      </c>
      <c r="AN16" s="166">
        <v>1</v>
      </c>
      <c r="AO16" s="166">
        <v>0</v>
      </c>
      <c r="AP16" s="169">
        <v>7440558</v>
      </c>
      <c r="AQ16" s="169">
        <f t="shared" si="1"/>
        <v>0</v>
      </c>
      <c r="AR16" s="57"/>
      <c r="AS16" s="56" t="s">
        <v>101</v>
      </c>
      <c r="AV16" s="42" t="s">
        <v>102</v>
      </c>
      <c r="AW16" s="42" t="s">
        <v>103</v>
      </c>
      <c r="AY16" s="87"/>
    </row>
    <row r="17" spans="1:51" x14ac:dyDescent="0.25">
      <c r="B17" s="43">
        <v>2.25</v>
      </c>
      <c r="C17" s="43">
        <v>0.29166666666666702</v>
      </c>
      <c r="D17" s="99">
        <v>18</v>
      </c>
      <c r="E17" s="44">
        <f t="shared" si="2"/>
        <v>12.67605633802817</v>
      </c>
      <c r="F17" s="103">
        <v>83</v>
      </c>
      <c r="G17" s="44">
        <f t="shared" si="3"/>
        <v>58.450704225352112</v>
      </c>
      <c r="H17" s="45" t="s">
        <v>88</v>
      </c>
      <c r="I17" s="45">
        <f t="shared" si="4"/>
        <v>57.04225352112676</v>
      </c>
      <c r="J17" s="46">
        <f t="shared" si="10"/>
        <v>58.450704225352112</v>
      </c>
      <c r="K17" s="45">
        <f t="shared" ref="K17:K22" si="11">J17+1.42</f>
        <v>59.870704225352114</v>
      </c>
      <c r="L17" s="47">
        <v>19</v>
      </c>
      <c r="M17" s="48" t="s">
        <v>100</v>
      </c>
      <c r="N17" s="48">
        <v>16.7</v>
      </c>
      <c r="O17" s="164">
        <v>135</v>
      </c>
      <c r="P17" s="164">
        <v>132</v>
      </c>
      <c r="Q17" s="164">
        <v>20100334</v>
      </c>
      <c r="R17" s="50">
        <f t="shared" si="5"/>
        <v>5255</v>
      </c>
      <c r="S17" s="51">
        <f t="shared" si="6"/>
        <v>126.12</v>
      </c>
      <c r="T17" s="51">
        <f t="shared" si="7"/>
        <v>5.2549999999999999</v>
      </c>
      <c r="U17" s="100">
        <v>9.5</v>
      </c>
      <c r="V17" s="100">
        <f t="shared" si="0"/>
        <v>9.5</v>
      </c>
      <c r="W17" s="175" t="s">
        <v>141</v>
      </c>
      <c r="X17" s="169">
        <v>0</v>
      </c>
      <c r="Y17" s="169">
        <v>0</v>
      </c>
      <c r="Z17" s="169">
        <v>1059</v>
      </c>
      <c r="AA17" s="169">
        <v>1185</v>
      </c>
      <c r="AB17" s="169">
        <v>1108</v>
      </c>
      <c r="AC17" s="52" t="s">
        <v>90</v>
      </c>
      <c r="AD17" s="52" t="s">
        <v>90</v>
      </c>
      <c r="AE17" s="52" t="s">
        <v>90</v>
      </c>
      <c r="AF17" s="165" t="s">
        <v>90</v>
      </c>
      <c r="AG17" s="165">
        <v>33643308</v>
      </c>
      <c r="AH17" s="53">
        <f t="shared" si="9"/>
        <v>1000</v>
      </c>
      <c r="AI17" s="54">
        <f t="shared" si="8"/>
        <v>190.29495718363464</v>
      </c>
      <c r="AJ17" s="166">
        <v>0</v>
      </c>
      <c r="AK17" s="166">
        <v>0</v>
      </c>
      <c r="AL17" s="166">
        <v>1</v>
      </c>
      <c r="AM17" s="166">
        <v>1</v>
      </c>
      <c r="AN17" s="166">
        <v>1</v>
      </c>
      <c r="AO17" s="166">
        <v>0</v>
      </c>
      <c r="AP17" s="169">
        <v>7440558</v>
      </c>
      <c r="AQ17" s="169">
        <f t="shared" si="1"/>
        <v>0</v>
      </c>
      <c r="AR17" s="55"/>
      <c r="AS17" s="56" t="s">
        <v>101</v>
      </c>
      <c r="AT17" s="58"/>
      <c r="AV17" s="42" t="s">
        <v>104</v>
      </c>
      <c r="AW17" s="42" t="s">
        <v>105</v>
      </c>
      <c r="AY17" s="170"/>
    </row>
    <row r="18" spans="1:51" x14ac:dyDescent="0.25">
      <c r="B18" s="43">
        <v>2.2916666666666701</v>
      </c>
      <c r="C18" s="43">
        <v>0.33333333333333298</v>
      </c>
      <c r="D18" s="99">
        <v>11</v>
      </c>
      <c r="E18" s="44">
        <f t="shared" si="2"/>
        <v>7.746478873239437</v>
      </c>
      <c r="F18" s="103">
        <v>83</v>
      </c>
      <c r="G18" s="44">
        <f t="shared" si="3"/>
        <v>58.450704225352112</v>
      </c>
      <c r="H18" s="45" t="s">
        <v>88</v>
      </c>
      <c r="I18" s="45">
        <f t="shared" si="4"/>
        <v>57.04225352112676</v>
      </c>
      <c r="J18" s="46">
        <f t="shared" si="10"/>
        <v>58.450704225352112</v>
      </c>
      <c r="K18" s="45">
        <f t="shared" si="11"/>
        <v>59.870704225352114</v>
      </c>
      <c r="L18" s="47">
        <v>19</v>
      </c>
      <c r="M18" s="48" t="s">
        <v>100</v>
      </c>
      <c r="N18" s="48">
        <v>17.3</v>
      </c>
      <c r="O18" s="164">
        <v>147</v>
      </c>
      <c r="P18" s="164">
        <v>141</v>
      </c>
      <c r="Q18" s="164">
        <v>20106110</v>
      </c>
      <c r="R18" s="50">
        <f t="shared" si="5"/>
        <v>5776</v>
      </c>
      <c r="S18" s="51">
        <f t="shared" si="6"/>
        <v>138.624</v>
      </c>
      <c r="T18" s="51">
        <f t="shared" si="7"/>
        <v>5.7759999999999998</v>
      </c>
      <c r="U18" s="100">
        <v>9.5</v>
      </c>
      <c r="V18" s="100">
        <f t="shared" si="0"/>
        <v>9.5</v>
      </c>
      <c r="W18" s="175" t="s">
        <v>141</v>
      </c>
      <c r="X18" s="169">
        <v>0</v>
      </c>
      <c r="Y18" s="169">
        <v>0</v>
      </c>
      <c r="Z18" s="169">
        <v>1191</v>
      </c>
      <c r="AA18" s="169">
        <v>1185</v>
      </c>
      <c r="AB18" s="169">
        <v>1198</v>
      </c>
      <c r="AC18" s="52" t="s">
        <v>90</v>
      </c>
      <c r="AD18" s="52" t="s">
        <v>90</v>
      </c>
      <c r="AE18" s="52" t="s">
        <v>90</v>
      </c>
      <c r="AF18" s="165" t="s">
        <v>90</v>
      </c>
      <c r="AG18" s="165">
        <v>33644492</v>
      </c>
      <c r="AH18" s="53">
        <f t="shared" si="9"/>
        <v>1184</v>
      </c>
      <c r="AI18" s="54">
        <f t="shared" si="8"/>
        <v>204.98614958448755</v>
      </c>
      <c r="AJ18" s="166">
        <v>0</v>
      </c>
      <c r="AK18" s="166">
        <v>0</v>
      </c>
      <c r="AL18" s="166">
        <v>1</v>
      </c>
      <c r="AM18" s="166">
        <v>1</v>
      </c>
      <c r="AN18" s="166">
        <v>1</v>
      </c>
      <c r="AO18" s="166">
        <v>0</v>
      </c>
      <c r="AP18" s="169">
        <v>7440558</v>
      </c>
      <c r="AQ18" s="169">
        <f t="shared" si="1"/>
        <v>0</v>
      </c>
      <c r="AR18" s="55"/>
      <c r="AS18" s="56" t="s">
        <v>101</v>
      </c>
      <c r="AV18" s="42" t="s">
        <v>106</v>
      </c>
      <c r="AW18" s="42" t="s">
        <v>107</v>
      </c>
      <c r="AY18" s="170"/>
    </row>
    <row r="19" spans="1:51" x14ac:dyDescent="0.25">
      <c r="B19" s="43">
        <v>2.3333333333333299</v>
      </c>
      <c r="C19" s="43">
        <v>0.375</v>
      </c>
      <c r="D19" s="99">
        <v>9</v>
      </c>
      <c r="E19" s="44">
        <f t="shared" si="2"/>
        <v>6.3380281690140849</v>
      </c>
      <c r="F19" s="103">
        <v>83</v>
      </c>
      <c r="G19" s="44">
        <f t="shared" si="3"/>
        <v>58.450704225352112</v>
      </c>
      <c r="H19" s="45" t="s">
        <v>88</v>
      </c>
      <c r="I19" s="45">
        <f t="shared" si="4"/>
        <v>57.04225352112676</v>
      </c>
      <c r="J19" s="46">
        <f t="shared" si="10"/>
        <v>58.450704225352112</v>
      </c>
      <c r="K19" s="45">
        <f t="shared" si="11"/>
        <v>59.870704225352114</v>
      </c>
      <c r="L19" s="47">
        <v>19</v>
      </c>
      <c r="M19" s="48" t="s">
        <v>100</v>
      </c>
      <c r="N19" s="48">
        <v>18.399999999999999</v>
      </c>
      <c r="O19" s="164">
        <v>140</v>
      </c>
      <c r="P19" s="164">
        <v>145</v>
      </c>
      <c r="Q19" s="164">
        <v>20112229</v>
      </c>
      <c r="R19" s="50">
        <f t="shared" si="5"/>
        <v>6119</v>
      </c>
      <c r="S19" s="51">
        <f t="shared" si="6"/>
        <v>146.85599999999999</v>
      </c>
      <c r="T19" s="51">
        <f t="shared" si="7"/>
        <v>6.1189999999999998</v>
      </c>
      <c r="U19" s="100">
        <v>9.3000000000000007</v>
      </c>
      <c r="V19" s="100">
        <f t="shared" si="0"/>
        <v>9.3000000000000007</v>
      </c>
      <c r="W19" s="175" t="s">
        <v>142</v>
      </c>
      <c r="X19" s="169">
        <v>0</v>
      </c>
      <c r="Y19" s="169">
        <v>1017</v>
      </c>
      <c r="Z19" s="169">
        <v>1195</v>
      </c>
      <c r="AA19" s="169">
        <v>1185</v>
      </c>
      <c r="AB19" s="169">
        <v>1198</v>
      </c>
      <c r="AC19" s="52" t="s">
        <v>90</v>
      </c>
      <c r="AD19" s="52" t="s">
        <v>90</v>
      </c>
      <c r="AE19" s="52" t="s">
        <v>90</v>
      </c>
      <c r="AF19" s="165" t="s">
        <v>90</v>
      </c>
      <c r="AG19" s="165">
        <v>33645836</v>
      </c>
      <c r="AH19" s="53">
        <f t="shared" si="9"/>
        <v>1344</v>
      </c>
      <c r="AI19" s="54">
        <f t="shared" si="8"/>
        <v>219.64373263605165</v>
      </c>
      <c r="AJ19" s="166">
        <v>0</v>
      </c>
      <c r="AK19" s="166">
        <v>1</v>
      </c>
      <c r="AL19" s="166">
        <v>1</v>
      </c>
      <c r="AM19" s="166">
        <v>1</v>
      </c>
      <c r="AN19" s="166">
        <v>1</v>
      </c>
      <c r="AO19" s="166">
        <v>0</v>
      </c>
      <c r="AP19" s="169">
        <v>7440558</v>
      </c>
      <c r="AQ19" s="169">
        <f t="shared" si="1"/>
        <v>0</v>
      </c>
      <c r="AR19" s="55"/>
      <c r="AS19" s="56" t="s">
        <v>101</v>
      </c>
      <c r="AV19" s="42" t="s">
        <v>108</v>
      </c>
      <c r="AW19" s="42" t="s">
        <v>109</v>
      </c>
      <c r="AY19" s="170"/>
    </row>
    <row r="20" spans="1:51" x14ac:dyDescent="0.25">
      <c r="B20" s="43">
        <v>2.375</v>
      </c>
      <c r="C20" s="43">
        <v>0.41666666666666669</v>
      </c>
      <c r="D20" s="99">
        <v>8</v>
      </c>
      <c r="E20" s="44">
        <f t="shared" si="2"/>
        <v>5.6338028169014089</v>
      </c>
      <c r="F20" s="103">
        <v>83</v>
      </c>
      <c r="G20" s="44">
        <f t="shared" si="3"/>
        <v>58.450704225352112</v>
      </c>
      <c r="H20" s="45" t="s">
        <v>88</v>
      </c>
      <c r="I20" s="45">
        <f t="shared" si="4"/>
        <v>57.04225352112676</v>
      </c>
      <c r="J20" s="46">
        <f t="shared" si="10"/>
        <v>58.450704225352112</v>
      </c>
      <c r="K20" s="45">
        <f t="shared" si="11"/>
        <v>59.870704225352114</v>
      </c>
      <c r="L20" s="47">
        <v>19</v>
      </c>
      <c r="M20" s="48" t="s">
        <v>100</v>
      </c>
      <c r="N20" s="48">
        <v>17.7</v>
      </c>
      <c r="O20" s="164">
        <v>139</v>
      </c>
      <c r="P20" s="164">
        <v>155</v>
      </c>
      <c r="Q20" s="164">
        <v>20118663</v>
      </c>
      <c r="R20" s="50">
        <f t="shared" si="5"/>
        <v>6434</v>
      </c>
      <c r="S20" s="51">
        <f t="shared" si="6"/>
        <v>154.416</v>
      </c>
      <c r="T20" s="51">
        <f t="shared" si="7"/>
        <v>6.4340000000000002</v>
      </c>
      <c r="U20" s="100">
        <v>8.6</v>
      </c>
      <c r="V20" s="100">
        <f t="shared" si="0"/>
        <v>8.6</v>
      </c>
      <c r="W20" s="175" t="s">
        <v>142</v>
      </c>
      <c r="X20" s="169">
        <v>0</v>
      </c>
      <c r="Y20" s="169">
        <v>1065</v>
      </c>
      <c r="Z20" s="169">
        <v>1195</v>
      </c>
      <c r="AA20" s="169">
        <v>1185</v>
      </c>
      <c r="AB20" s="169">
        <v>1198</v>
      </c>
      <c r="AC20" s="52" t="s">
        <v>90</v>
      </c>
      <c r="AD20" s="52" t="s">
        <v>90</v>
      </c>
      <c r="AE20" s="52" t="s">
        <v>90</v>
      </c>
      <c r="AF20" s="165" t="s">
        <v>90</v>
      </c>
      <c r="AG20" s="165">
        <v>33647260</v>
      </c>
      <c r="AH20" s="53">
        <f t="shared" si="9"/>
        <v>1424</v>
      </c>
      <c r="AI20" s="54">
        <f t="shared" si="8"/>
        <v>221.32421510724276</v>
      </c>
      <c r="AJ20" s="166">
        <v>0</v>
      </c>
      <c r="AK20" s="166">
        <v>1</v>
      </c>
      <c r="AL20" s="166">
        <v>1</v>
      </c>
      <c r="AM20" s="166">
        <v>1</v>
      </c>
      <c r="AN20" s="166">
        <v>1</v>
      </c>
      <c r="AO20" s="166">
        <v>0</v>
      </c>
      <c r="AP20" s="169">
        <v>7440558</v>
      </c>
      <c r="AQ20" s="169">
        <f t="shared" si="1"/>
        <v>0</v>
      </c>
      <c r="AR20" s="57"/>
      <c r="AS20" s="56" t="s">
        <v>101</v>
      </c>
      <c r="AY20" s="170"/>
    </row>
    <row r="21" spans="1:51" x14ac:dyDescent="0.25">
      <c r="B21" s="43">
        <v>2.4166666666666701</v>
      </c>
      <c r="C21" s="43">
        <v>0.45833333333333298</v>
      </c>
      <c r="D21" s="99">
        <v>8</v>
      </c>
      <c r="E21" s="44">
        <f t="shared" si="2"/>
        <v>5.6338028169014089</v>
      </c>
      <c r="F21" s="103">
        <v>83</v>
      </c>
      <c r="G21" s="44">
        <f t="shared" si="3"/>
        <v>58.450704225352112</v>
      </c>
      <c r="H21" s="45" t="s">
        <v>88</v>
      </c>
      <c r="I21" s="45">
        <f t="shared" si="4"/>
        <v>57.04225352112676</v>
      </c>
      <c r="J21" s="46">
        <f t="shared" si="10"/>
        <v>58.450704225352112</v>
      </c>
      <c r="K21" s="45">
        <f t="shared" si="11"/>
        <v>59.870704225352114</v>
      </c>
      <c r="L21" s="47">
        <v>19</v>
      </c>
      <c r="M21" s="48" t="s">
        <v>100</v>
      </c>
      <c r="N21" s="48">
        <v>17.7</v>
      </c>
      <c r="O21" s="164">
        <v>138</v>
      </c>
      <c r="P21" s="164">
        <v>152</v>
      </c>
      <c r="Q21" s="164">
        <v>20124717</v>
      </c>
      <c r="R21" s="50">
        <f>Q21-Q20</f>
        <v>6054</v>
      </c>
      <c r="S21" s="51">
        <f t="shared" si="6"/>
        <v>145.29599999999999</v>
      </c>
      <c r="T21" s="51">
        <f t="shared" si="7"/>
        <v>6.0540000000000003</v>
      </c>
      <c r="U21" s="100">
        <v>8.1</v>
      </c>
      <c r="V21" s="100">
        <f t="shared" si="0"/>
        <v>8.1</v>
      </c>
      <c r="W21" s="175" t="s">
        <v>142</v>
      </c>
      <c r="X21" s="169">
        <v>0</v>
      </c>
      <c r="Y21" s="169">
        <v>1063</v>
      </c>
      <c r="Z21" s="169">
        <v>1195</v>
      </c>
      <c r="AA21" s="169">
        <v>1185</v>
      </c>
      <c r="AB21" s="169">
        <v>1198</v>
      </c>
      <c r="AC21" s="52" t="s">
        <v>90</v>
      </c>
      <c r="AD21" s="52" t="s">
        <v>90</v>
      </c>
      <c r="AE21" s="52" t="s">
        <v>90</v>
      </c>
      <c r="AF21" s="165" t="s">
        <v>90</v>
      </c>
      <c r="AG21" s="165">
        <v>33648596</v>
      </c>
      <c r="AH21" s="53">
        <f t="shared" si="9"/>
        <v>1336</v>
      </c>
      <c r="AI21" s="54">
        <f t="shared" si="8"/>
        <v>220.6805417905517</v>
      </c>
      <c r="AJ21" s="166">
        <v>0</v>
      </c>
      <c r="AK21" s="166">
        <v>1</v>
      </c>
      <c r="AL21" s="166">
        <v>1</v>
      </c>
      <c r="AM21" s="166">
        <v>1</v>
      </c>
      <c r="AN21" s="166">
        <v>1</v>
      </c>
      <c r="AO21" s="166">
        <v>0</v>
      </c>
      <c r="AP21" s="169">
        <v>7440558</v>
      </c>
      <c r="AQ21" s="169">
        <f t="shared" si="1"/>
        <v>0</v>
      </c>
      <c r="AR21" s="55"/>
      <c r="AS21" s="56" t="s">
        <v>101</v>
      </c>
      <c r="AY21" s="170"/>
    </row>
    <row r="22" spans="1:51" x14ac:dyDescent="0.25">
      <c r="B22" s="43">
        <v>2.4583333333333299</v>
      </c>
      <c r="C22" s="43">
        <v>0.5</v>
      </c>
      <c r="D22" s="99">
        <v>7</v>
      </c>
      <c r="E22" s="44">
        <f t="shared" si="2"/>
        <v>4.9295774647887329</v>
      </c>
      <c r="F22" s="103">
        <v>83</v>
      </c>
      <c r="G22" s="44">
        <f t="shared" si="3"/>
        <v>58.450704225352112</v>
      </c>
      <c r="H22" s="45" t="s">
        <v>88</v>
      </c>
      <c r="I22" s="45">
        <f t="shared" si="4"/>
        <v>57.04225352112676</v>
      </c>
      <c r="J22" s="46">
        <f t="shared" si="10"/>
        <v>58.450704225352112</v>
      </c>
      <c r="K22" s="45">
        <f t="shared" si="11"/>
        <v>59.870704225352114</v>
      </c>
      <c r="L22" s="47">
        <v>19</v>
      </c>
      <c r="M22" s="48" t="s">
        <v>100</v>
      </c>
      <c r="N22" s="48">
        <v>17.3</v>
      </c>
      <c r="O22" s="164">
        <v>133</v>
      </c>
      <c r="P22" s="164">
        <v>149</v>
      </c>
      <c r="Q22" s="164">
        <v>20130980</v>
      </c>
      <c r="R22" s="50">
        <f t="shared" si="5"/>
        <v>6263</v>
      </c>
      <c r="S22" s="51">
        <f t="shared" si="6"/>
        <v>150.31200000000001</v>
      </c>
      <c r="T22" s="51">
        <f t="shared" si="7"/>
        <v>6.2629999999999999</v>
      </c>
      <c r="U22" s="100">
        <v>7.6</v>
      </c>
      <c r="V22" s="100">
        <f t="shared" si="0"/>
        <v>7.6</v>
      </c>
      <c r="W22" s="175" t="s">
        <v>142</v>
      </c>
      <c r="X22" s="169">
        <v>0</v>
      </c>
      <c r="Y22" s="169">
        <v>1137</v>
      </c>
      <c r="Z22" s="169">
        <v>1195</v>
      </c>
      <c r="AA22" s="169">
        <v>1185</v>
      </c>
      <c r="AB22" s="169">
        <v>1198</v>
      </c>
      <c r="AC22" s="52" t="s">
        <v>90</v>
      </c>
      <c r="AD22" s="52" t="s">
        <v>90</v>
      </c>
      <c r="AE22" s="52" t="s">
        <v>90</v>
      </c>
      <c r="AF22" s="165" t="s">
        <v>90</v>
      </c>
      <c r="AG22" s="165">
        <v>33649980</v>
      </c>
      <c r="AH22" s="53">
        <f t="shared" si="9"/>
        <v>1384</v>
      </c>
      <c r="AI22" s="54">
        <f t="shared" si="8"/>
        <v>220.98036084943317</v>
      </c>
      <c r="AJ22" s="166">
        <v>0</v>
      </c>
      <c r="AK22" s="166">
        <v>1</v>
      </c>
      <c r="AL22" s="166">
        <v>1</v>
      </c>
      <c r="AM22" s="166">
        <v>1</v>
      </c>
      <c r="AN22" s="166">
        <v>1</v>
      </c>
      <c r="AO22" s="166">
        <v>0</v>
      </c>
      <c r="AP22" s="169">
        <v>7440558</v>
      </c>
      <c r="AQ22" s="169">
        <f t="shared" si="1"/>
        <v>0</v>
      </c>
      <c r="AR22" s="55"/>
      <c r="AS22" s="56" t="s">
        <v>101</v>
      </c>
      <c r="AV22" s="59" t="s">
        <v>110</v>
      </c>
      <c r="AY22" s="170"/>
    </row>
    <row r="23" spans="1:51" x14ac:dyDescent="0.25">
      <c r="A23" s="163" t="s">
        <v>135</v>
      </c>
      <c r="B23" s="43">
        <v>2.5</v>
      </c>
      <c r="C23" s="43">
        <v>0.54166666666666696</v>
      </c>
      <c r="D23" s="99">
        <v>6</v>
      </c>
      <c r="E23" s="44">
        <f t="shared" si="2"/>
        <v>4.2253521126760569</v>
      </c>
      <c r="F23" s="168">
        <v>81</v>
      </c>
      <c r="G23" s="44">
        <f t="shared" si="3"/>
        <v>57.04225352112676</v>
      </c>
      <c r="H23" s="45" t="s">
        <v>88</v>
      </c>
      <c r="I23" s="45">
        <f t="shared" si="4"/>
        <v>55.633802816901408</v>
      </c>
      <c r="J23" s="46">
        <f t="shared" si="10"/>
        <v>57.04225352112676</v>
      </c>
      <c r="K23" s="45">
        <f>J23+(6/1.42)</f>
        <v>61.267605633802816</v>
      </c>
      <c r="L23" s="47">
        <v>19</v>
      </c>
      <c r="M23" s="48" t="s">
        <v>100</v>
      </c>
      <c r="N23" s="48">
        <v>17.5</v>
      </c>
      <c r="O23" s="164">
        <v>135</v>
      </c>
      <c r="P23" s="164">
        <v>146</v>
      </c>
      <c r="Q23" s="164">
        <v>20137197</v>
      </c>
      <c r="R23" s="50">
        <f t="shared" si="5"/>
        <v>6217</v>
      </c>
      <c r="S23" s="51">
        <f t="shared" si="6"/>
        <v>149.208</v>
      </c>
      <c r="T23" s="51">
        <f t="shared" si="7"/>
        <v>6.2169999999999996</v>
      </c>
      <c r="U23" s="100">
        <v>7</v>
      </c>
      <c r="V23" s="100">
        <f t="shared" si="0"/>
        <v>7</v>
      </c>
      <c r="W23" s="175" t="s">
        <v>142</v>
      </c>
      <c r="X23" s="169">
        <v>0</v>
      </c>
      <c r="Y23" s="169">
        <v>1047</v>
      </c>
      <c r="Z23" s="169">
        <v>1195</v>
      </c>
      <c r="AA23" s="169">
        <v>1185</v>
      </c>
      <c r="AB23" s="169">
        <v>1198</v>
      </c>
      <c r="AC23" s="52" t="s">
        <v>90</v>
      </c>
      <c r="AD23" s="52" t="s">
        <v>90</v>
      </c>
      <c r="AE23" s="52" t="s">
        <v>90</v>
      </c>
      <c r="AF23" s="165" t="s">
        <v>90</v>
      </c>
      <c r="AG23" s="165">
        <v>33651380</v>
      </c>
      <c r="AH23" s="53">
        <f t="shared" si="9"/>
        <v>1400</v>
      </c>
      <c r="AI23" s="54">
        <f t="shared" si="8"/>
        <v>225.18899790895932</v>
      </c>
      <c r="AJ23" s="166">
        <v>0</v>
      </c>
      <c r="AK23" s="166">
        <v>1</v>
      </c>
      <c r="AL23" s="166">
        <v>1</v>
      </c>
      <c r="AM23" s="166">
        <v>1</v>
      </c>
      <c r="AN23" s="166">
        <v>1</v>
      </c>
      <c r="AO23" s="166">
        <v>0</v>
      </c>
      <c r="AP23" s="169">
        <v>7440558</v>
      </c>
      <c r="AQ23" s="169">
        <f t="shared" si="1"/>
        <v>0</v>
      </c>
      <c r="AR23" s="55"/>
      <c r="AS23" s="56" t="s">
        <v>113</v>
      </c>
      <c r="AT23" s="58"/>
      <c r="AV23" s="60" t="s">
        <v>111</v>
      </c>
      <c r="AW23" s="61" t="s">
        <v>112</v>
      </c>
      <c r="AY23" s="170"/>
    </row>
    <row r="24" spans="1:51" x14ac:dyDescent="0.25">
      <c r="B24" s="43">
        <v>2.5416666666666701</v>
      </c>
      <c r="C24" s="43">
        <v>0.58333333333333404</v>
      </c>
      <c r="D24" s="99">
        <v>6</v>
      </c>
      <c r="E24" s="44">
        <f t="shared" si="2"/>
        <v>4.2253521126760569</v>
      </c>
      <c r="F24" s="168">
        <v>81</v>
      </c>
      <c r="G24" s="44">
        <f t="shared" si="3"/>
        <v>57.04225352112676</v>
      </c>
      <c r="H24" s="45" t="s">
        <v>88</v>
      </c>
      <c r="I24" s="45">
        <f t="shared" si="4"/>
        <v>55.633802816901408</v>
      </c>
      <c r="J24" s="46">
        <f t="shared" si="10"/>
        <v>57.04225352112676</v>
      </c>
      <c r="K24" s="45">
        <f t="shared" ref="K24:K34" si="12">J24+(6/1.42)</f>
        <v>61.267605633802816</v>
      </c>
      <c r="L24" s="47">
        <v>18</v>
      </c>
      <c r="M24" s="48" t="s">
        <v>100</v>
      </c>
      <c r="N24" s="48">
        <v>17.3</v>
      </c>
      <c r="O24" s="164">
        <v>136</v>
      </c>
      <c r="P24" s="164">
        <v>146</v>
      </c>
      <c r="Q24" s="164">
        <v>20143135</v>
      </c>
      <c r="R24" s="50">
        <f t="shared" si="5"/>
        <v>5938</v>
      </c>
      <c r="S24" s="51">
        <f t="shared" si="6"/>
        <v>142.512</v>
      </c>
      <c r="T24" s="51">
        <f t="shared" si="7"/>
        <v>5.9379999999999997</v>
      </c>
      <c r="U24" s="100">
        <v>6.6</v>
      </c>
      <c r="V24" s="100">
        <f t="shared" si="0"/>
        <v>6.6</v>
      </c>
      <c r="W24" s="175" t="s">
        <v>142</v>
      </c>
      <c r="X24" s="169">
        <v>0</v>
      </c>
      <c r="Y24" s="169">
        <v>1023</v>
      </c>
      <c r="Z24" s="169">
        <v>1195</v>
      </c>
      <c r="AA24" s="169">
        <v>1185</v>
      </c>
      <c r="AB24" s="169">
        <v>1198</v>
      </c>
      <c r="AC24" s="52" t="s">
        <v>90</v>
      </c>
      <c r="AD24" s="52" t="s">
        <v>90</v>
      </c>
      <c r="AE24" s="52" t="s">
        <v>90</v>
      </c>
      <c r="AF24" s="165" t="s">
        <v>90</v>
      </c>
      <c r="AG24" s="165">
        <v>33652716</v>
      </c>
      <c r="AH24" s="53">
        <f t="shared" si="9"/>
        <v>1336</v>
      </c>
      <c r="AI24" s="54">
        <f t="shared" si="8"/>
        <v>224.99157965645</v>
      </c>
      <c r="AJ24" s="166">
        <v>0</v>
      </c>
      <c r="AK24" s="166">
        <v>1</v>
      </c>
      <c r="AL24" s="166">
        <v>1</v>
      </c>
      <c r="AM24" s="166">
        <v>1</v>
      </c>
      <c r="AN24" s="166">
        <v>1</v>
      </c>
      <c r="AO24" s="166">
        <v>0</v>
      </c>
      <c r="AP24" s="169">
        <v>7440558</v>
      </c>
      <c r="AQ24" s="169">
        <f t="shared" si="1"/>
        <v>0</v>
      </c>
      <c r="AR24" s="57"/>
      <c r="AS24" s="56" t="s">
        <v>113</v>
      </c>
      <c r="AV24" s="62" t="s">
        <v>29</v>
      </c>
      <c r="AW24" s="62">
        <v>14.7</v>
      </c>
      <c r="AY24" s="170"/>
    </row>
    <row r="25" spans="1:51" x14ac:dyDescent="0.25">
      <c r="B25" s="43">
        <v>2.5833333333333299</v>
      </c>
      <c r="C25" s="43">
        <v>0.625</v>
      </c>
      <c r="D25" s="99">
        <v>6</v>
      </c>
      <c r="E25" s="44">
        <f t="shared" si="2"/>
        <v>4.2253521126760569</v>
      </c>
      <c r="F25" s="168">
        <v>81</v>
      </c>
      <c r="G25" s="44">
        <f t="shared" si="3"/>
        <v>57.04225352112676</v>
      </c>
      <c r="H25" s="45" t="s">
        <v>88</v>
      </c>
      <c r="I25" s="45">
        <f t="shared" si="4"/>
        <v>55.633802816901408</v>
      </c>
      <c r="J25" s="46">
        <f t="shared" si="10"/>
        <v>57.04225352112676</v>
      </c>
      <c r="K25" s="45">
        <f t="shared" si="12"/>
        <v>61.267605633802816</v>
      </c>
      <c r="L25" s="47">
        <v>18</v>
      </c>
      <c r="M25" s="48" t="s">
        <v>100</v>
      </c>
      <c r="N25" s="48">
        <v>16.899999999999999</v>
      </c>
      <c r="O25" s="164">
        <v>137</v>
      </c>
      <c r="P25" s="164">
        <v>140</v>
      </c>
      <c r="Q25" s="164">
        <v>20149025</v>
      </c>
      <c r="R25" s="50">
        <f t="shared" si="5"/>
        <v>5890</v>
      </c>
      <c r="S25" s="51">
        <f t="shared" si="6"/>
        <v>141.36000000000001</v>
      </c>
      <c r="T25" s="51">
        <f t="shared" si="7"/>
        <v>5.89</v>
      </c>
      <c r="U25" s="100">
        <v>6.3</v>
      </c>
      <c r="V25" s="100">
        <f t="shared" si="0"/>
        <v>6.3</v>
      </c>
      <c r="W25" s="175" t="s">
        <v>142</v>
      </c>
      <c r="X25" s="169">
        <v>0</v>
      </c>
      <c r="Y25" s="169">
        <v>1024</v>
      </c>
      <c r="Z25" s="169">
        <v>1195</v>
      </c>
      <c r="AA25" s="169">
        <v>1185</v>
      </c>
      <c r="AB25" s="169">
        <v>1198</v>
      </c>
      <c r="AC25" s="52" t="s">
        <v>90</v>
      </c>
      <c r="AD25" s="52" t="s">
        <v>90</v>
      </c>
      <c r="AE25" s="52" t="s">
        <v>90</v>
      </c>
      <c r="AF25" s="165" t="s">
        <v>90</v>
      </c>
      <c r="AG25" s="165">
        <v>33654060</v>
      </c>
      <c r="AH25" s="53">
        <f t="shared" si="9"/>
        <v>1344</v>
      </c>
      <c r="AI25" s="54">
        <f t="shared" si="8"/>
        <v>228.18336162988118</v>
      </c>
      <c r="AJ25" s="166">
        <v>0</v>
      </c>
      <c r="AK25" s="166">
        <v>1</v>
      </c>
      <c r="AL25" s="166">
        <v>1</v>
      </c>
      <c r="AM25" s="166">
        <v>1</v>
      </c>
      <c r="AN25" s="166">
        <v>1</v>
      </c>
      <c r="AO25" s="166">
        <v>0</v>
      </c>
      <c r="AP25" s="169">
        <v>7440558</v>
      </c>
      <c r="AQ25" s="169">
        <f t="shared" si="1"/>
        <v>0</v>
      </c>
      <c r="AR25" s="55"/>
      <c r="AS25" s="56" t="s">
        <v>113</v>
      </c>
      <c r="AV25" s="62" t="s">
        <v>74</v>
      </c>
      <c r="AW25" s="62">
        <v>10.36</v>
      </c>
      <c r="AY25" s="170"/>
    </row>
    <row r="26" spans="1:51" x14ac:dyDescent="0.25">
      <c r="B26" s="43">
        <v>2.625</v>
      </c>
      <c r="C26" s="43">
        <v>0.66666666666666696</v>
      </c>
      <c r="D26" s="99">
        <v>6</v>
      </c>
      <c r="E26" s="44">
        <f t="shared" si="2"/>
        <v>4.2253521126760569</v>
      </c>
      <c r="F26" s="168">
        <v>81</v>
      </c>
      <c r="G26" s="44">
        <f t="shared" si="3"/>
        <v>57.04225352112676</v>
      </c>
      <c r="H26" s="45" t="s">
        <v>88</v>
      </c>
      <c r="I26" s="45">
        <f t="shared" si="4"/>
        <v>53.521126760563384</v>
      </c>
      <c r="J26" s="46">
        <f>(F26-3)/1.42</f>
        <v>54.929577464788736</v>
      </c>
      <c r="K26" s="45">
        <f t="shared" si="12"/>
        <v>59.154929577464792</v>
      </c>
      <c r="L26" s="47">
        <v>18</v>
      </c>
      <c r="M26" s="48" t="s">
        <v>100</v>
      </c>
      <c r="N26" s="48">
        <v>16.7</v>
      </c>
      <c r="O26" s="164">
        <v>138</v>
      </c>
      <c r="P26" s="164">
        <v>142</v>
      </c>
      <c r="Q26" s="164">
        <v>20154996</v>
      </c>
      <c r="R26" s="50">
        <f t="shared" si="5"/>
        <v>5971</v>
      </c>
      <c r="S26" s="51">
        <f t="shared" si="6"/>
        <v>143.304</v>
      </c>
      <c r="T26" s="51">
        <f t="shared" si="7"/>
        <v>5.9710000000000001</v>
      </c>
      <c r="U26" s="100">
        <v>6</v>
      </c>
      <c r="V26" s="100">
        <f t="shared" si="0"/>
        <v>6</v>
      </c>
      <c r="W26" s="175" t="s">
        <v>142</v>
      </c>
      <c r="X26" s="169">
        <v>0</v>
      </c>
      <c r="Y26" s="169">
        <v>1011</v>
      </c>
      <c r="Z26" s="169">
        <v>1195</v>
      </c>
      <c r="AA26" s="169">
        <v>1185</v>
      </c>
      <c r="AB26" s="169">
        <v>1198</v>
      </c>
      <c r="AC26" s="52" t="s">
        <v>90</v>
      </c>
      <c r="AD26" s="52" t="s">
        <v>90</v>
      </c>
      <c r="AE26" s="52" t="s">
        <v>90</v>
      </c>
      <c r="AF26" s="165" t="s">
        <v>90</v>
      </c>
      <c r="AG26" s="165">
        <v>33655404</v>
      </c>
      <c r="AH26" s="53">
        <f t="shared" si="9"/>
        <v>1344</v>
      </c>
      <c r="AI26" s="54">
        <f t="shared" si="8"/>
        <v>225.08792497069166</v>
      </c>
      <c r="AJ26" s="166">
        <v>0</v>
      </c>
      <c r="AK26" s="166">
        <v>1</v>
      </c>
      <c r="AL26" s="166">
        <v>1</v>
      </c>
      <c r="AM26" s="166">
        <v>1</v>
      </c>
      <c r="AN26" s="166">
        <v>1</v>
      </c>
      <c r="AO26" s="166">
        <v>0</v>
      </c>
      <c r="AP26" s="169">
        <v>7440558</v>
      </c>
      <c r="AQ26" s="169">
        <f t="shared" si="1"/>
        <v>0</v>
      </c>
      <c r="AR26" s="55"/>
      <c r="AS26" s="56" t="s">
        <v>113</v>
      </c>
      <c r="AV26" s="62" t="s">
        <v>114</v>
      </c>
      <c r="AW26" s="62">
        <v>1.01325</v>
      </c>
      <c r="AY26" s="170"/>
    </row>
    <row r="27" spans="1:51" x14ac:dyDescent="0.25">
      <c r="B27" s="43">
        <v>2.6666666666666701</v>
      </c>
      <c r="C27" s="43">
        <v>0.70833333333333404</v>
      </c>
      <c r="D27" s="99">
        <v>5</v>
      </c>
      <c r="E27" s="44">
        <f t="shared" si="2"/>
        <v>3.5211267605633805</v>
      </c>
      <c r="F27" s="168">
        <v>81</v>
      </c>
      <c r="G27" s="44">
        <f t="shared" si="3"/>
        <v>57.04225352112676</v>
      </c>
      <c r="H27" s="45" t="s">
        <v>88</v>
      </c>
      <c r="I27" s="45">
        <f t="shared" si="4"/>
        <v>53.521126760563384</v>
      </c>
      <c r="J27" s="46">
        <f t="shared" ref="J27:J32" si="13">(F27-3)/1.42</f>
        <v>54.929577464788736</v>
      </c>
      <c r="K27" s="45">
        <f t="shared" si="12"/>
        <v>59.154929577464792</v>
      </c>
      <c r="L27" s="47">
        <v>18</v>
      </c>
      <c r="M27" s="48" t="s">
        <v>100</v>
      </c>
      <c r="N27" s="48">
        <v>16.7</v>
      </c>
      <c r="O27" s="164">
        <v>133</v>
      </c>
      <c r="P27" s="164">
        <v>144</v>
      </c>
      <c r="Q27" s="164">
        <v>20160851</v>
      </c>
      <c r="R27" s="50">
        <f t="shared" si="5"/>
        <v>5855</v>
      </c>
      <c r="S27" s="51">
        <f t="shared" si="6"/>
        <v>140.52000000000001</v>
      </c>
      <c r="T27" s="51">
        <f t="shared" si="7"/>
        <v>5.8550000000000004</v>
      </c>
      <c r="U27" s="100">
        <v>5.5</v>
      </c>
      <c r="V27" s="100">
        <f t="shared" si="0"/>
        <v>5.5</v>
      </c>
      <c r="W27" s="175" t="s">
        <v>142</v>
      </c>
      <c r="X27" s="169">
        <v>0</v>
      </c>
      <c r="Y27" s="169">
        <v>1073</v>
      </c>
      <c r="Z27" s="169">
        <v>1195</v>
      </c>
      <c r="AA27" s="169">
        <v>1185</v>
      </c>
      <c r="AB27" s="169">
        <v>1198</v>
      </c>
      <c r="AC27" s="52" t="s">
        <v>90</v>
      </c>
      <c r="AD27" s="52" t="s">
        <v>90</v>
      </c>
      <c r="AE27" s="52" t="s">
        <v>90</v>
      </c>
      <c r="AF27" s="165" t="s">
        <v>90</v>
      </c>
      <c r="AG27" s="165">
        <v>33656752</v>
      </c>
      <c r="AH27" s="53">
        <f t="shared" si="9"/>
        <v>1348</v>
      </c>
      <c r="AI27" s="54">
        <f t="shared" si="8"/>
        <v>230.23057216054653</v>
      </c>
      <c r="AJ27" s="166">
        <v>0</v>
      </c>
      <c r="AK27" s="166">
        <v>1</v>
      </c>
      <c r="AL27" s="166">
        <v>1</v>
      </c>
      <c r="AM27" s="166">
        <v>1</v>
      </c>
      <c r="AN27" s="166">
        <v>1</v>
      </c>
      <c r="AO27" s="166">
        <v>0</v>
      </c>
      <c r="AP27" s="169">
        <v>7440558</v>
      </c>
      <c r="AQ27" s="169">
        <f t="shared" si="1"/>
        <v>0</v>
      </c>
      <c r="AR27" s="55"/>
      <c r="AS27" s="56" t="s">
        <v>113</v>
      </c>
      <c r="AV27" s="62" t="s">
        <v>115</v>
      </c>
      <c r="AW27" s="62">
        <v>1</v>
      </c>
      <c r="AY27" s="170"/>
    </row>
    <row r="28" spans="1:51" x14ac:dyDescent="0.25">
      <c r="B28" s="43">
        <v>2.7083333333333299</v>
      </c>
      <c r="C28" s="43">
        <v>0.750000000000002</v>
      </c>
      <c r="D28" s="99">
        <v>4</v>
      </c>
      <c r="E28" s="44">
        <f t="shared" si="2"/>
        <v>2.8169014084507045</v>
      </c>
      <c r="F28" s="168">
        <v>78</v>
      </c>
      <c r="G28" s="44">
        <f t="shared" si="3"/>
        <v>54.929577464788736</v>
      </c>
      <c r="H28" s="45" t="s">
        <v>88</v>
      </c>
      <c r="I28" s="45">
        <f t="shared" si="4"/>
        <v>51.408450704225352</v>
      </c>
      <c r="J28" s="46">
        <f t="shared" si="13"/>
        <v>52.816901408450704</v>
      </c>
      <c r="K28" s="45">
        <f t="shared" si="12"/>
        <v>57.04225352112676</v>
      </c>
      <c r="L28" s="47">
        <v>18</v>
      </c>
      <c r="M28" s="48" t="s">
        <v>100</v>
      </c>
      <c r="N28" s="48">
        <v>16.7</v>
      </c>
      <c r="O28" s="164">
        <v>135</v>
      </c>
      <c r="P28" s="164">
        <v>142</v>
      </c>
      <c r="Q28" s="164">
        <v>20166720</v>
      </c>
      <c r="R28" s="50">
        <f t="shared" si="5"/>
        <v>5869</v>
      </c>
      <c r="S28" s="51">
        <f t="shared" si="6"/>
        <v>140.85599999999999</v>
      </c>
      <c r="T28" s="51">
        <f t="shared" si="7"/>
        <v>5.8689999999999998</v>
      </c>
      <c r="U28" s="100">
        <v>5.2</v>
      </c>
      <c r="V28" s="100">
        <f t="shared" si="0"/>
        <v>5.2</v>
      </c>
      <c r="W28" s="175" t="s">
        <v>142</v>
      </c>
      <c r="X28" s="169">
        <v>0</v>
      </c>
      <c r="Y28" s="169">
        <v>999</v>
      </c>
      <c r="Z28" s="169">
        <v>1195</v>
      </c>
      <c r="AA28" s="169">
        <v>1185</v>
      </c>
      <c r="AB28" s="169">
        <v>1198</v>
      </c>
      <c r="AC28" s="52" t="s">
        <v>90</v>
      </c>
      <c r="AD28" s="52" t="s">
        <v>90</v>
      </c>
      <c r="AE28" s="52" t="s">
        <v>90</v>
      </c>
      <c r="AF28" s="165" t="s">
        <v>90</v>
      </c>
      <c r="AG28" s="165">
        <v>33658092</v>
      </c>
      <c r="AH28" s="53">
        <f t="shared" si="9"/>
        <v>1340</v>
      </c>
      <c r="AI28" s="54">
        <f t="shared" si="8"/>
        <v>228.31828250127791</v>
      </c>
      <c r="AJ28" s="166">
        <v>0</v>
      </c>
      <c r="AK28" s="166">
        <v>1</v>
      </c>
      <c r="AL28" s="166">
        <v>1</v>
      </c>
      <c r="AM28" s="166">
        <v>1</v>
      </c>
      <c r="AN28" s="166">
        <v>1</v>
      </c>
      <c r="AO28" s="166">
        <v>0</v>
      </c>
      <c r="AP28" s="169">
        <v>7440558</v>
      </c>
      <c r="AQ28" s="169">
        <f t="shared" si="1"/>
        <v>0</v>
      </c>
      <c r="AR28" s="57"/>
      <c r="AS28" s="56" t="s">
        <v>113</v>
      </c>
      <c r="AV28" s="62" t="s">
        <v>116</v>
      </c>
      <c r="AW28" s="62">
        <v>101.325</v>
      </c>
      <c r="AY28" s="170"/>
    </row>
    <row r="29" spans="1:51" x14ac:dyDescent="0.25">
      <c r="B29" s="43">
        <v>2.75</v>
      </c>
      <c r="C29" s="43">
        <v>0.79166666666666896</v>
      </c>
      <c r="D29" s="99">
        <v>3</v>
      </c>
      <c r="E29" s="44">
        <f t="shared" si="2"/>
        <v>2.1126760563380285</v>
      </c>
      <c r="F29" s="168">
        <v>78</v>
      </c>
      <c r="G29" s="44">
        <f t="shared" si="3"/>
        <v>54.929577464788736</v>
      </c>
      <c r="H29" s="45" t="s">
        <v>88</v>
      </c>
      <c r="I29" s="45">
        <f t="shared" si="4"/>
        <v>51.408450704225352</v>
      </c>
      <c r="J29" s="46">
        <f t="shared" si="13"/>
        <v>52.816901408450704</v>
      </c>
      <c r="K29" s="45">
        <f t="shared" si="12"/>
        <v>57.04225352112676</v>
      </c>
      <c r="L29" s="47">
        <v>18</v>
      </c>
      <c r="M29" s="48" t="s">
        <v>100</v>
      </c>
      <c r="N29" s="48">
        <v>16.600000000000001</v>
      </c>
      <c r="O29" s="164">
        <v>134</v>
      </c>
      <c r="P29" s="164">
        <v>136</v>
      </c>
      <c r="Q29" s="164">
        <v>20172284</v>
      </c>
      <c r="R29" s="50">
        <f t="shared" si="5"/>
        <v>5564</v>
      </c>
      <c r="S29" s="51">
        <f t="shared" si="6"/>
        <v>133.536</v>
      </c>
      <c r="T29" s="51">
        <f t="shared" si="7"/>
        <v>5.5640000000000001</v>
      </c>
      <c r="U29" s="100">
        <v>5.0999999999999996</v>
      </c>
      <c r="V29" s="100">
        <f t="shared" si="0"/>
        <v>5.0999999999999996</v>
      </c>
      <c r="W29" s="175" t="s">
        <v>142</v>
      </c>
      <c r="X29" s="169">
        <v>0</v>
      </c>
      <c r="Y29" s="169">
        <v>999</v>
      </c>
      <c r="Z29" s="169">
        <v>1195</v>
      </c>
      <c r="AA29" s="169">
        <v>1185</v>
      </c>
      <c r="AB29" s="169">
        <v>1198</v>
      </c>
      <c r="AC29" s="52" t="s">
        <v>90</v>
      </c>
      <c r="AD29" s="52" t="s">
        <v>90</v>
      </c>
      <c r="AE29" s="52" t="s">
        <v>90</v>
      </c>
      <c r="AF29" s="165" t="s">
        <v>90</v>
      </c>
      <c r="AG29" s="165">
        <v>33659376</v>
      </c>
      <c r="AH29" s="53">
        <f t="shared" si="9"/>
        <v>1284</v>
      </c>
      <c r="AI29" s="54">
        <f t="shared" si="8"/>
        <v>230.76923076923077</v>
      </c>
      <c r="AJ29" s="166">
        <v>0</v>
      </c>
      <c r="AK29" s="166">
        <v>1</v>
      </c>
      <c r="AL29" s="166">
        <v>1</v>
      </c>
      <c r="AM29" s="166">
        <v>1</v>
      </c>
      <c r="AN29" s="166">
        <v>1</v>
      </c>
      <c r="AO29" s="166">
        <v>0</v>
      </c>
      <c r="AP29" s="169">
        <v>7440558</v>
      </c>
      <c r="AQ29" s="169">
        <f t="shared" si="1"/>
        <v>0</v>
      </c>
      <c r="AR29" s="55"/>
      <c r="AS29" s="56" t="s">
        <v>113</v>
      </c>
      <c r="AY29" s="170"/>
    </row>
    <row r="30" spans="1:51" x14ac:dyDescent="0.25">
      <c r="B30" s="43">
        <v>2.7916666666666701</v>
      </c>
      <c r="C30" s="43">
        <v>0.83333333333333703</v>
      </c>
      <c r="D30" s="99">
        <v>11</v>
      </c>
      <c r="E30" s="44">
        <f t="shared" si="2"/>
        <v>7.746478873239437</v>
      </c>
      <c r="F30" s="168">
        <v>76</v>
      </c>
      <c r="G30" s="44">
        <f t="shared" si="3"/>
        <v>53.521126760563384</v>
      </c>
      <c r="H30" s="45" t="s">
        <v>88</v>
      </c>
      <c r="I30" s="45">
        <f t="shared" si="4"/>
        <v>50</v>
      </c>
      <c r="J30" s="46">
        <f t="shared" si="13"/>
        <v>51.408450704225352</v>
      </c>
      <c r="K30" s="45">
        <f t="shared" si="12"/>
        <v>55.633802816901408</v>
      </c>
      <c r="L30" s="47">
        <v>18</v>
      </c>
      <c r="M30" s="48" t="s">
        <v>100</v>
      </c>
      <c r="N30" s="48">
        <v>16.600000000000001</v>
      </c>
      <c r="O30" s="164">
        <v>117</v>
      </c>
      <c r="P30" s="164">
        <v>125</v>
      </c>
      <c r="Q30" s="164">
        <v>20177674</v>
      </c>
      <c r="R30" s="50">
        <f t="shared" si="5"/>
        <v>5390</v>
      </c>
      <c r="S30" s="51">
        <f t="shared" si="6"/>
        <v>129.36000000000001</v>
      </c>
      <c r="T30" s="51">
        <f t="shared" si="7"/>
        <v>5.39</v>
      </c>
      <c r="U30" s="100">
        <v>4.5</v>
      </c>
      <c r="V30" s="100">
        <f t="shared" si="0"/>
        <v>4.5</v>
      </c>
      <c r="W30" s="175" t="s">
        <v>143</v>
      </c>
      <c r="X30" s="169">
        <v>0</v>
      </c>
      <c r="Y30" s="169">
        <v>1044</v>
      </c>
      <c r="Z30" s="169">
        <v>1195</v>
      </c>
      <c r="AA30" s="169">
        <v>0</v>
      </c>
      <c r="AB30" s="169">
        <v>1198</v>
      </c>
      <c r="AC30" s="52" t="s">
        <v>90</v>
      </c>
      <c r="AD30" s="52" t="s">
        <v>90</v>
      </c>
      <c r="AE30" s="52" t="s">
        <v>90</v>
      </c>
      <c r="AF30" s="165" t="s">
        <v>90</v>
      </c>
      <c r="AG30" s="165">
        <v>33660452</v>
      </c>
      <c r="AH30" s="53">
        <f t="shared" si="9"/>
        <v>1076</v>
      </c>
      <c r="AI30" s="54">
        <f t="shared" si="8"/>
        <v>199.62894248608535</v>
      </c>
      <c r="AJ30" s="166">
        <v>0</v>
      </c>
      <c r="AK30" s="166">
        <v>1</v>
      </c>
      <c r="AL30" s="166">
        <v>1</v>
      </c>
      <c r="AM30" s="166">
        <v>0</v>
      </c>
      <c r="AN30" s="166">
        <v>1</v>
      </c>
      <c r="AO30" s="166">
        <v>0</v>
      </c>
      <c r="AP30" s="169">
        <v>7440558</v>
      </c>
      <c r="AQ30" s="169">
        <f t="shared" si="1"/>
        <v>0</v>
      </c>
      <c r="AR30" s="55"/>
      <c r="AS30" s="56" t="s">
        <v>113</v>
      </c>
      <c r="AV30" s="225" t="s">
        <v>117</v>
      </c>
      <c r="AW30" s="225"/>
      <c r="AY30" s="170"/>
    </row>
    <row r="31" spans="1:51" x14ac:dyDescent="0.25">
      <c r="B31" s="43">
        <v>2.8333333333333299</v>
      </c>
      <c r="C31" s="43">
        <v>0.875000000000004</v>
      </c>
      <c r="D31" s="99">
        <v>11</v>
      </c>
      <c r="E31" s="44">
        <f t="shared" si="2"/>
        <v>7.746478873239437</v>
      </c>
      <c r="F31" s="168">
        <v>76</v>
      </c>
      <c r="G31" s="44">
        <f t="shared" si="3"/>
        <v>53.521126760563384</v>
      </c>
      <c r="H31" s="45" t="s">
        <v>88</v>
      </c>
      <c r="I31" s="45">
        <f t="shared" si="4"/>
        <v>50</v>
      </c>
      <c r="J31" s="46">
        <f t="shared" si="13"/>
        <v>51.408450704225352</v>
      </c>
      <c r="K31" s="45">
        <f t="shared" si="12"/>
        <v>55.633802816901408</v>
      </c>
      <c r="L31" s="47">
        <v>18</v>
      </c>
      <c r="M31" s="48" t="s">
        <v>100</v>
      </c>
      <c r="N31" s="48">
        <v>16.100000000000001</v>
      </c>
      <c r="O31" s="164">
        <v>117</v>
      </c>
      <c r="P31" s="164">
        <v>123</v>
      </c>
      <c r="Q31" s="164">
        <v>20183033</v>
      </c>
      <c r="R31" s="50">
        <f t="shared" si="5"/>
        <v>5359</v>
      </c>
      <c r="S31" s="51">
        <f t="shared" si="6"/>
        <v>128.61600000000001</v>
      </c>
      <c r="T31" s="51">
        <f t="shared" si="7"/>
        <v>5.359</v>
      </c>
      <c r="U31" s="100">
        <v>3.9</v>
      </c>
      <c r="V31" s="100">
        <f t="shared" si="0"/>
        <v>3.9</v>
      </c>
      <c r="W31" s="175" t="s">
        <v>143</v>
      </c>
      <c r="X31" s="169">
        <v>0</v>
      </c>
      <c r="Y31" s="169">
        <v>1039</v>
      </c>
      <c r="Z31" s="169">
        <v>1195</v>
      </c>
      <c r="AA31" s="169">
        <v>0</v>
      </c>
      <c r="AB31" s="169">
        <v>1198</v>
      </c>
      <c r="AC31" s="52" t="s">
        <v>90</v>
      </c>
      <c r="AD31" s="52" t="s">
        <v>90</v>
      </c>
      <c r="AE31" s="52" t="s">
        <v>90</v>
      </c>
      <c r="AF31" s="165" t="s">
        <v>90</v>
      </c>
      <c r="AG31" s="165">
        <v>33661500</v>
      </c>
      <c r="AH31" s="53">
        <f t="shared" si="9"/>
        <v>1048</v>
      </c>
      <c r="AI31" s="54">
        <f t="shared" si="8"/>
        <v>195.55887292405299</v>
      </c>
      <c r="AJ31" s="166">
        <v>0</v>
      </c>
      <c r="AK31" s="166">
        <v>1</v>
      </c>
      <c r="AL31" s="166">
        <v>1</v>
      </c>
      <c r="AM31" s="166">
        <v>0</v>
      </c>
      <c r="AN31" s="166">
        <v>1</v>
      </c>
      <c r="AO31" s="166">
        <v>0</v>
      </c>
      <c r="AP31" s="169">
        <v>7440558</v>
      </c>
      <c r="AQ31" s="169">
        <f t="shared" si="1"/>
        <v>0</v>
      </c>
      <c r="AR31" s="55"/>
      <c r="AS31" s="56" t="s">
        <v>113</v>
      </c>
      <c r="AV31" s="63" t="s">
        <v>29</v>
      </c>
      <c r="AW31" s="63" t="s">
        <v>74</v>
      </c>
      <c r="AY31" s="170"/>
    </row>
    <row r="32" spans="1:51" x14ac:dyDescent="0.25">
      <c r="B32" s="43">
        <v>2.875</v>
      </c>
      <c r="C32" s="43">
        <v>0.91666666666667096</v>
      </c>
      <c r="D32" s="99">
        <v>12</v>
      </c>
      <c r="E32" s="44">
        <f t="shared" si="2"/>
        <v>8.4507042253521139</v>
      </c>
      <c r="F32" s="168">
        <v>76</v>
      </c>
      <c r="G32" s="44">
        <f t="shared" si="3"/>
        <v>53.521126760563384</v>
      </c>
      <c r="H32" s="45" t="s">
        <v>88</v>
      </c>
      <c r="I32" s="45">
        <f t="shared" si="4"/>
        <v>50</v>
      </c>
      <c r="J32" s="46">
        <f t="shared" si="13"/>
        <v>51.408450704225352</v>
      </c>
      <c r="K32" s="45">
        <f t="shared" si="12"/>
        <v>55.633802816901408</v>
      </c>
      <c r="L32" s="47">
        <v>14</v>
      </c>
      <c r="M32" s="48" t="s">
        <v>118</v>
      </c>
      <c r="N32" s="48">
        <v>12.6</v>
      </c>
      <c r="O32" s="164">
        <v>124</v>
      </c>
      <c r="P32" s="164">
        <v>130</v>
      </c>
      <c r="Q32" s="164">
        <v>20188177</v>
      </c>
      <c r="R32" s="50">
        <f>Q32-Q31</f>
        <v>5144</v>
      </c>
      <c r="S32" s="51">
        <f t="shared" si="6"/>
        <v>123.456</v>
      </c>
      <c r="T32" s="51">
        <f t="shared" si="7"/>
        <v>5.1440000000000001</v>
      </c>
      <c r="U32" s="100">
        <v>3.6</v>
      </c>
      <c r="V32" s="100">
        <f t="shared" si="0"/>
        <v>3.6</v>
      </c>
      <c r="W32" s="175" t="s">
        <v>143</v>
      </c>
      <c r="X32" s="169">
        <v>0</v>
      </c>
      <c r="Y32" s="169">
        <v>1068</v>
      </c>
      <c r="Z32" s="169">
        <v>1195</v>
      </c>
      <c r="AA32" s="169">
        <v>0</v>
      </c>
      <c r="AB32" s="169">
        <v>1198</v>
      </c>
      <c r="AC32" s="52" t="s">
        <v>90</v>
      </c>
      <c r="AD32" s="52" t="s">
        <v>90</v>
      </c>
      <c r="AE32" s="52" t="s">
        <v>90</v>
      </c>
      <c r="AF32" s="165" t="s">
        <v>90</v>
      </c>
      <c r="AG32" s="165">
        <v>33662508</v>
      </c>
      <c r="AH32" s="53">
        <f t="shared" si="9"/>
        <v>1008</v>
      </c>
      <c r="AI32" s="54">
        <f t="shared" si="8"/>
        <v>195.95645412130636</v>
      </c>
      <c r="AJ32" s="166">
        <v>0</v>
      </c>
      <c r="AK32" s="166">
        <v>1</v>
      </c>
      <c r="AL32" s="166">
        <v>1</v>
      </c>
      <c r="AM32" s="166">
        <v>0</v>
      </c>
      <c r="AN32" s="166">
        <v>1</v>
      </c>
      <c r="AO32" s="166">
        <v>0</v>
      </c>
      <c r="AP32" s="169">
        <v>7440558</v>
      </c>
      <c r="AQ32" s="169">
        <f t="shared" si="1"/>
        <v>0</v>
      </c>
      <c r="AR32" s="57"/>
      <c r="AS32" s="56" t="s">
        <v>113</v>
      </c>
      <c r="AV32" s="64">
        <v>1</v>
      </c>
      <c r="AW32" s="64">
        <f>IFERROR(AV32*VLOOKUP(AV31,AV24:AW28,2,FALSE)/VLOOKUP(AW31,AV24:AW28,2,FALSE),"Enter Unit and Value")</f>
        <v>1.4189189189189189</v>
      </c>
      <c r="AY32" s="170"/>
    </row>
    <row r="33" spans="2:51" x14ac:dyDescent="0.25">
      <c r="B33" s="43">
        <v>2.9166666666666701</v>
      </c>
      <c r="C33" s="43">
        <v>0.95833333333333803</v>
      </c>
      <c r="D33" s="99">
        <v>9</v>
      </c>
      <c r="E33" s="44">
        <f t="shared" si="2"/>
        <v>6.3380281690140849</v>
      </c>
      <c r="F33" s="168">
        <v>66</v>
      </c>
      <c r="G33" s="44">
        <f t="shared" si="3"/>
        <v>46.478873239436624</v>
      </c>
      <c r="H33" s="45" t="s">
        <v>88</v>
      </c>
      <c r="I33" s="45">
        <f>J33-(2/1.42)</f>
        <v>41.549295774647888</v>
      </c>
      <c r="J33" s="46">
        <f t="shared" ref="J33:J34" si="14">(F33-5)/1.42</f>
        <v>42.95774647887324</v>
      </c>
      <c r="K33" s="45">
        <f t="shared" si="12"/>
        <v>47.183098591549296</v>
      </c>
      <c r="L33" s="47">
        <v>14</v>
      </c>
      <c r="M33" s="48" t="s">
        <v>118</v>
      </c>
      <c r="N33" s="48">
        <v>11.9</v>
      </c>
      <c r="O33" s="164">
        <v>118</v>
      </c>
      <c r="P33" s="164">
        <v>106</v>
      </c>
      <c r="Q33" s="164">
        <v>20193193</v>
      </c>
      <c r="R33" s="50">
        <f t="shared" si="5"/>
        <v>5016</v>
      </c>
      <c r="S33" s="51">
        <f t="shared" si="6"/>
        <v>120.384</v>
      </c>
      <c r="T33" s="51">
        <f t="shared" si="7"/>
        <v>5.016</v>
      </c>
      <c r="U33" s="100">
        <v>4.3</v>
      </c>
      <c r="V33" s="100">
        <f t="shared" si="0"/>
        <v>4.3</v>
      </c>
      <c r="W33" s="175" t="s">
        <v>129</v>
      </c>
      <c r="X33" s="169">
        <v>0</v>
      </c>
      <c r="Y33" s="169">
        <v>0</v>
      </c>
      <c r="Z33" s="169">
        <v>1109</v>
      </c>
      <c r="AA33" s="169">
        <v>0</v>
      </c>
      <c r="AB33" s="169">
        <v>1100</v>
      </c>
      <c r="AC33" s="52" t="s">
        <v>90</v>
      </c>
      <c r="AD33" s="52" t="s">
        <v>90</v>
      </c>
      <c r="AE33" s="52" t="s">
        <v>90</v>
      </c>
      <c r="AF33" s="165" t="s">
        <v>90</v>
      </c>
      <c r="AG33" s="165">
        <v>33663458</v>
      </c>
      <c r="AH33" s="53">
        <f t="shared" si="9"/>
        <v>950</v>
      </c>
      <c r="AI33" s="54">
        <f t="shared" si="8"/>
        <v>189.39393939393941</v>
      </c>
      <c r="AJ33" s="166">
        <v>0</v>
      </c>
      <c r="AK33" s="166">
        <v>0</v>
      </c>
      <c r="AL33" s="166">
        <v>1</v>
      </c>
      <c r="AM33" s="166">
        <v>0</v>
      </c>
      <c r="AN33" s="166">
        <v>1</v>
      </c>
      <c r="AO33" s="166">
        <v>0.3</v>
      </c>
      <c r="AP33" s="169">
        <v>7441170</v>
      </c>
      <c r="AQ33" s="169">
        <f t="shared" si="1"/>
        <v>612</v>
      </c>
      <c r="AR33" s="55"/>
      <c r="AS33" s="56" t="s">
        <v>113</v>
      </c>
      <c r="AY33" s="170"/>
    </row>
    <row r="34" spans="2:51" x14ac:dyDescent="0.25">
      <c r="B34" s="43">
        <v>2.9583333333333299</v>
      </c>
      <c r="C34" s="43">
        <v>1</v>
      </c>
      <c r="D34" s="99">
        <v>14</v>
      </c>
      <c r="E34" s="44">
        <f t="shared" si="2"/>
        <v>9.8591549295774659</v>
      </c>
      <c r="F34" s="168">
        <v>66</v>
      </c>
      <c r="G34" s="44">
        <f t="shared" si="3"/>
        <v>46.478873239436624</v>
      </c>
      <c r="H34" s="45" t="s">
        <v>88</v>
      </c>
      <c r="I34" s="45">
        <f t="shared" si="4"/>
        <v>41.549295774647888</v>
      </c>
      <c r="J34" s="46">
        <f t="shared" si="14"/>
        <v>42.95774647887324</v>
      </c>
      <c r="K34" s="45">
        <f t="shared" si="12"/>
        <v>47.183098591549296</v>
      </c>
      <c r="L34" s="47">
        <v>14</v>
      </c>
      <c r="M34" s="48" t="s">
        <v>118</v>
      </c>
      <c r="N34" s="65">
        <v>11.5</v>
      </c>
      <c r="O34" s="164">
        <v>119</v>
      </c>
      <c r="P34" s="164">
        <v>98</v>
      </c>
      <c r="Q34" s="164">
        <v>20198038</v>
      </c>
      <c r="R34" s="50">
        <f t="shared" si="5"/>
        <v>4845</v>
      </c>
      <c r="S34" s="51">
        <f t="shared" si="6"/>
        <v>116.28</v>
      </c>
      <c r="T34" s="51">
        <f t="shared" si="7"/>
        <v>4.8449999999999998</v>
      </c>
      <c r="U34" s="100">
        <v>5.2</v>
      </c>
      <c r="V34" s="100">
        <f t="shared" si="0"/>
        <v>5.2</v>
      </c>
      <c r="W34" s="175" t="s">
        <v>129</v>
      </c>
      <c r="X34" s="169">
        <v>0</v>
      </c>
      <c r="Y34" s="169">
        <v>0</v>
      </c>
      <c r="Z34" s="169">
        <v>999</v>
      </c>
      <c r="AA34" s="169">
        <v>0</v>
      </c>
      <c r="AB34" s="169">
        <v>1100</v>
      </c>
      <c r="AC34" s="52" t="s">
        <v>90</v>
      </c>
      <c r="AD34" s="52" t="s">
        <v>90</v>
      </c>
      <c r="AE34" s="52" t="s">
        <v>90</v>
      </c>
      <c r="AF34" s="165" t="s">
        <v>90</v>
      </c>
      <c r="AG34" s="165">
        <v>33664216</v>
      </c>
      <c r="AH34" s="53">
        <f t="shared" si="9"/>
        <v>758</v>
      </c>
      <c r="AI34" s="54">
        <f t="shared" si="8"/>
        <v>156.44994840041281</v>
      </c>
      <c r="AJ34" s="166">
        <v>0</v>
      </c>
      <c r="AK34" s="166">
        <v>0</v>
      </c>
      <c r="AL34" s="166">
        <v>1</v>
      </c>
      <c r="AM34" s="166">
        <v>0</v>
      </c>
      <c r="AN34" s="166">
        <v>1</v>
      </c>
      <c r="AO34" s="166">
        <v>0.3</v>
      </c>
      <c r="AP34" s="169">
        <v>7441920</v>
      </c>
      <c r="AQ34" s="169">
        <f t="shared" si="1"/>
        <v>750</v>
      </c>
      <c r="AR34" s="55"/>
      <c r="AS34" s="56" t="s">
        <v>113</v>
      </c>
      <c r="AV34" s="60" t="s">
        <v>119</v>
      </c>
      <c r="AW34" s="66" t="s">
        <v>30</v>
      </c>
      <c r="AY34" s="170"/>
    </row>
    <row r="35" spans="2:51" x14ac:dyDescent="0.25">
      <c r="B35" s="152"/>
      <c r="C35" s="153"/>
      <c r="D35" s="152"/>
      <c r="E35" s="155"/>
      <c r="F35" s="155"/>
      <c r="G35" s="156"/>
      <c r="H35" s="154"/>
      <c r="I35" s="155"/>
      <c r="J35" s="155"/>
      <c r="K35" s="156"/>
      <c r="L35" s="226" t="s">
        <v>120</v>
      </c>
      <c r="M35" s="227"/>
      <c r="N35" s="228"/>
      <c r="O35" s="67"/>
      <c r="P35" s="67">
        <f>AVERAGE(P11:P34)</f>
        <v>124.58333333333333</v>
      </c>
      <c r="Q35" s="68">
        <f>Q34-Q10</f>
        <v>125314</v>
      </c>
      <c r="R35" s="69">
        <f>SUM(R11:R34)</f>
        <v>125314</v>
      </c>
      <c r="S35" s="70">
        <f>AVERAGE(S11:S34)</f>
        <v>125.31400000000004</v>
      </c>
      <c r="T35" s="70">
        <f>SUM(T11:T34)</f>
        <v>125.31400000000001</v>
      </c>
      <c r="U35" s="154"/>
      <c r="V35" s="154"/>
      <c r="W35" s="61"/>
      <c r="X35" s="146"/>
      <c r="Y35" s="147"/>
      <c r="Z35" s="147"/>
      <c r="AA35" s="147"/>
      <c r="AB35" s="148"/>
      <c r="AC35" s="146"/>
      <c r="AD35" s="147"/>
      <c r="AE35" s="148"/>
      <c r="AF35" s="149"/>
      <c r="AG35" s="71">
        <f>AG34-AG10</f>
        <v>25092</v>
      </c>
      <c r="AH35" s="72">
        <f>SUM(AH11:AH34)</f>
        <v>25092</v>
      </c>
      <c r="AI35" s="73">
        <f>$AH$35/$T35</f>
        <v>200.23301466715608</v>
      </c>
      <c r="AJ35" s="149"/>
      <c r="AK35" s="150"/>
      <c r="AL35" s="150"/>
      <c r="AM35" s="150"/>
      <c r="AN35" s="151"/>
      <c r="AO35" s="74"/>
      <c r="AP35" s="75">
        <f>AP34-AP10</f>
        <v>6156</v>
      </c>
      <c r="AQ35" s="76">
        <f>SUM(AQ11:AQ34)</f>
        <v>6156</v>
      </c>
      <c r="AR35" s="77" t="e">
        <f>AVERAGE(AR11:AR34)</f>
        <v>#DIV/0!</v>
      </c>
      <c r="AS35" s="74"/>
      <c r="AV35" s="78" t="s">
        <v>30</v>
      </c>
      <c r="AW35" s="78">
        <v>1</v>
      </c>
      <c r="AY35" s="170"/>
    </row>
    <row r="36" spans="2:51" x14ac:dyDescent="0.25">
      <c r="B36" s="79"/>
      <c r="C36" s="79"/>
      <c r="D36" s="79"/>
      <c r="E36" s="80"/>
      <c r="F36" s="80"/>
      <c r="G36" s="80"/>
      <c r="H36" s="80"/>
      <c r="I36" s="81"/>
      <c r="J36" s="81"/>
      <c r="K36" s="81"/>
      <c r="L36" s="167"/>
      <c r="M36" s="167"/>
      <c r="N36" s="167"/>
      <c r="O36" s="167"/>
      <c r="P36" s="167"/>
      <c r="Q36" s="167"/>
      <c r="R36" s="167"/>
      <c r="S36" s="167"/>
      <c r="T36" s="167"/>
      <c r="U36" s="82"/>
      <c r="V36" s="82"/>
      <c r="W36" s="167"/>
      <c r="X36" s="167"/>
      <c r="Y36" s="167"/>
      <c r="Z36" s="171"/>
      <c r="AA36" s="167"/>
      <c r="AB36" s="167"/>
      <c r="AC36" s="167"/>
      <c r="AD36" s="167"/>
      <c r="AE36" s="167"/>
      <c r="AH36" s="83"/>
      <c r="AM36" s="167"/>
      <c r="AN36" s="167"/>
      <c r="AO36" s="167"/>
      <c r="AP36" s="167"/>
      <c r="AQ36" s="167"/>
      <c r="AR36" s="167"/>
      <c r="AV36" s="78" t="s">
        <v>121</v>
      </c>
      <c r="AW36" s="78">
        <v>41.67</v>
      </c>
      <c r="AY36" s="170"/>
    </row>
    <row r="37" spans="2:51" x14ac:dyDescent="0.25">
      <c r="B37" s="93" t="s">
        <v>122</v>
      </c>
      <c r="C37" s="93"/>
      <c r="D37" s="93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71"/>
      <c r="X37" s="171"/>
      <c r="Y37" s="171"/>
      <c r="Z37" s="171"/>
      <c r="AA37" s="171"/>
      <c r="AB37" s="171"/>
      <c r="AC37" s="171"/>
      <c r="AD37" s="171"/>
      <c r="AE37" s="171"/>
      <c r="AM37" s="23"/>
      <c r="AN37" s="167"/>
      <c r="AO37" s="167"/>
      <c r="AP37" s="167"/>
      <c r="AQ37" s="167"/>
      <c r="AR37" s="171"/>
      <c r="AV37" s="78" t="s">
        <v>123</v>
      </c>
      <c r="AW37" s="78">
        <v>11.574999999999999</v>
      </c>
      <c r="AY37" s="170"/>
    </row>
    <row r="38" spans="2:51" x14ac:dyDescent="0.25">
      <c r="B38" s="94" t="s">
        <v>139</v>
      </c>
      <c r="C38" s="93"/>
      <c r="D38" s="9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171"/>
      <c r="X38" s="171"/>
      <c r="Y38" s="171"/>
      <c r="Z38" s="171"/>
      <c r="AA38" s="171"/>
      <c r="AB38" s="171"/>
      <c r="AC38" s="171"/>
      <c r="AD38" s="171"/>
      <c r="AE38" s="171"/>
      <c r="AM38" s="23"/>
      <c r="AN38" s="167"/>
      <c r="AO38" s="167"/>
      <c r="AP38" s="167"/>
      <c r="AQ38" s="167"/>
      <c r="AR38" s="171"/>
      <c r="AV38" s="78"/>
      <c r="AW38" s="78"/>
      <c r="AY38" s="170"/>
    </row>
    <row r="39" spans="2:51" x14ac:dyDescent="0.25">
      <c r="B39" s="90" t="s">
        <v>128</v>
      </c>
      <c r="C39" s="176"/>
      <c r="D39" s="176"/>
      <c r="E39" s="176"/>
      <c r="F39" s="176"/>
      <c r="G39" s="176"/>
      <c r="H39" s="176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92"/>
      <c r="T39" s="92"/>
      <c r="U39" s="92"/>
      <c r="V39" s="92"/>
      <c r="W39" s="171"/>
      <c r="X39" s="171"/>
      <c r="Y39" s="171"/>
      <c r="Z39" s="171"/>
      <c r="AA39" s="171"/>
      <c r="AB39" s="171"/>
      <c r="AC39" s="171"/>
      <c r="AD39" s="171"/>
      <c r="AE39" s="171"/>
      <c r="AM39" s="23"/>
      <c r="AN39" s="167"/>
      <c r="AO39" s="167"/>
      <c r="AP39" s="167"/>
      <c r="AQ39" s="167"/>
      <c r="AR39" s="171"/>
      <c r="AV39" s="78"/>
      <c r="AW39" s="78"/>
      <c r="AY39" s="170"/>
    </row>
    <row r="40" spans="2:51" x14ac:dyDescent="0.25">
      <c r="B40" s="182" t="s">
        <v>134</v>
      </c>
      <c r="C40" s="176"/>
      <c r="D40" s="176"/>
      <c r="E40" s="176"/>
      <c r="F40" s="176"/>
      <c r="G40" s="176"/>
      <c r="H40" s="176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92"/>
      <c r="T40" s="92"/>
      <c r="U40" s="92"/>
      <c r="V40" s="92"/>
      <c r="W40" s="171"/>
      <c r="X40" s="171"/>
      <c r="Y40" s="171"/>
      <c r="Z40" s="171"/>
      <c r="AA40" s="171"/>
      <c r="AB40" s="171"/>
      <c r="AC40" s="171"/>
      <c r="AD40" s="171"/>
      <c r="AE40" s="171"/>
      <c r="AM40" s="23"/>
      <c r="AN40" s="167"/>
      <c r="AO40" s="167"/>
      <c r="AP40" s="167"/>
      <c r="AQ40" s="167"/>
      <c r="AR40" s="171"/>
      <c r="AV40" s="78"/>
      <c r="AW40" s="78"/>
      <c r="AY40" s="170"/>
    </row>
    <row r="41" spans="2:51" x14ac:dyDescent="0.25">
      <c r="B41" s="88" t="s">
        <v>140</v>
      </c>
      <c r="C41" s="176"/>
      <c r="D41" s="176"/>
      <c r="E41" s="176"/>
      <c r="F41" s="176"/>
      <c r="G41" s="176"/>
      <c r="H41" s="176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92"/>
      <c r="T41" s="92"/>
      <c r="U41" s="92"/>
      <c r="V41" s="92"/>
      <c r="W41" s="171"/>
      <c r="X41" s="171"/>
      <c r="Y41" s="171"/>
      <c r="Z41" s="171"/>
      <c r="AA41" s="171"/>
      <c r="AB41" s="171"/>
      <c r="AC41" s="171"/>
      <c r="AD41" s="171"/>
      <c r="AE41" s="171"/>
      <c r="AM41" s="23"/>
      <c r="AN41" s="167"/>
      <c r="AO41" s="167"/>
      <c r="AP41" s="167"/>
      <c r="AQ41" s="167"/>
      <c r="AR41" s="171"/>
      <c r="AV41" s="78"/>
      <c r="AW41" s="78"/>
      <c r="AY41" s="170"/>
    </row>
    <row r="42" spans="2:51" x14ac:dyDescent="0.25">
      <c r="B42" s="89" t="s">
        <v>168</v>
      </c>
      <c r="C42" s="176"/>
      <c r="D42" s="176"/>
      <c r="E42" s="176"/>
      <c r="F42" s="176"/>
      <c r="G42" s="176"/>
      <c r="H42" s="176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9"/>
      <c r="T42" s="179"/>
      <c r="U42" s="179"/>
      <c r="V42" s="179"/>
      <c r="W42" s="171"/>
      <c r="X42" s="171"/>
      <c r="Y42" s="171"/>
      <c r="Z42" s="171"/>
      <c r="AA42" s="171"/>
      <c r="AB42" s="171"/>
      <c r="AC42" s="171"/>
      <c r="AD42" s="171"/>
      <c r="AE42" s="171"/>
      <c r="AM42" s="172"/>
      <c r="AN42" s="172"/>
      <c r="AO42" s="172"/>
      <c r="AP42" s="172"/>
      <c r="AQ42" s="172"/>
      <c r="AR42" s="172"/>
      <c r="AS42" s="173"/>
      <c r="AV42" s="170"/>
      <c r="AW42" s="163"/>
      <c r="AX42" s="163"/>
      <c r="AY42" s="163"/>
    </row>
    <row r="43" spans="2:51" x14ac:dyDescent="0.25">
      <c r="B43" s="182" t="s">
        <v>124</v>
      </c>
      <c r="C43" s="176"/>
      <c r="D43" s="176"/>
      <c r="E43" s="181"/>
      <c r="F43" s="181"/>
      <c r="G43" s="181"/>
      <c r="H43" s="176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9"/>
      <c r="T43" s="179"/>
      <c r="U43" s="179"/>
      <c r="V43" s="179"/>
      <c r="W43" s="171"/>
      <c r="X43" s="171"/>
      <c r="Y43" s="171"/>
      <c r="Z43" s="171"/>
      <c r="AA43" s="171"/>
      <c r="AB43" s="171"/>
      <c r="AC43" s="171"/>
      <c r="AD43" s="171"/>
      <c r="AE43" s="171"/>
      <c r="AM43" s="172"/>
      <c r="AN43" s="172"/>
      <c r="AO43" s="172"/>
      <c r="AP43" s="172"/>
      <c r="AQ43" s="172"/>
      <c r="AR43" s="172"/>
      <c r="AS43" s="173"/>
      <c r="AV43" s="170"/>
      <c r="AW43" s="163"/>
      <c r="AX43" s="163"/>
      <c r="AY43" s="163"/>
    </row>
    <row r="44" spans="2:51" x14ac:dyDescent="0.25">
      <c r="B44" s="182" t="s">
        <v>125</v>
      </c>
      <c r="C44" s="176"/>
      <c r="D44" s="176"/>
      <c r="E44" s="181"/>
      <c r="F44" s="181"/>
      <c r="G44" s="181"/>
      <c r="H44" s="17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80"/>
      <c r="T44" s="179"/>
      <c r="U44" s="179"/>
      <c r="V44" s="179"/>
      <c r="W44" s="171"/>
      <c r="X44" s="171"/>
      <c r="Y44" s="171"/>
      <c r="Z44" s="171"/>
      <c r="AA44" s="171"/>
      <c r="AB44" s="171"/>
      <c r="AC44" s="171"/>
      <c r="AD44" s="171"/>
      <c r="AE44" s="171"/>
      <c r="AM44" s="172"/>
      <c r="AN44" s="172"/>
      <c r="AO44" s="172"/>
      <c r="AP44" s="172"/>
      <c r="AQ44" s="172"/>
      <c r="AR44" s="172"/>
      <c r="AS44" s="173"/>
      <c r="AV44" s="170"/>
      <c r="AW44" s="163"/>
      <c r="AX44" s="163"/>
      <c r="AY44" s="163"/>
    </row>
    <row r="45" spans="2:51" x14ac:dyDescent="0.25">
      <c r="B45" s="183" t="s">
        <v>169</v>
      </c>
      <c r="C45" s="176"/>
      <c r="D45" s="176"/>
      <c r="E45" s="176"/>
      <c r="F45" s="176"/>
      <c r="G45" s="176"/>
      <c r="H45" s="176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80"/>
      <c r="T45" s="179"/>
      <c r="U45" s="179"/>
      <c r="V45" s="179"/>
      <c r="W45" s="171"/>
      <c r="X45" s="171"/>
      <c r="Y45" s="171"/>
      <c r="Z45" s="171"/>
      <c r="AA45" s="171"/>
      <c r="AB45" s="171"/>
      <c r="AC45" s="171"/>
      <c r="AD45" s="171"/>
      <c r="AE45" s="171"/>
      <c r="AM45" s="172"/>
      <c r="AN45" s="172"/>
      <c r="AO45" s="172"/>
      <c r="AP45" s="172"/>
      <c r="AQ45" s="172"/>
      <c r="AR45" s="172"/>
      <c r="AS45" s="173"/>
      <c r="AV45" s="170"/>
      <c r="AW45" s="163"/>
      <c r="AX45" s="163"/>
      <c r="AY45" s="163"/>
    </row>
    <row r="46" spans="2:51" x14ac:dyDescent="0.25">
      <c r="B46" s="178" t="s">
        <v>170</v>
      </c>
      <c r="C46" s="176"/>
      <c r="D46" s="176"/>
      <c r="E46" s="181"/>
      <c r="F46" s="181"/>
      <c r="G46" s="181"/>
      <c r="H46" s="176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9"/>
      <c r="U46" s="179"/>
      <c r="V46" s="179"/>
      <c r="W46" s="171"/>
      <c r="X46" s="171"/>
      <c r="Y46" s="171"/>
      <c r="Z46" s="171"/>
      <c r="AA46" s="171"/>
      <c r="AB46" s="171"/>
      <c r="AC46" s="171"/>
      <c r="AD46" s="171"/>
      <c r="AE46" s="171"/>
      <c r="AM46" s="172"/>
      <c r="AN46" s="172"/>
      <c r="AO46" s="172"/>
      <c r="AP46" s="172"/>
      <c r="AQ46" s="172"/>
      <c r="AR46" s="172"/>
      <c r="AS46" s="173"/>
      <c r="AV46" s="170"/>
      <c r="AW46" s="163"/>
      <c r="AX46" s="163"/>
      <c r="AY46" s="163"/>
    </row>
    <row r="47" spans="2:51" x14ac:dyDescent="0.25">
      <c r="B47" s="178" t="s">
        <v>165</v>
      </c>
      <c r="C47" s="176"/>
      <c r="D47" s="176"/>
      <c r="E47" s="176"/>
      <c r="F47" s="176"/>
      <c r="G47" s="176"/>
      <c r="H47" s="176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80"/>
      <c r="T47" s="179"/>
      <c r="U47" s="179"/>
      <c r="V47" s="179"/>
      <c r="W47" s="171"/>
      <c r="X47" s="171"/>
      <c r="Y47" s="171"/>
      <c r="Z47" s="171"/>
      <c r="AA47" s="171"/>
      <c r="AB47" s="171"/>
      <c r="AC47" s="171"/>
      <c r="AD47" s="171"/>
      <c r="AE47" s="171"/>
      <c r="AM47" s="172"/>
      <c r="AN47" s="172"/>
      <c r="AO47" s="172"/>
      <c r="AP47" s="172"/>
      <c r="AQ47" s="172"/>
      <c r="AR47" s="172"/>
      <c r="AS47" s="173"/>
      <c r="AV47" s="170"/>
      <c r="AW47" s="163"/>
      <c r="AX47" s="163"/>
      <c r="AY47" s="163"/>
    </row>
    <row r="48" spans="2:51" x14ac:dyDescent="0.25">
      <c r="B48" s="183" t="s">
        <v>172</v>
      </c>
      <c r="C48" s="176"/>
      <c r="D48" s="176"/>
      <c r="E48" s="176"/>
      <c r="F48" s="176"/>
      <c r="G48" s="176"/>
      <c r="H48" s="176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80"/>
      <c r="T48" s="179"/>
      <c r="U48" s="179"/>
      <c r="V48" s="179"/>
      <c r="W48" s="171"/>
      <c r="X48" s="171"/>
      <c r="Y48" s="171"/>
      <c r="Z48" s="171"/>
      <c r="AA48" s="171"/>
      <c r="AB48" s="171"/>
      <c r="AC48" s="171"/>
      <c r="AD48" s="171"/>
      <c r="AE48" s="171"/>
      <c r="AM48" s="172"/>
      <c r="AN48" s="172"/>
      <c r="AO48" s="172"/>
      <c r="AP48" s="172"/>
      <c r="AQ48" s="172"/>
      <c r="AR48" s="172"/>
      <c r="AS48" s="173"/>
      <c r="AV48" s="170"/>
      <c r="AW48" s="163"/>
      <c r="AX48" s="163"/>
      <c r="AY48" s="163"/>
    </row>
    <row r="49" spans="2:51" x14ac:dyDescent="0.25">
      <c r="B49" s="183" t="s">
        <v>173</v>
      </c>
      <c r="C49" s="176"/>
      <c r="D49" s="176"/>
      <c r="E49" s="176"/>
      <c r="F49" s="176"/>
      <c r="G49" s="176"/>
      <c r="H49" s="176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80"/>
      <c r="T49" s="179"/>
      <c r="U49" s="179"/>
      <c r="V49" s="179"/>
      <c r="W49" s="171"/>
      <c r="X49" s="171"/>
      <c r="Y49" s="171"/>
      <c r="Z49" s="171"/>
      <c r="AA49" s="171"/>
      <c r="AB49" s="171"/>
      <c r="AC49" s="171"/>
      <c r="AD49" s="171"/>
      <c r="AE49" s="171"/>
      <c r="AM49" s="172"/>
      <c r="AN49" s="172"/>
      <c r="AO49" s="172"/>
      <c r="AP49" s="172"/>
      <c r="AQ49" s="172"/>
      <c r="AR49" s="172"/>
      <c r="AS49" s="173"/>
      <c r="AV49" s="170"/>
      <c r="AW49" s="163"/>
      <c r="AX49" s="163"/>
      <c r="AY49" s="163"/>
    </row>
    <row r="50" spans="2:51" x14ac:dyDescent="0.25">
      <c r="B50" s="182" t="s">
        <v>171</v>
      </c>
      <c r="C50" s="176"/>
      <c r="D50" s="176"/>
      <c r="E50" s="176"/>
      <c r="F50" s="176"/>
      <c r="G50" s="176"/>
      <c r="H50" s="176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80"/>
      <c r="T50" s="179"/>
      <c r="U50" s="179"/>
      <c r="V50" s="179"/>
      <c r="W50" s="171"/>
      <c r="X50" s="171"/>
      <c r="Y50" s="171"/>
      <c r="Z50" s="171"/>
      <c r="AA50" s="171"/>
      <c r="AB50" s="171"/>
      <c r="AC50" s="171"/>
      <c r="AD50" s="171"/>
      <c r="AE50" s="171"/>
      <c r="AM50" s="172"/>
      <c r="AN50" s="172"/>
      <c r="AO50" s="172"/>
      <c r="AP50" s="172"/>
      <c r="AQ50" s="172"/>
      <c r="AR50" s="172"/>
      <c r="AS50" s="173"/>
      <c r="AV50" s="170"/>
      <c r="AW50" s="163"/>
      <c r="AX50" s="163"/>
      <c r="AY50" s="163"/>
    </row>
    <row r="51" spans="2:51" x14ac:dyDescent="0.25">
      <c r="B51" s="182" t="s">
        <v>131</v>
      </c>
      <c r="C51" s="176"/>
      <c r="D51" s="176"/>
      <c r="E51" s="176"/>
      <c r="F51" s="176"/>
      <c r="G51" s="176"/>
      <c r="H51" s="176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80"/>
      <c r="T51" s="179"/>
      <c r="U51" s="179"/>
      <c r="V51" s="179"/>
      <c r="W51" s="171"/>
      <c r="X51" s="171"/>
      <c r="Y51" s="171"/>
      <c r="Z51" s="171"/>
      <c r="AA51" s="171"/>
      <c r="AB51" s="171"/>
      <c r="AC51" s="171"/>
      <c r="AD51" s="171"/>
      <c r="AE51" s="171"/>
      <c r="AM51" s="172"/>
      <c r="AN51" s="172"/>
      <c r="AO51" s="172"/>
      <c r="AP51" s="172"/>
      <c r="AQ51" s="172"/>
      <c r="AR51" s="172"/>
      <c r="AS51" s="173"/>
      <c r="AV51" s="170"/>
      <c r="AW51" s="163"/>
      <c r="AX51" s="163"/>
      <c r="AY51" s="163"/>
    </row>
    <row r="52" spans="2:51" x14ac:dyDescent="0.25">
      <c r="B52" s="174" t="s">
        <v>160</v>
      </c>
      <c r="C52" s="104"/>
      <c r="D52" s="104"/>
      <c r="E52" s="104"/>
      <c r="F52" s="104"/>
      <c r="G52" s="104"/>
      <c r="H52" s="104"/>
      <c r="I52" s="184"/>
      <c r="J52" s="177"/>
      <c r="K52" s="177"/>
      <c r="L52" s="177"/>
      <c r="M52" s="177"/>
      <c r="N52" s="177"/>
      <c r="O52" s="177"/>
      <c r="P52" s="177"/>
      <c r="Q52" s="177"/>
      <c r="R52" s="177"/>
      <c r="S52" s="180"/>
      <c r="T52" s="179"/>
      <c r="U52" s="179"/>
      <c r="V52" s="179"/>
      <c r="W52" s="171"/>
      <c r="X52" s="171"/>
      <c r="Y52" s="171"/>
      <c r="Z52" s="171"/>
      <c r="AA52" s="171"/>
      <c r="AB52" s="171"/>
      <c r="AC52" s="171"/>
      <c r="AD52" s="171"/>
      <c r="AE52" s="171"/>
      <c r="AM52" s="172"/>
      <c r="AN52" s="172"/>
      <c r="AO52" s="172"/>
      <c r="AP52" s="172"/>
      <c r="AQ52" s="172"/>
      <c r="AR52" s="172"/>
      <c r="AS52" s="173"/>
      <c r="AV52" s="170"/>
      <c r="AW52" s="163"/>
      <c r="AX52" s="163"/>
      <c r="AY52" s="163"/>
    </row>
    <row r="53" spans="2:51" x14ac:dyDescent="0.25">
      <c r="B53" s="174" t="s">
        <v>166</v>
      </c>
      <c r="C53" s="104"/>
      <c r="D53" s="104"/>
      <c r="E53" s="104"/>
      <c r="F53" s="104"/>
      <c r="G53" s="104"/>
      <c r="H53" s="104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80"/>
      <c r="T53" s="179"/>
      <c r="U53" s="179"/>
      <c r="V53" s="179"/>
      <c r="W53" s="171"/>
      <c r="X53" s="171"/>
      <c r="Y53" s="171"/>
      <c r="Z53" s="171"/>
      <c r="AA53" s="171"/>
      <c r="AB53" s="171"/>
      <c r="AC53" s="171"/>
      <c r="AD53" s="171"/>
      <c r="AE53" s="171"/>
      <c r="AM53" s="172"/>
      <c r="AN53" s="172"/>
      <c r="AO53" s="172"/>
      <c r="AP53" s="172"/>
      <c r="AQ53" s="172"/>
      <c r="AR53" s="172"/>
      <c r="AS53" s="173"/>
      <c r="AV53" s="170"/>
      <c r="AW53" s="163"/>
      <c r="AX53" s="163"/>
      <c r="AY53" s="163"/>
    </row>
    <row r="54" spans="2:51" x14ac:dyDescent="0.25">
      <c r="B54" s="182" t="s">
        <v>132</v>
      </c>
      <c r="C54" s="176"/>
      <c r="D54" s="176"/>
      <c r="E54" s="176"/>
      <c r="F54" s="176"/>
      <c r="G54" s="176"/>
      <c r="H54" s="176"/>
      <c r="I54" s="176"/>
      <c r="J54" s="177"/>
      <c r="K54" s="177"/>
      <c r="L54" s="177"/>
      <c r="M54" s="177"/>
      <c r="N54" s="177"/>
      <c r="O54" s="177"/>
      <c r="P54" s="177"/>
      <c r="Q54" s="177"/>
      <c r="R54" s="177"/>
      <c r="S54" s="180"/>
      <c r="T54" s="179"/>
      <c r="U54" s="179"/>
      <c r="V54" s="179"/>
      <c r="W54" s="171"/>
      <c r="X54" s="171"/>
      <c r="Y54" s="171"/>
      <c r="Z54" s="171"/>
      <c r="AA54" s="171"/>
      <c r="AB54" s="171"/>
      <c r="AC54" s="171"/>
      <c r="AD54" s="171"/>
      <c r="AE54" s="171"/>
      <c r="AM54" s="172"/>
      <c r="AN54" s="172"/>
      <c r="AO54" s="172"/>
      <c r="AP54" s="172"/>
      <c r="AQ54" s="172"/>
      <c r="AR54" s="172"/>
      <c r="AS54" s="173"/>
      <c r="AV54" s="170"/>
      <c r="AW54" s="163"/>
      <c r="AX54" s="163"/>
      <c r="AY54" s="163"/>
    </row>
    <row r="55" spans="2:51" x14ac:dyDescent="0.25">
      <c r="B55" s="182" t="s">
        <v>133</v>
      </c>
      <c r="C55" s="176"/>
      <c r="D55" s="176"/>
      <c r="E55" s="176"/>
      <c r="F55" s="176"/>
      <c r="G55" s="176"/>
      <c r="H55" s="176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80"/>
      <c r="T55" s="179"/>
      <c r="U55" s="179"/>
      <c r="V55" s="179"/>
      <c r="W55" s="171"/>
      <c r="X55" s="171"/>
      <c r="Y55" s="171"/>
      <c r="Z55" s="171"/>
      <c r="AA55" s="171"/>
      <c r="AB55" s="171"/>
      <c r="AC55" s="171"/>
      <c r="AD55" s="171"/>
      <c r="AE55" s="171"/>
      <c r="AM55" s="172"/>
      <c r="AN55" s="172"/>
      <c r="AO55" s="172"/>
      <c r="AP55" s="172"/>
      <c r="AQ55" s="172"/>
      <c r="AR55" s="172"/>
      <c r="AS55" s="173"/>
      <c r="AV55" s="170"/>
      <c r="AW55" s="163"/>
      <c r="AX55" s="163"/>
      <c r="AY55" s="163"/>
    </row>
    <row r="56" spans="2:51" x14ac:dyDescent="0.25">
      <c r="B56" s="174" t="s">
        <v>174</v>
      </c>
      <c r="C56" s="176"/>
      <c r="D56" s="176"/>
      <c r="E56" s="176"/>
      <c r="F56" s="176"/>
      <c r="G56" s="176"/>
      <c r="H56" s="176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80"/>
      <c r="T56" s="179"/>
      <c r="U56" s="179"/>
      <c r="V56" s="179"/>
      <c r="W56" s="171"/>
      <c r="X56" s="171"/>
      <c r="Y56" s="171"/>
      <c r="Z56" s="171"/>
      <c r="AA56" s="171"/>
      <c r="AB56" s="171"/>
      <c r="AC56" s="171"/>
      <c r="AD56" s="171"/>
      <c r="AE56" s="171"/>
      <c r="AM56" s="172"/>
      <c r="AN56" s="172"/>
      <c r="AO56" s="172"/>
      <c r="AP56" s="172"/>
      <c r="AQ56" s="172"/>
      <c r="AR56" s="172"/>
      <c r="AS56" s="173"/>
      <c r="AV56" s="170"/>
      <c r="AW56" s="163"/>
      <c r="AX56" s="163"/>
      <c r="AY56" s="163"/>
    </row>
    <row r="57" spans="2:51" x14ac:dyDescent="0.25">
      <c r="B57" s="178" t="s">
        <v>149</v>
      </c>
      <c r="C57" s="176"/>
      <c r="D57" s="176"/>
      <c r="E57" s="176"/>
      <c r="F57" s="176"/>
      <c r="G57" s="176"/>
      <c r="H57" s="176"/>
      <c r="I57" s="176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9"/>
      <c r="U57" s="179"/>
      <c r="V57" s="179"/>
      <c r="W57" s="171"/>
      <c r="X57" s="171"/>
      <c r="Y57" s="171"/>
      <c r="Z57" s="171"/>
      <c r="AA57" s="171"/>
      <c r="AB57" s="171"/>
      <c r="AC57" s="171"/>
      <c r="AD57" s="171"/>
      <c r="AE57" s="171"/>
      <c r="AM57" s="172"/>
      <c r="AN57" s="172"/>
      <c r="AO57" s="172"/>
      <c r="AP57" s="172"/>
      <c r="AQ57" s="172"/>
      <c r="AR57" s="172"/>
      <c r="AS57" s="173"/>
      <c r="AV57" s="170"/>
      <c r="AW57" s="163"/>
      <c r="AX57" s="163"/>
      <c r="AY57" s="163"/>
    </row>
    <row r="58" spans="2:51" x14ac:dyDescent="0.25">
      <c r="B58" s="182" t="s">
        <v>144</v>
      </c>
      <c r="C58" s="176"/>
      <c r="D58" s="176"/>
      <c r="E58" s="176"/>
      <c r="F58" s="176"/>
      <c r="G58" s="176"/>
      <c r="H58" s="176"/>
      <c r="I58" s="176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80"/>
      <c r="U58" s="180"/>
      <c r="V58" s="180"/>
      <c r="W58" s="171"/>
      <c r="X58" s="171"/>
      <c r="Y58" s="171"/>
      <c r="Z58" s="171"/>
      <c r="AA58" s="171"/>
      <c r="AB58" s="171"/>
      <c r="AC58" s="171"/>
      <c r="AD58" s="171"/>
      <c r="AE58" s="171"/>
      <c r="AM58" s="172"/>
      <c r="AN58" s="172"/>
      <c r="AO58" s="172"/>
      <c r="AP58" s="172"/>
      <c r="AQ58" s="172"/>
      <c r="AR58" s="172"/>
      <c r="AS58" s="173"/>
      <c r="AV58" s="170"/>
      <c r="AW58" s="163"/>
      <c r="AX58" s="163"/>
      <c r="AY58" s="163"/>
    </row>
    <row r="59" spans="2:51" x14ac:dyDescent="0.25">
      <c r="B59" s="97" t="s">
        <v>126</v>
      </c>
      <c r="C59" s="176"/>
      <c r="D59" s="176"/>
      <c r="E59" s="176"/>
      <c r="F59" s="176"/>
      <c r="G59" s="176"/>
      <c r="H59" s="176"/>
      <c r="I59" s="176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80"/>
      <c r="U59" s="85"/>
      <c r="V59" s="85"/>
      <c r="W59" s="171"/>
      <c r="X59" s="171"/>
      <c r="Y59" s="171"/>
      <c r="Z59" s="171"/>
      <c r="AA59" s="171"/>
      <c r="AB59" s="171"/>
      <c r="AC59" s="171"/>
      <c r="AD59" s="171"/>
      <c r="AE59" s="171"/>
      <c r="AM59" s="172"/>
      <c r="AN59" s="172"/>
      <c r="AO59" s="172"/>
      <c r="AP59" s="172"/>
      <c r="AQ59" s="172"/>
      <c r="AR59" s="172"/>
      <c r="AS59" s="173"/>
      <c r="AV59" s="170"/>
      <c r="AW59" s="163"/>
      <c r="AX59" s="163"/>
      <c r="AY59" s="163"/>
    </row>
    <row r="60" spans="2:51" x14ac:dyDescent="0.25">
      <c r="B60" s="119" t="s">
        <v>145</v>
      </c>
      <c r="C60" s="182"/>
      <c r="D60" s="176"/>
      <c r="E60" s="104"/>
      <c r="F60" s="176"/>
      <c r="G60" s="176"/>
      <c r="H60" s="176"/>
      <c r="I60" s="176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80"/>
      <c r="U60" s="85"/>
      <c r="V60" s="85"/>
      <c r="W60" s="171"/>
      <c r="X60" s="171"/>
      <c r="Y60" s="171"/>
      <c r="Z60" s="171"/>
      <c r="AA60" s="171"/>
      <c r="AB60" s="171"/>
      <c r="AC60" s="171"/>
      <c r="AD60" s="171"/>
      <c r="AE60" s="171"/>
      <c r="AM60" s="172"/>
      <c r="AN60" s="172"/>
      <c r="AO60" s="172"/>
      <c r="AP60" s="172"/>
      <c r="AQ60" s="172"/>
      <c r="AR60" s="172"/>
      <c r="AS60" s="173"/>
      <c r="AV60" s="170"/>
      <c r="AW60" s="163"/>
      <c r="AX60" s="163"/>
      <c r="AY60" s="163"/>
    </row>
    <row r="61" spans="2:51" x14ac:dyDescent="0.25">
      <c r="B61" s="119" t="s">
        <v>127</v>
      </c>
      <c r="C61" s="178"/>
      <c r="D61" s="176"/>
      <c r="E61" s="104"/>
      <c r="F61" s="176"/>
      <c r="G61" s="176"/>
      <c r="H61" s="176"/>
      <c r="I61" s="176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80"/>
      <c r="U61" s="85"/>
      <c r="V61" s="85"/>
      <c r="W61" s="171"/>
      <c r="X61" s="171"/>
      <c r="Y61" s="171"/>
      <c r="Z61" s="171"/>
      <c r="AA61" s="171"/>
      <c r="AB61" s="171"/>
      <c r="AC61" s="171"/>
      <c r="AD61" s="171"/>
      <c r="AE61" s="171"/>
      <c r="AM61" s="172"/>
      <c r="AN61" s="172"/>
      <c r="AO61" s="172"/>
      <c r="AP61" s="172"/>
      <c r="AQ61" s="172"/>
      <c r="AR61" s="172"/>
      <c r="AS61" s="173"/>
      <c r="AV61" s="170"/>
      <c r="AW61" s="163"/>
      <c r="AX61" s="163"/>
      <c r="AY61" s="163"/>
    </row>
    <row r="62" spans="2:51" x14ac:dyDescent="0.25">
      <c r="B62" s="119"/>
      <c r="C62" s="178"/>
      <c r="D62" s="176"/>
      <c r="E62" s="176"/>
      <c r="F62" s="176"/>
      <c r="G62" s="176"/>
      <c r="H62" s="176"/>
      <c r="I62" s="176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80"/>
      <c r="U62" s="85"/>
      <c r="V62" s="85"/>
      <c r="W62" s="171"/>
      <c r="X62" s="171"/>
      <c r="Y62" s="171"/>
      <c r="Z62" s="98"/>
      <c r="AA62" s="171"/>
      <c r="AB62" s="171"/>
      <c r="AC62" s="171"/>
      <c r="AD62" s="171"/>
      <c r="AE62" s="171"/>
      <c r="AM62" s="172"/>
      <c r="AN62" s="172"/>
      <c r="AO62" s="172"/>
      <c r="AP62" s="172"/>
      <c r="AQ62" s="172"/>
      <c r="AR62" s="172"/>
      <c r="AS62" s="173"/>
      <c r="AV62" s="170"/>
      <c r="AW62" s="163"/>
      <c r="AX62" s="163"/>
      <c r="AY62" s="163"/>
    </row>
    <row r="63" spans="2:51" x14ac:dyDescent="0.25">
      <c r="B63" s="119"/>
      <c r="C63" s="178"/>
      <c r="D63" s="176"/>
      <c r="E63" s="104"/>
      <c r="F63" s="176"/>
      <c r="G63" s="176"/>
      <c r="H63" s="176"/>
      <c r="I63" s="104"/>
      <c r="J63" s="177"/>
      <c r="K63" s="177"/>
      <c r="L63" s="177"/>
      <c r="M63" s="177"/>
      <c r="N63" s="177"/>
      <c r="O63" s="177"/>
      <c r="P63" s="177"/>
      <c r="Q63" s="177"/>
      <c r="R63" s="177"/>
      <c r="S63" s="98"/>
      <c r="T63" s="98"/>
      <c r="U63" s="98"/>
      <c r="V63" s="98"/>
      <c r="W63" s="98"/>
      <c r="X63" s="98"/>
      <c r="Y63" s="98"/>
      <c r="Z63" s="86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170"/>
      <c r="AW63" s="163"/>
      <c r="AX63" s="163"/>
      <c r="AY63" s="163"/>
    </row>
    <row r="64" spans="2:51" x14ac:dyDescent="0.25">
      <c r="B64" s="119"/>
      <c r="C64" s="178"/>
      <c r="D64" s="176"/>
      <c r="E64" s="176"/>
      <c r="F64" s="176"/>
      <c r="G64" s="176"/>
      <c r="H64" s="176"/>
      <c r="I64" s="104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86"/>
      <c r="X64" s="86"/>
      <c r="Y64" s="86"/>
      <c r="Z64" s="171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170"/>
      <c r="AW64" s="163"/>
      <c r="AX64" s="163"/>
      <c r="AY64" s="163"/>
    </row>
    <row r="65" spans="1:51" x14ac:dyDescent="0.25">
      <c r="B65" s="119"/>
      <c r="C65" s="174"/>
      <c r="D65" s="176"/>
      <c r="E65" s="176"/>
      <c r="F65" s="176"/>
      <c r="G65" s="176"/>
      <c r="H65" s="176"/>
      <c r="I65" s="176"/>
      <c r="J65" s="98"/>
      <c r="K65" s="98"/>
      <c r="L65" s="98"/>
      <c r="M65" s="98"/>
      <c r="N65" s="98"/>
      <c r="O65" s="98"/>
      <c r="P65" s="98"/>
      <c r="Q65" s="98"/>
      <c r="R65" s="98"/>
      <c r="S65" s="177"/>
      <c r="T65" s="180"/>
      <c r="U65" s="85"/>
      <c r="V65" s="85"/>
      <c r="W65" s="171"/>
      <c r="X65" s="171"/>
      <c r="Y65" s="171"/>
      <c r="Z65" s="171"/>
      <c r="AA65" s="171"/>
      <c r="AB65" s="171"/>
      <c r="AC65" s="171"/>
      <c r="AD65" s="171"/>
      <c r="AE65" s="171"/>
      <c r="AM65" s="172"/>
      <c r="AN65" s="172"/>
      <c r="AO65" s="172"/>
      <c r="AP65" s="172"/>
      <c r="AQ65" s="172"/>
      <c r="AR65" s="172"/>
      <c r="AS65" s="173"/>
      <c r="AV65" s="170"/>
      <c r="AW65" s="163"/>
      <c r="AX65" s="163"/>
      <c r="AY65" s="163"/>
    </row>
    <row r="66" spans="1:51" x14ac:dyDescent="0.25">
      <c r="B66" s="119"/>
      <c r="C66" s="174"/>
      <c r="D66" s="104"/>
      <c r="E66" s="176"/>
      <c r="F66" s="176"/>
      <c r="G66" s="176"/>
      <c r="H66" s="176"/>
      <c r="I66" s="176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80"/>
      <c r="U66" s="85"/>
      <c r="V66" s="85"/>
      <c r="W66" s="171"/>
      <c r="X66" s="171"/>
      <c r="Y66" s="171"/>
      <c r="Z66" s="171"/>
      <c r="AA66" s="171"/>
      <c r="AB66" s="171"/>
      <c r="AC66" s="171"/>
      <c r="AD66" s="171"/>
      <c r="AE66" s="171"/>
      <c r="AM66" s="172"/>
      <c r="AN66" s="172"/>
      <c r="AO66" s="172"/>
      <c r="AP66" s="172"/>
      <c r="AQ66" s="172"/>
      <c r="AR66" s="172"/>
      <c r="AS66" s="173"/>
      <c r="AV66" s="170"/>
      <c r="AW66" s="163"/>
      <c r="AX66" s="163"/>
      <c r="AY66" s="163"/>
    </row>
    <row r="67" spans="1:51" x14ac:dyDescent="0.25">
      <c r="B67" s="119"/>
      <c r="C67" s="182"/>
      <c r="D67" s="104"/>
      <c r="E67" s="176"/>
      <c r="F67" s="176"/>
      <c r="G67" s="176"/>
      <c r="H67" s="176"/>
      <c r="I67" s="176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80"/>
      <c r="U67" s="85"/>
      <c r="V67" s="85"/>
      <c r="W67" s="171"/>
      <c r="X67" s="171"/>
      <c r="Y67" s="171"/>
      <c r="Z67" s="171"/>
      <c r="AA67" s="171"/>
      <c r="AB67" s="171"/>
      <c r="AC67" s="171"/>
      <c r="AD67" s="171"/>
      <c r="AE67" s="171"/>
      <c r="AM67" s="172"/>
      <c r="AN67" s="172"/>
      <c r="AO67" s="172"/>
      <c r="AP67" s="172"/>
      <c r="AQ67" s="172"/>
      <c r="AR67" s="172"/>
      <c r="AS67" s="173"/>
      <c r="AV67" s="170"/>
      <c r="AW67" s="163"/>
      <c r="AX67" s="163"/>
      <c r="AY67" s="163"/>
    </row>
    <row r="68" spans="1:51" x14ac:dyDescent="0.25">
      <c r="B68" s="119"/>
      <c r="C68" s="182"/>
      <c r="D68" s="176"/>
      <c r="E68" s="104"/>
      <c r="F68" s="176"/>
      <c r="G68" s="104"/>
      <c r="H68" s="104"/>
      <c r="I68" s="176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80"/>
      <c r="U68" s="85"/>
      <c r="V68" s="85"/>
      <c r="W68" s="171"/>
      <c r="X68" s="171"/>
      <c r="Y68" s="171"/>
      <c r="Z68" s="171"/>
      <c r="AA68" s="171"/>
      <c r="AB68" s="171"/>
      <c r="AC68" s="171"/>
      <c r="AD68" s="171"/>
      <c r="AE68" s="171"/>
      <c r="AM68" s="172"/>
      <c r="AN68" s="172"/>
      <c r="AO68" s="172"/>
      <c r="AP68" s="172"/>
      <c r="AQ68" s="172"/>
      <c r="AR68" s="172"/>
      <c r="AS68" s="173"/>
      <c r="AV68" s="170"/>
      <c r="AW68" s="163"/>
      <c r="AX68" s="163"/>
      <c r="AY68" s="163"/>
    </row>
    <row r="69" spans="1:51" x14ac:dyDescent="0.25">
      <c r="B69" s="119"/>
      <c r="C69" s="178"/>
      <c r="D69" s="176"/>
      <c r="E69" s="104"/>
      <c r="F69" s="104"/>
      <c r="G69" s="104"/>
      <c r="H69" s="104"/>
      <c r="I69" s="98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80"/>
      <c r="U69" s="85"/>
      <c r="V69" s="85"/>
      <c r="W69" s="171"/>
      <c r="X69" s="171"/>
      <c r="Y69" s="171"/>
      <c r="Z69" s="171"/>
      <c r="AA69" s="171"/>
      <c r="AB69" s="171"/>
      <c r="AC69" s="171"/>
      <c r="AD69" s="171"/>
      <c r="AE69" s="171"/>
      <c r="AM69" s="172"/>
      <c r="AN69" s="172"/>
      <c r="AO69" s="172"/>
      <c r="AP69" s="172"/>
      <c r="AQ69" s="172"/>
      <c r="AR69" s="172"/>
      <c r="AS69" s="173"/>
      <c r="AV69" s="170"/>
      <c r="AW69" s="163"/>
      <c r="AX69" s="163"/>
      <c r="AY69" s="163"/>
    </row>
    <row r="70" spans="1:51" x14ac:dyDescent="0.25">
      <c r="B70" s="119"/>
      <c r="C70" s="178"/>
      <c r="D70" s="176"/>
      <c r="E70" s="176"/>
      <c r="F70" s="104"/>
      <c r="G70" s="176"/>
      <c r="H70" s="176"/>
      <c r="I70" s="98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80"/>
      <c r="U70" s="85"/>
      <c r="V70" s="85"/>
      <c r="W70" s="171"/>
      <c r="X70" s="171"/>
      <c r="Y70" s="171"/>
      <c r="Z70" s="171"/>
      <c r="AA70" s="171"/>
      <c r="AB70" s="171"/>
      <c r="AC70" s="171"/>
      <c r="AD70" s="171"/>
      <c r="AE70" s="171"/>
      <c r="AM70" s="172"/>
      <c r="AN70" s="172"/>
      <c r="AO70" s="172"/>
      <c r="AP70" s="172"/>
      <c r="AQ70" s="172"/>
      <c r="AR70" s="172"/>
      <c r="AS70" s="173"/>
      <c r="AU70" s="163"/>
      <c r="AV70" s="170"/>
      <c r="AW70" s="163"/>
      <c r="AX70" s="163"/>
      <c r="AY70" s="163"/>
    </row>
    <row r="71" spans="1:51" x14ac:dyDescent="0.25">
      <c r="B71" s="1"/>
      <c r="C71" s="98"/>
      <c r="D71" s="176"/>
      <c r="E71" s="176"/>
      <c r="F71" s="176"/>
      <c r="G71" s="176"/>
      <c r="H71" s="176"/>
      <c r="I71" s="176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80"/>
      <c r="U71" s="85"/>
      <c r="V71" s="85"/>
      <c r="W71" s="171"/>
      <c r="X71" s="171"/>
      <c r="Y71" s="171"/>
      <c r="Z71" s="171"/>
      <c r="AA71" s="171"/>
      <c r="AB71" s="171"/>
      <c r="AC71" s="171"/>
      <c r="AD71" s="171"/>
      <c r="AE71" s="171"/>
      <c r="AM71" s="172"/>
      <c r="AN71" s="172"/>
      <c r="AO71" s="172"/>
      <c r="AP71" s="172"/>
      <c r="AQ71" s="172"/>
      <c r="AR71" s="172"/>
      <c r="AS71" s="173"/>
      <c r="AU71" s="163"/>
      <c r="AV71" s="170"/>
      <c r="AW71" s="163"/>
      <c r="AX71" s="163"/>
      <c r="AY71" s="163"/>
    </row>
    <row r="72" spans="1:51" x14ac:dyDescent="0.25">
      <c r="A72" s="171"/>
      <c r="B72" s="1"/>
      <c r="C72" s="182"/>
      <c r="D72" s="98"/>
      <c r="E72" s="176"/>
      <c r="F72" s="176"/>
      <c r="G72" s="176"/>
      <c r="H72" s="176"/>
      <c r="I72" s="172"/>
      <c r="J72" s="172"/>
      <c r="K72" s="172"/>
      <c r="L72" s="172"/>
      <c r="M72" s="172"/>
      <c r="N72" s="172"/>
      <c r="O72" s="173"/>
      <c r="P72" s="167"/>
      <c r="R72" s="170"/>
      <c r="AS72" s="163"/>
      <c r="AT72" s="163"/>
      <c r="AU72" s="163"/>
      <c r="AV72" s="163"/>
      <c r="AW72" s="163"/>
      <c r="AX72" s="163"/>
      <c r="AY72" s="163"/>
    </row>
    <row r="73" spans="1:51" x14ac:dyDescent="0.25">
      <c r="A73" s="171"/>
      <c r="B73" s="84"/>
      <c r="C73" s="178"/>
      <c r="D73" s="98"/>
      <c r="E73" s="176"/>
      <c r="F73" s="176"/>
      <c r="G73" s="176"/>
      <c r="H73" s="176"/>
      <c r="I73" s="172"/>
      <c r="J73" s="172"/>
      <c r="K73" s="172"/>
      <c r="L73" s="172"/>
      <c r="M73" s="172"/>
      <c r="N73" s="172"/>
      <c r="O73" s="173"/>
      <c r="P73" s="167"/>
      <c r="R73" s="167"/>
      <c r="AS73" s="163"/>
      <c r="AT73" s="163"/>
      <c r="AU73" s="163"/>
      <c r="AV73" s="163"/>
      <c r="AW73" s="163"/>
      <c r="AX73" s="163"/>
      <c r="AY73" s="163"/>
    </row>
    <row r="74" spans="1:51" x14ac:dyDescent="0.25">
      <c r="A74" s="171"/>
      <c r="B74" s="84"/>
      <c r="C74" s="182"/>
      <c r="D74" s="176"/>
      <c r="E74" s="98"/>
      <c r="F74" s="176"/>
      <c r="G74" s="98"/>
      <c r="H74" s="98"/>
      <c r="I74" s="172"/>
      <c r="J74" s="172"/>
      <c r="K74" s="172"/>
      <c r="L74" s="172"/>
      <c r="M74" s="172"/>
      <c r="N74" s="172"/>
      <c r="O74" s="173"/>
      <c r="P74" s="167"/>
      <c r="R74" s="167"/>
      <c r="AS74" s="163"/>
      <c r="AT74" s="163"/>
      <c r="AU74" s="163"/>
      <c r="AV74" s="163"/>
      <c r="AW74" s="163"/>
      <c r="AX74" s="163"/>
      <c r="AY74" s="163"/>
    </row>
    <row r="75" spans="1:51" x14ac:dyDescent="0.25">
      <c r="A75" s="171"/>
      <c r="B75" s="84"/>
      <c r="C75" s="96"/>
      <c r="D75" s="176"/>
      <c r="E75" s="98"/>
      <c r="F75" s="98"/>
      <c r="G75" s="98"/>
      <c r="H75" s="98"/>
      <c r="I75" s="172"/>
      <c r="J75" s="172"/>
      <c r="K75" s="172"/>
      <c r="L75" s="172"/>
      <c r="M75" s="172"/>
      <c r="N75" s="172"/>
      <c r="O75" s="173"/>
      <c r="P75" s="167"/>
      <c r="R75" s="167"/>
      <c r="AS75" s="163"/>
      <c r="AT75" s="163"/>
      <c r="AU75" s="163"/>
      <c r="AV75" s="163"/>
      <c r="AW75" s="163"/>
      <c r="AX75" s="163"/>
      <c r="AY75" s="163"/>
    </row>
    <row r="76" spans="1:51" x14ac:dyDescent="0.25">
      <c r="A76" s="171"/>
      <c r="B76" s="84"/>
      <c r="I76" s="172"/>
      <c r="J76" s="172"/>
      <c r="K76" s="172"/>
      <c r="L76" s="172"/>
      <c r="M76" s="172"/>
      <c r="N76" s="172"/>
      <c r="O76" s="173"/>
      <c r="P76" s="167"/>
      <c r="R76" s="167"/>
      <c r="AS76" s="163"/>
      <c r="AT76" s="163"/>
      <c r="AU76" s="163"/>
      <c r="AV76" s="163"/>
      <c r="AW76" s="163"/>
      <c r="AX76" s="163"/>
      <c r="AY76" s="163"/>
    </row>
    <row r="77" spans="1:51" x14ac:dyDescent="0.25">
      <c r="A77" s="171"/>
      <c r="B77" s="98"/>
      <c r="I77" s="172"/>
      <c r="J77" s="172"/>
      <c r="K77" s="172"/>
      <c r="L77" s="172"/>
      <c r="M77" s="172"/>
      <c r="N77" s="172"/>
      <c r="O77" s="173"/>
      <c r="P77" s="167"/>
      <c r="R77" s="167"/>
      <c r="AS77" s="163"/>
      <c r="AT77" s="163"/>
      <c r="AU77" s="163"/>
      <c r="AV77" s="163"/>
      <c r="AW77" s="163"/>
      <c r="AX77" s="163"/>
      <c r="AY77" s="163"/>
    </row>
    <row r="78" spans="1:51" x14ac:dyDescent="0.25">
      <c r="A78" s="171"/>
      <c r="B78" s="98"/>
      <c r="I78" s="172"/>
      <c r="J78" s="172"/>
      <c r="K78" s="172"/>
      <c r="L78" s="172"/>
      <c r="M78" s="172"/>
      <c r="N78" s="172"/>
      <c r="O78" s="173"/>
      <c r="P78" s="167"/>
      <c r="R78" s="86"/>
      <c r="AS78" s="163"/>
      <c r="AT78" s="163"/>
      <c r="AU78" s="163"/>
      <c r="AV78" s="163"/>
      <c r="AW78" s="163"/>
      <c r="AX78" s="163"/>
      <c r="AY78" s="163"/>
    </row>
    <row r="79" spans="1:51" x14ac:dyDescent="0.25">
      <c r="A79" s="171"/>
      <c r="B79" s="84"/>
      <c r="I79" s="172"/>
      <c r="J79" s="172"/>
      <c r="K79" s="172"/>
      <c r="L79" s="172"/>
      <c r="M79" s="172"/>
      <c r="N79" s="172"/>
      <c r="O79" s="173"/>
      <c r="R79" s="167"/>
      <c r="AS79" s="163"/>
      <c r="AT79" s="163"/>
      <c r="AU79" s="163"/>
      <c r="AV79" s="163"/>
      <c r="AW79" s="163"/>
      <c r="AX79" s="163"/>
      <c r="AY79" s="163"/>
    </row>
    <row r="80" spans="1:51" x14ac:dyDescent="0.25">
      <c r="O80" s="173"/>
      <c r="R80" s="167"/>
      <c r="AS80" s="163"/>
      <c r="AT80" s="163"/>
      <c r="AU80" s="163"/>
      <c r="AV80" s="163"/>
      <c r="AW80" s="163"/>
      <c r="AX80" s="163"/>
      <c r="AY80" s="163"/>
    </row>
    <row r="81" spans="15:51" x14ac:dyDescent="0.25">
      <c r="O81" s="173"/>
      <c r="R81" s="167"/>
      <c r="AS81" s="163"/>
      <c r="AT81" s="163"/>
      <c r="AU81" s="163"/>
      <c r="AV81" s="163"/>
      <c r="AW81" s="163"/>
      <c r="AX81" s="163"/>
      <c r="AY81" s="163"/>
    </row>
    <row r="82" spans="15:51" x14ac:dyDescent="0.25">
      <c r="O82" s="173"/>
      <c r="R82" s="167"/>
      <c r="AS82" s="163"/>
      <c r="AT82" s="163"/>
      <c r="AU82" s="163"/>
      <c r="AV82" s="163"/>
      <c r="AW82" s="163"/>
      <c r="AX82" s="163"/>
      <c r="AY82" s="163"/>
    </row>
    <row r="83" spans="15:51" x14ac:dyDescent="0.25">
      <c r="O83" s="173"/>
      <c r="R83" s="167"/>
      <c r="AS83" s="163"/>
      <c r="AT83" s="163"/>
      <c r="AU83" s="163"/>
      <c r="AV83" s="163"/>
      <c r="AW83" s="163"/>
      <c r="AX83" s="163"/>
      <c r="AY83" s="163"/>
    </row>
    <row r="84" spans="15:51" x14ac:dyDescent="0.25">
      <c r="O84" s="173"/>
      <c r="AS84" s="163"/>
      <c r="AT84" s="163"/>
      <c r="AU84" s="163"/>
      <c r="AV84" s="163"/>
      <c r="AW84" s="163"/>
      <c r="AX84" s="163"/>
      <c r="AY84" s="163"/>
    </row>
    <row r="85" spans="15:51" x14ac:dyDescent="0.25">
      <c r="O85" s="173"/>
      <c r="AS85" s="163"/>
      <c r="AT85" s="163"/>
      <c r="AU85" s="163"/>
      <c r="AV85" s="163"/>
      <c r="AW85" s="163"/>
      <c r="AX85" s="163"/>
      <c r="AY85" s="163"/>
    </row>
    <row r="86" spans="15:51" x14ac:dyDescent="0.25">
      <c r="O86" s="173"/>
      <c r="AS86" s="163"/>
      <c r="AT86" s="163"/>
      <c r="AU86" s="163"/>
      <c r="AV86" s="163"/>
      <c r="AW86" s="163"/>
      <c r="AX86" s="163"/>
      <c r="AY86" s="163"/>
    </row>
    <row r="87" spans="15:51" x14ac:dyDescent="0.25">
      <c r="O87" s="173"/>
      <c r="AS87" s="163"/>
      <c r="AT87" s="163"/>
      <c r="AU87" s="163"/>
      <c r="AV87" s="163"/>
      <c r="AW87" s="163"/>
      <c r="AX87" s="163"/>
      <c r="AY87" s="163"/>
    </row>
    <row r="88" spans="15:51" x14ac:dyDescent="0.25">
      <c r="O88" s="173"/>
      <c r="AS88" s="163"/>
      <c r="AT88" s="163"/>
      <c r="AU88" s="163"/>
      <c r="AV88" s="163"/>
      <c r="AW88" s="163"/>
      <c r="AX88" s="163"/>
      <c r="AY88" s="163"/>
    </row>
    <row r="89" spans="15:51" x14ac:dyDescent="0.25">
      <c r="O89" s="173"/>
      <c r="AS89" s="163"/>
      <c r="AT89" s="163"/>
      <c r="AU89" s="163"/>
      <c r="AV89" s="163"/>
      <c r="AW89" s="163"/>
      <c r="AX89" s="163"/>
      <c r="AY89" s="163"/>
    </row>
    <row r="90" spans="15:51" x14ac:dyDescent="0.25">
      <c r="O90" s="173"/>
      <c r="Q90" s="167"/>
      <c r="AS90" s="163"/>
      <c r="AT90" s="163"/>
      <c r="AU90" s="163"/>
      <c r="AV90" s="163"/>
      <c r="AW90" s="163"/>
      <c r="AX90" s="163"/>
      <c r="AY90" s="163"/>
    </row>
    <row r="91" spans="15:51" x14ac:dyDescent="0.25">
      <c r="O91" s="15"/>
      <c r="P91" s="167"/>
      <c r="Q91" s="167"/>
      <c r="AS91" s="163"/>
      <c r="AT91" s="163"/>
      <c r="AU91" s="163"/>
      <c r="AV91" s="163"/>
      <c r="AW91" s="163"/>
      <c r="AX91" s="163"/>
      <c r="AY91" s="163"/>
    </row>
    <row r="92" spans="15:51" x14ac:dyDescent="0.25">
      <c r="O92" s="15"/>
      <c r="P92" s="167"/>
      <c r="Q92" s="167"/>
      <c r="AS92" s="163"/>
      <c r="AT92" s="163"/>
      <c r="AU92" s="163"/>
      <c r="AV92" s="163"/>
      <c r="AW92" s="163"/>
      <c r="AX92" s="163"/>
      <c r="AY92" s="163"/>
    </row>
    <row r="93" spans="15:51" x14ac:dyDescent="0.25">
      <c r="O93" s="15"/>
      <c r="P93" s="167"/>
      <c r="Q93" s="167"/>
      <c r="AS93" s="163"/>
      <c r="AT93" s="163"/>
      <c r="AU93" s="163"/>
      <c r="AV93" s="163"/>
      <c r="AW93" s="163"/>
      <c r="AX93" s="163"/>
      <c r="AY93" s="163"/>
    </row>
    <row r="94" spans="15:51" x14ac:dyDescent="0.25">
      <c r="O94" s="15"/>
      <c r="P94" s="167"/>
      <c r="Q94" s="167"/>
      <c r="AS94" s="163"/>
      <c r="AT94" s="163"/>
      <c r="AU94" s="163"/>
      <c r="AV94" s="163"/>
      <c r="AW94" s="163"/>
      <c r="AX94" s="163"/>
      <c r="AY94" s="163"/>
    </row>
    <row r="95" spans="15:51" x14ac:dyDescent="0.25">
      <c r="O95" s="15"/>
      <c r="P95" s="167"/>
      <c r="Q95" s="167"/>
      <c r="AS95" s="163"/>
      <c r="AT95" s="163"/>
      <c r="AU95" s="163"/>
      <c r="AV95" s="163"/>
      <c r="AW95" s="163"/>
      <c r="AX95" s="163"/>
      <c r="AY95" s="163"/>
    </row>
    <row r="96" spans="15:51" x14ac:dyDescent="0.25">
      <c r="O96" s="15"/>
      <c r="P96" s="167"/>
      <c r="Q96" s="167"/>
      <c r="AS96" s="163"/>
      <c r="AT96" s="163"/>
      <c r="AU96" s="163"/>
      <c r="AV96" s="163"/>
      <c r="AW96" s="163"/>
      <c r="AX96" s="163"/>
      <c r="AY96" s="163"/>
    </row>
    <row r="97" spans="15:51" x14ac:dyDescent="0.25">
      <c r="O97" s="15"/>
      <c r="P97" s="167"/>
      <c r="Q97" s="167"/>
      <c r="AS97" s="163"/>
      <c r="AT97" s="163"/>
      <c r="AU97" s="163"/>
      <c r="AV97" s="163"/>
      <c r="AW97" s="163"/>
      <c r="AX97" s="163"/>
      <c r="AY97" s="163"/>
    </row>
    <row r="98" spans="15:51" x14ac:dyDescent="0.25">
      <c r="O98" s="15"/>
      <c r="P98" s="167"/>
      <c r="Q98" s="167"/>
      <c r="AS98" s="163"/>
      <c r="AT98" s="163"/>
      <c r="AU98" s="163"/>
      <c r="AV98" s="163"/>
      <c r="AW98" s="163"/>
      <c r="AX98" s="163"/>
      <c r="AY98" s="163"/>
    </row>
    <row r="99" spans="15:51" x14ac:dyDescent="0.25">
      <c r="O99" s="15"/>
      <c r="P99" s="167"/>
      <c r="Q99" s="167"/>
      <c r="AS99" s="163"/>
      <c r="AT99" s="163"/>
      <c r="AU99" s="163"/>
      <c r="AV99" s="163"/>
      <c r="AW99" s="163"/>
      <c r="AX99" s="163"/>
      <c r="AY99" s="163"/>
    </row>
    <row r="100" spans="15:51" x14ac:dyDescent="0.25">
      <c r="O100" s="15"/>
      <c r="P100" s="167"/>
      <c r="Q100" s="167"/>
      <c r="R100" s="167"/>
      <c r="S100" s="167"/>
      <c r="AS100" s="163"/>
      <c r="AT100" s="163"/>
      <c r="AU100" s="163"/>
      <c r="AV100" s="163"/>
      <c r="AW100" s="163"/>
      <c r="AX100" s="163"/>
      <c r="AY100" s="163"/>
    </row>
    <row r="101" spans="15:51" x14ac:dyDescent="0.25">
      <c r="O101" s="15"/>
      <c r="P101" s="167"/>
      <c r="Q101" s="167"/>
      <c r="R101" s="167"/>
      <c r="S101" s="167"/>
      <c r="T101" s="167"/>
      <c r="AS101" s="163"/>
      <c r="AT101" s="163"/>
      <c r="AU101" s="163"/>
      <c r="AV101" s="163"/>
      <c r="AW101" s="163"/>
      <c r="AX101" s="163"/>
      <c r="AY101" s="163"/>
    </row>
    <row r="102" spans="15:51" x14ac:dyDescent="0.25">
      <c r="O102" s="15"/>
      <c r="P102" s="167"/>
      <c r="Q102" s="167"/>
      <c r="R102" s="167"/>
      <c r="S102" s="167"/>
      <c r="T102" s="167"/>
      <c r="AS102" s="163"/>
      <c r="AT102" s="163"/>
      <c r="AU102" s="163"/>
      <c r="AV102" s="163"/>
      <c r="AW102" s="163"/>
      <c r="AX102" s="163"/>
      <c r="AY102" s="163"/>
    </row>
    <row r="103" spans="15:51" x14ac:dyDescent="0.25">
      <c r="O103" s="15"/>
      <c r="P103" s="167"/>
      <c r="T103" s="167"/>
      <c r="AS103" s="163"/>
      <c r="AT103" s="163"/>
      <c r="AU103" s="163"/>
      <c r="AV103" s="163"/>
      <c r="AW103" s="163"/>
      <c r="AX103" s="163"/>
      <c r="AY103" s="163"/>
    </row>
    <row r="104" spans="15:51" x14ac:dyDescent="0.25">
      <c r="O104" s="167"/>
      <c r="Q104" s="167"/>
      <c r="R104" s="167"/>
      <c r="S104" s="167"/>
      <c r="AS104" s="163"/>
      <c r="AT104" s="163"/>
      <c r="AU104" s="163"/>
      <c r="AV104" s="163"/>
      <c r="AW104" s="163"/>
      <c r="AX104" s="163"/>
      <c r="AY104" s="163"/>
    </row>
    <row r="105" spans="15:51" x14ac:dyDescent="0.25">
      <c r="O105" s="15"/>
      <c r="P105" s="167"/>
      <c r="Q105" s="167"/>
      <c r="R105" s="167"/>
      <c r="S105" s="167"/>
      <c r="T105" s="167"/>
      <c r="AS105" s="163"/>
      <c r="AT105" s="163"/>
      <c r="AU105" s="163"/>
      <c r="AV105" s="163"/>
      <c r="AW105" s="163"/>
      <c r="AX105" s="163"/>
      <c r="AY105" s="163"/>
    </row>
    <row r="106" spans="15:51" x14ac:dyDescent="0.25">
      <c r="O106" s="15"/>
      <c r="P106" s="167"/>
      <c r="Q106" s="167"/>
      <c r="R106" s="167"/>
      <c r="S106" s="167"/>
      <c r="T106" s="167"/>
      <c r="U106" s="167"/>
      <c r="AS106" s="163"/>
      <c r="AT106" s="163"/>
      <c r="AU106" s="163"/>
      <c r="AV106" s="163"/>
      <c r="AW106" s="163"/>
      <c r="AX106" s="163"/>
      <c r="AY106" s="163"/>
    </row>
    <row r="107" spans="15:51" x14ac:dyDescent="0.25">
      <c r="O107" s="15"/>
      <c r="P107" s="167"/>
      <c r="T107" s="167"/>
      <c r="U107" s="167"/>
      <c r="AS107" s="163"/>
      <c r="AT107" s="163"/>
      <c r="AU107" s="163"/>
      <c r="AV107" s="163"/>
      <c r="AW107" s="163"/>
      <c r="AX107" s="163"/>
      <c r="AY107" s="163"/>
    </row>
    <row r="119" spans="45:51" x14ac:dyDescent="0.25">
      <c r="AS119" s="163"/>
      <c r="AT119" s="163"/>
      <c r="AU119" s="163"/>
      <c r="AV119" s="163"/>
      <c r="AW119" s="163"/>
      <c r="AX119" s="163"/>
      <c r="AY119" s="163"/>
    </row>
  </sheetData>
  <protectedRanges>
    <protectedRange sqref="N63:R63 B79 S65:T71 B71:B76 S59:T62 N66:R71 T43:T45 T57:T58" name="Range2_12_5_1_1"/>
    <protectedRange sqref="N10 L10 L6 D6 D8 AD8 AF8 O8:U8 AJ8:AR8 AF10 AR11:AR34 L24:N31 G23:G34 N12:N23 N32:N34 E23:E34 E11:G22 N11:AG11 O12:AG34" name="Range1_16_3_1_1"/>
    <protectedRange sqref="I68 J66:M71 J63:M63 I71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3:H73 F74 E73" name="Range2_2_2_9_2_1_1"/>
    <protectedRange sqref="D71 D74:D75" name="Range2_1_1_1_1_1_9_2_1_1"/>
    <protectedRange sqref="Q10" name="Range1_17_1_1_1"/>
    <protectedRange sqref="AG10" name="Range1_18_1_1_1"/>
    <protectedRange sqref="C72 C74" name="Range2_4_1_1_1"/>
    <protectedRange sqref="AS16:AS34" name="Range1_1_1_1"/>
    <protectedRange sqref="P3:U5" name="Range1_16_1_1_1_1"/>
    <protectedRange sqref="C75 C73 C70" name="Range2_1_3_1_1"/>
    <protectedRange sqref="H11:H34" name="Range1_1_1_1_1_1_1"/>
    <protectedRange sqref="B77:B78 J64:R65 D72:D73 I69:I70 Z62:Z63 S63:Y64 AA63:AU64 E74:E75 G74:H75 F75" name="Range2_2_1_10_1_1_1_2"/>
    <protectedRange sqref="C71" name="Range2_2_1_10_2_1_1_1"/>
    <protectedRange sqref="N59:R62 G70:H70 D68 F71 E70" name="Range2_12_1_6_1_1"/>
    <protectedRange sqref="D63:D64 I65:I67 I61:M62 G71:H72 G64:H66 E71:E72 F72:F73 F65:F67 E64:E66 J59:M60" name="Range2_2_12_1_7_1_1"/>
    <protectedRange sqref="D69:D70" name="Range2_1_1_1_1_11_1_2_1_1"/>
    <protectedRange sqref="E67 G67:H67 F68" name="Range2_2_2_9_1_1_1_1"/>
    <protectedRange sqref="D65" name="Range2_1_1_1_1_1_9_1_1_1_1"/>
    <protectedRange sqref="C69 C64" name="Range2_1_1_2_1_1"/>
    <protectedRange sqref="C68" name="Range2_1_2_2_1_1"/>
    <protectedRange sqref="C67" name="Range2_3_2_1_1"/>
    <protectedRange sqref="F63:F64 E63 G63:H63" name="Range2_2_12_1_1_1_1_1"/>
    <protectedRange sqref="C63" name="Range2_1_4_2_1_1_1"/>
    <protectedRange sqref="C65:C66" name="Range2_5_1_1_1"/>
    <protectedRange sqref="E68:E69 F69:F70 G68:H69 I63:I64" name="Range2_2_1_1_1_1"/>
    <protectedRange sqref="D66:D67" name="Range2_1_1_1_1_1_1_1_1"/>
    <protectedRange sqref="AS11:AS15" name="Range1_4_1_1_1_1"/>
    <protectedRange sqref="J11:J15 J26:J34" name="Range1_1_2_1_10_1_1_1_1"/>
    <protectedRange sqref="R78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4 G46:H46" name="Range2_2_12_1_3_1_1_1_1_1_4_1_1"/>
    <protectedRange sqref="E43:F44 E46:F46" name="Range2_2_12_1_7_1_1_3_1_1"/>
    <protectedRange sqref="I42:J42" name="Range2_2_12_1_4_2_1_1_1_2_1_1"/>
    <protectedRange sqref="S43:S45" name="Range2_12_5_1_1_2_3_1"/>
    <protectedRange sqref="Q43:R45" name="Range2_12_1_6_1_1_1_1_2_1"/>
    <protectedRange sqref="N43:P45" name="Range2_12_1_2_3_1_1_1_1_2_1"/>
    <protectedRange sqref="I43:M45" name="Range2_2_12_1_4_3_1_1_1_1_2_1"/>
    <protectedRange sqref="D43:D44 D46" name="Range2_2_12_1_3_1_2_1_1_1_2_1_2_1"/>
    <protectedRange sqref="S57:S58" name="Range2_12_2_1_1_1_2_1_1"/>
    <protectedRange sqref="Q58:R58" name="Range2_12_1_4_1_1_1_1_1_1_1_1_1_1_1_1_1_1"/>
    <protectedRange sqref="N58:P58" name="Range2_12_1_2_1_1_1_1_1_1_1_1_1_1_1_1_1_1_1"/>
    <protectedRange sqref="J58:M58" name="Range2_2_12_1_4_1_1_1_1_1_1_1_1_1_1_1_1_1_1_1"/>
    <protectedRange sqref="Q57:R57" name="Range2_12_1_6_1_1_1_2_3_1_1_3_1_1_1_1_1_1"/>
    <protectedRange sqref="N57:P57" name="Range2_12_1_2_3_1_1_1_2_3_1_1_3_1_1_1_1_1_1"/>
    <protectedRange sqref="J57:M57" name="Range2_2_12_1_4_3_1_1_1_3_3_1_1_3_1_1_1_1_1_1"/>
    <protectedRange sqref="T50:T56" name="Range2_12_5_1_1_3"/>
    <protectedRange sqref="T48:T49" name="Range2_12_5_1_1_2_2"/>
    <protectedRange sqref="S48:S56" name="Range2_12_4_1_1_1_4_2_2_2"/>
    <protectedRange sqref="Q48:R56" name="Range2_12_1_6_1_1_1_2_3_2_1_1_3"/>
    <protectedRange sqref="N48:P56" name="Range2_12_1_2_3_1_1_1_2_3_2_1_1_3"/>
    <protectedRange sqref="K48:M56" name="Range2_2_12_1_4_3_1_1_1_3_3_2_1_1_3"/>
    <protectedRange sqref="J48:J56" name="Range2_2_12_1_4_3_1_1_1_3_2_1_2_2"/>
    <protectedRange sqref="G51:H53" name="Range2_2_12_1_3_1_2_1_1_1_2_1_1_1_1_1_1_2_1_1"/>
    <protectedRange sqref="D51:E53" name="Range2_2_12_1_3_1_2_1_1_1_2_1_1_1_1_3_1_1_1_1"/>
    <protectedRange sqref="F51:F53" name="Range2_2_12_1_3_1_2_1_1_1_3_1_1_1_1_1_3_1_1_1_1"/>
    <protectedRange sqref="I50:I52" name="Range2_2_12_1_4_3_1_1_1_2_1_2_1_1_3_1_1_1_1_1_1"/>
    <protectedRange sqref="T47" name="Range2_12_5_1_1_2_1_1"/>
    <protectedRange sqref="E48:H49 E45:H45" name="Range2_2_12_1_3_1_2_1_1_1_1_2_1_1_1_1_1_1"/>
    <protectedRange sqref="D48:D49 D45" name="Range2_2_12_1_3_1_2_1_1_1_2_1_2_3_1_1_1_1"/>
    <protectedRange sqref="T46" name="Range2_12_5_1_1_6_1_1_1_1_1_1_1"/>
    <protectedRange sqref="S46" name="Range2_12_5_1_1_5_3_1_1_1_1_1_1_1"/>
    <protectedRange sqref="Q46:R46" name="Range2_12_1_6_1_1_1_2_3_2_1_1_2_1_1_1_1_1"/>
    <protectedRange sqref="N46:P46" name="Range2_12_1_2_3_1_1_1_2_3_2_1_1_2_1_1_1_1_1"/>
    <protectedRange sqref="J46:M46" name="Range2_2_12_1_4_3_1_1_1_3_3_2_1_1_2_1_1_1_1_1"/>
    <protectedRange sqref="I46" name="Range2_2_12_1_4_3_1_1_1_2_1_2_2_1_2_1_1_1_1_1"/>
    <protectedRange sqref="G50:H50 D50:E50" name="Range2_2_12_1_3_1_2_1_1_1_2_1_3_2_1_2_1_1_1_1_1"/>
    <protectedRange sqref="F50" name="Range2_2_12_1_3_1_2_1_1_1_1_1_2_2_1_2_1_1_1_1_1"/>
    <protectedRange sqref="S47" name="Range2_12_4_1_1_1_4_2_2_1_1"/>
    <protectedRange sqref="Q47:R47" name="Range2_12_1_6_1_1_1_2_3_2_1_1_1_1"/>
    <protectedRange sqref="N47:P47" name="Range2_12_1_2_3_1_1_1_2_3_2_1_1_1_1"/>
    <protectedRange sqref="K47:M47" name="Range2_2_12_1_4_3_1_1_1_3_3_2_1_1_1_1"/>
    <protectedRange sqref="J47" name="Range2_2_12_1_4_3_1_1_1_3_2_1_2_1_1"/>
    <protectedRange sqref="D47:E47" name="Range2_2_12_1_3_1_2_1_1_1_2_1_2_3_2_1_1"/>
    <protectedRange sqref="I47" name="Range2_2_12_1_4_2_1_1_1_4_1_2_1_1_1_2_1_1"/>
    <protectedRange sqref="F47:H47" name="Range2_2_12_1_3_1_1_1_1_1_4_1_2_1_2_1_2_1_1"/>
    <protectedRange sqref="I48:I49" name="Range2_2_12_1_4_2_1_1_1_4_1_2_1_1_1_2_2_1"/>
    <protectedRange sqref="B68:B70" name="Range2_12_5_1_1_2"/>
    <protectedRange sqref="B67" name="Range2_12_5_1_1_2_1_4_1_1_1_2_1_1_1_1_1_1_1"/>
    <protectedRange sqref="F62:H62" name="Range2_2_12_1_1_1_1_1_1"/>
    <protectedRange sqref="D62:E62" name="Range2_2_12_1_7_1_1_2_1"/>
    <protectedRange sqref="C62" name="Range2_1_1_2_1_1_1"/>
    <protectedRange sqref="B65:B66" name="Range2_12_5_1_1_2_1"/>
    <protectedRange sqref="B64" name="Range2_12_5_1_1_2_1_2_1"/>
    <protectedRange sqref="B44:B46 B48:B49" name="Range2_12_5_1_1_1_2_2_1_1_1_1_1_1_1_1_1"/>
    <protectedRange sqref="B47" name="Range2_12_5_1_1_1_3_1_1_1_1_1_1_1_1_1_1"/>
    <protectedRange sqref="I54" name="Range2_2_12_1_7_1_1_2_2"/>
    <protectedRange sqref="I53" name="Range2_2_12_1_4_3_1_1_1_3_3_1_1_3_1_1_1_1_1_1_2"/>
    <protectedRange sqref="E54:H54" name="Range2_2_12_1_3_1_2_1_1_1_1_2_1_1_1_1_1_1_2"/>
    <protectedRange sqref="D54" name="Range2_2_12_1_3_1_2_1_1_1_2_1_2_3_1_1_1_1_1"/>
    <protectedRange sqref="G55:H56" name="Range2_2_12_1_3_1_2_1_1_1_2_1_1_1_1_1_1_2_1_1_1_1_1"/>
    <protectedRange sqref="D55:E56" name="Range2_2_12_1_3_1_2_1_1_1_2_1_1_1_1_3_1_1_1_1_1_2_1"/>
    <protectedRange sqref="F55:F56" name="Range2_2_12_1_3_1_2_1_1_1_3_1_1_1_1_1_3_1_1_1_1_1_1_1"/>
    <protectedRange sqref="I57:I60" name="Range2_2_12_1_7_1_1_2_2_1"/>
    <protectedRange sqref="I55:I56" name="Range2_2_12_1_4_3_1_1_1_3_3_1_1_3_1_1_1_1_1_1_2_1"/>
    <protectedRange sqref="E57:H57" name="Range2_2_12_1_3_1_2_1_1_1_1_2_1_1_1_1_1_1_2_1"/>
    <protectedRange sqref="D57" name="Range2_2_12_1_3_1_2_1_1_1_2_1_2_3_1_1_1_1_1_1"/>
    <protectedRange sqref="G61:H61" name="Range2_2_12_1_3_1_2_1_1_1_2_1_1_1_1_1_1_2_1_1_1_1_1_1_1_1"/>
    <protectedRange sqref="F61 G60:H60" name="Range2_2_12_1_3_3_1_1_1_2_1_1_1_1_1_1_1_1_1_1_1_1_1_1_1"/>
    <protectedRange sqref="G58:H58" name="Range2_2_12_1_3_1_2_1_1_1_2_1_1_1_1_1_1_2_1_1_1_1_1_2"/>
    <protectedRange sqref="D58:E58" name="Range2_2_12_1_3_1_2_1_1_1_2_1_1_1_1_3_1_1_1_1_1_2_1_1"/>
    <protectedRange sqref="F60 F58" name="Range2_2_12_1_3_1_2_1_1_1_3_1_1_1_1_1_3_1_1_1_1_1_1_1_1"/>
    <protectedRange sqref="F59:H59" name="Range2_2_12_1_3_1_2_1_1_1_1_2_1_1_1_1_1_1_1_1_1_1"/>
    <protectedRange sqref="D61" name="Range2_2_12_1_7_1_1_2_1_1_1_1"/>
    <protectedRange sqref="E61" name="Range2_2_12_1_1_1_1_1_1_1_1_1_1"/>
    <protectedRange sqref="C61" name="Range2_1_4_2_1_1_1_1_1_1_1"/>
    <protectedRange sqref="D60:E60" name="Range2_2_12_1_3_1_2_1_1_1_3_1_1_1_1_1_1_1_2_1_1_1_1_1_1"/>
    <protectedRange sqref="D59:E59" name="Range2_2_12_1_3_1_2_1_1_1_2_1_1_1_1_3_1_1_1_1_1_1_1_1_1"/>
    <protectedRange sqref="B63" name="Range2_12_5_1_1_2_1_2_2"/>
    <protectedRange sqref="B62" name="Range2_12_5_1_1_2_1_4_1_1_1_2_1_1_1_1_1_1_1_1_1_2"/>
    <protectedRange sqref="B60" name="Range2_12_5_1_1_2_1_4_1_1_1_2_1_1_1_1_1_1_1_1_1_2_1_1_1"/>
    <protectedRange sqref="B61" name="Range2_12_5_1_1_2_1_2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689" priority="5" operator="containsText" text="N/A">
      <formula>NOT(ISERROR(SEARCH("N/A",X11)))</formula>
    </cfRule>
    <cfRule type="cellIs" dxfId="688" priority="23" operator="equal">
      <formula>0</formula>
    </cfRule>
  </conditionalFormatting>
  <conditionalFormatting sqref="X11:AE34">
    <cfRule type="cellIs" dxfId="687" priority="22" operator="greaterThanOrEqual">
      <formula>1185</formula>
    </cfRule>
  </conditionalFormatting>
  <conditionalFormatting sqref="X11:AE34">
    <cfRule type="cellIs" dxfId="686" priority="21" operator="between">
      <formula>0.1</formula>
      <formula>1184</formula>
    </cfRule>
  </conditionalFormatting>
  <conditionalFormatting sqref="X8 AJ11:AO11 AJ15:AL15 AJ12:AN14 AJ16:AJ34 AL16:AL34 AK19:AK34 AM15:AN34 AO12:AO32">
    <cfRule type="cellIs" dxfId="685" priority="20" operator="equal">
      <formula>0</formula>
    </cfRule>
  </conditionalFormatting>
  <conditionalFormatting sqref="X8 AJ11:AO11 AJ15:AL15 AJ12:AN14 AJ16:AJ34 AL16:AL34 AK19:AK34 AM15:AN34 AO12:AO32">
    <cfRule type="cellIs" dxfId="684" priority="19" operator="greaterThan">
      <formula>1179</formula>
    </cfRule>
  </conditionalFormatting>
  <conditionalFormatting sqref="X8 AJ11:AO11 AJ15:AL15 AJ12:AN14 AJ16:AJ34 AL16:AL34 AK19:AK34 AM15:AN34 AO12:AO32">
    <cfRule type="cellIs" dxfId="683" priority="18" operator="greaterThan">
      <formula>99</formula>
    </cfRule>
  </conditionalFormatting>
  <conditionalFormatting sqref="X8 AJ11:AO11 AJ15:AL15 AJ12:AN14 AJ16:AJ34 AL16:AL34 AK19:AK34 AM15:AN34 AO12:AO32">
    <cfRule type="cellIs" dxfId="682" priority="17" operator="greaterThan">
      <formula>0.99</formula>
    </cfRule>
  </conditionalFormatting>
  <conditionalFormatting sqref="AB8">
    <cfRule type="cellIs" dxfId="681" priority="16" operator="equal">
      <formula>0</formula>
    </cfRule>
  </conditionalFormatting>
  <conditionalFormatting sqref="AB8">
    <cfRule type="cellIs" dxfId="680" priority="15" operator="greaterThan">
      <formula>1179</formula>
    </cfRule>
  </conditionalFormatting>
  <conditionalFormatting sqref="AB8">
    <cfRule type="cellIs" dxfId="679" priority="14" operator="greaterThan">
      <formula>99</formula>
    </cfRule>
  </conditionalFormatting>
  <conditionalFormatting sqref="AB8">
    <cfRule type="cellIs" dxfId="678" priority="13" operator="greaterThan">
      <formula>0.99</formula>
    </cfRule>
  </conditionalFormatting>
  <conditionalFormatting sqref="AQ11:AQ34 AK16:AK18 AO33:AO34">
    <cfRule type="cellIs" dxfId="677" priority="12" operator="equal">
      <formula>0</formula>
    </cfRule>
  </conditionalFormatting>
  <conditionalFormatting sqref="AQ11:AQ34 AK16:AK18 AO33:AO34">
    <cfRule type="cellIs" dxfId="676" priority="11" operator="greaterThan">
      <formula>1179</formula>
    </cfRule>
  </conditionalFormatting>
  <conditionalFormatting sqref="AQ11:AQ34 AK16:AK18 AO33:AO34">
    <cfRule type="cellIs" dxfId="675" priority="10" operator="greaterThan">
      <formula>99</formula>
    </cfRule>
  </conditionalFormatting>
  <conditionalFormatting sqref="AQ11:AQ34 AK16:AK18 AO33:AO34">
    <cfRule type="cellIs" dxfId="674" priority="9" operator="greaterThan">
      <formula>0.99</formula>
    </cfRule>
  </conditionalFormatting>
  <conditionalFormatting sqref="AI11:AI34">
    <cfRule type="cellIs" dxfId="673" priority="8" operator="greaterThan">
      <formula>$AI$8</formula>
    </cfRule>
  </conditionalFormatting>
  <conditionalFormatting sqref="AH11:AH34">
    <cfRule type="cellIs" dxfId="672" priority="6" operator="greaterThan">
      <formula>$AH$8</formula>
    </cfRule>
    <cfRule type="cellIs" dxfId="671" priority="7" operator="greaterThan">
      <formula>$AH$8</formula>
    </cfRule>
  </conditionalFormatting>
  <conditionalFormatting sqref="AP11:AP34">
    <cfRule type="cellIs" dxfId="670" priority="4" operator="equal">
      <formula>0</formula>
    </cfRule>
  </conditionalFormatting>
  <conditionalFormatting sqref="AP11:AP34">
    <cfRule type="cellIs" dxfId="669" priority="3" operator="greaterThan">
      <formula>1179</formula>
    </cfRule>
  </conditionalFormatting>
  <conditionalFormatting sqref="AP11:AP34">
    <cfRule type="cellIs" dxfId="668" priority="2" operator="greaterThan">
      <formula>99</formula>
    </cfRule>
  </conditionalFormatting>
  <conditionalFormatting sqref="AP11:AP34">
    <cfRule type="cellIs" dxfId="667" priority="1" operator="greaterThan">
      <formula>0.99</formula>
    </cfRule>
  </conditionalFormatting>
  <dataValidations count="4"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3"/>
  <sheetViews>
    <sheetView showGridLines="0" topLeftCell="A22" zoomScaleNormal="100" workbookViewId="0">
      <selection activeCell="A38" sqref="A38:XFD38"/>
    </sheetView>
  </sheetViews>
  <sheetFormatPr defaultRowHeight="15" x14ac:dyDescent="0.25"/>
  <cols>
    <col min="1" max="1" width="5.7109375" style="163" customWidth="1"/>
    <col min="2" max="2" width="10.28515625" style="163" customWidth="1"/>
    <col min="3" max="3" width="14" style="163" customWidth="1"/>
    <col min="4" max="7" width="9.140625" style="163"/>
    <col min="8" max="8" width="20.42578125" style="163" customWidth="1"/>
    <col min="9" max="10" width="9.140625" style="163"/>
    <col min="11" max="11" width="9" style="163" customWidth="1"/>
    <col min="12" max="14" width="9.140625" style="163" hidden="1" customWidth="1"/>
    <col min="15" max="16" width="9.28515625" style="163" bestFit="1" customWidth="1"/>
    <col min="17" max="17" width="9" style="163" customWidth="1"/>
    <col min="18" max="18" width="9.140625" style="163" customWidth="1"/>
    <col min="19" max="19" width="11.5703125" style="163" bestFit="1" customWidth="1"/>
    <col min="20" max="20" width="10.5703125" style="163" bestFit="1" customWidth="1"/>
    <col min="21" max="22" width="9.28515625" style="163" bestFit="1" customWidth="1"/>
    <col min="23" max="23" width="9.140625" style="163"/>
    <col min="24" max="28" width="9.28515625" style="163" bestFit="1" customWidth="1"/>
    <col min="29" max="32" width="9.140625" style="163"/>
    <col min="33" max="33" width="10.5703125" style="163" bestFit="1" customWidth="1"/>
    <col min="34" max="35" width="9.28515625" style="163" bestFit="1" customWidth="1"/>
    <col min="36" max="44" width="9.140625" style="163"/>
    <col min="45" max="45" width="83.85546875" style="15" customWidth="1"/>
    <col min="46" max="47" width="9.140625" style="167"/>
    <col min="48" max="48" width="29.7109375" style="167" customWidth="1"/>
    <col min="49" max="49" width="22" style="167" customWidth="1"/>
    <col min="50" max="50" width="9.140625" style="167"/>
    <col min="51" max="51" width="38.5703125" style="167" bestFit="1" customWidth="1"/>
    <col min="52" max="16384" width="9.140625" style="163"/>
  </cols>
  <sheetData>
    <row r="2" spans="2:51" ht="21" x14ac:dyDescent="0.25">
      <c r="B2" s="5"/>
      <c r="C2" s="167"/>
      <c r="D2" s="167"/>
      <c r="E2" s="6"/>
      <c r="F2" s="6"/>
      <c r="G2" s="167"/>
      <c r="H2" s="7"/>
      <c r="I2" s="7"/>
      <c r="J2" s="167"/>
      <c r="K2" s="7"/>
      <c r="L2" s="7"/>
      <c r="M2" s="167"/>
      <c r="N2" s="167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7"/>
      <c r="AN2" s="167"/>
      <c r="AO2" s="167"/>
      <c r="AP2" s="167"/>
      <c r="AQ2" s="167"/>
      <c r="AR2" s="167"/>
    </row>
    <row r="3" spans="2:51" ht="21" x14ac:dyDescent="0.25">
      <c r="B3" s="16" t="s">
        <v>1</v>
      </c>
      <c r="C3" s="16"/>
      <c r="D3" s="16"/>
      <c r="E3" s="167"/>
      <c r="F3" s="7"/>
      <c r="G3" s="7"/>
      <c r="H3" s="167"/>
      <c r="I3" s="167"/>
      <c r="J3" s="167"/>
      <c r="K3" s="17"/>
      <c r="L3" s="18"/>
      <c r="M3" s="167"/>
      <c r="N3" s="167"/>
      <c r="O3" s="19" t="s">
        <v>2</v>
      </c>
      <c r="P3" s="263" t="s">
        <v>130</v>
      </c>
      <c r="Q3" s="264"/>
      <c r="R3" s="264"/>
      <c r="S3" s="264"/>
      <c r="T3" s="264"/>
      <c r="U3" s="265"/>
      <c r="V3" s="20"/>
      <c r="W3" s="20"/>
      <c r="X3" s="20"/>
      <c r="Y3" s="20"/>
      <c r="Z3" s="20"/>
      <c r="AH3" s="167"/>
      <c r="AI3" s="167"/>
      <c r="AJ3" s="167"/>
      <c r="AK3" s="167"/>
      <c r="AL3" s="15"/>
      <c r="AM3" s="167"/>
      <c r="AN3" s="167"/>
      <c r="AO3" s="167"/>
      <c r="AP3" s="167"/>
      <c r="AQ3" s="167"/>
      <c r="AR3" s="167"/>
      <c r="AS3" s="167"/>
    </row>
    <row r="4" spans="2:51" x14ac:dyDescent="0.25">
      <c r="B4" s="21" t="s">
        <v>3</v>
      </c>
      <c r="C4" s="21"/>
      <c r="D4" s="21"/>
      <c r="E4" s="167"/>
      <c r="F4" s="22"/>
      <c r="G4" s="167"/>
      <c r="H4" s="167"/>
      <c r="I4" s="167"/>
      <c r="J4" s="167"/>
      <c r="K4" s="167"/>
      <c r="L4" s="167"/>
      <c r="M4" s="167"/>
      <c r="N4" s="167"/>
      <c r="O4" s="19" t="s">
        <v>4</v>
      </c>
      <c r="P4" s="263" t="s">
        <v>292</v>
      </c>
      <c r="Q4" s="264"/>
      <c r="R4" s="264"/>
      <c r="S4" s="264"/>
      <c r="T4" s="264"/>
      <c r="U4" s="265"/>
      <c r="V4" s="20"/>
      <c r="W4" s="20"/>
      <c r="X4" s="20"/>
      <c r="Y4" s="20"/>
      <c r="Z4" s="20"/>
      <c r="AH4" s="167"/>
      <c r="AI4" s="167"/>
      <c r="AJ4" s="167"/>
      <c r="AK4" s="167"/>
      <c r="AL4" s="15"/>
      <c r="AM4" s="167"/>
      <c r="AN4" s="167"/>
      <c r="AO4" s="167"/>
      <c r="AP4" s="167"/>
      <c r="AQ4" s="167"/>
      <c r="AR4" s="167"/>
      <c r="AS4" s="167"/>
    </row>
    <row r="5" spans="2:51" x14ac:dyDescent="0.25">
      <c r="B5" s="167"/>
      <c r="C5" s="167"/>
      <c r="D5" s="167"/>
      <c r="E5" s="23"/>
      <c r="F5" s="23"/>
      <c r="G5" s="167"/>
      <c r="H5" s="167"/>
      <c r="I5" s="167"/>
      <c r="J5" s="167"/>
      <c r="K5" s="167"/>
      <c r="L5" s="167"/>
      <c r="M5" s="167"/>
      <c r="N5" s="167"/>
      <c r="O5" s="19" t="s">
        <v>5</v>
      </c>
      <c r="P5" s="263" t="s">
        <v>248</v>
      </c>
      <c r="Q5" s="264"/>
      <c r="R5" s="264"/>
      <c r="S5" s="264"/>
      <c r="T5" s="264"/>
      <c r="U5" s="265"/>
      <c r="V5" s="20"/>
      <c r="W5" s="20"/>
      <c r="X5" s="20"/>
      <c r="Y5" s="20"/>
      <c r="Z5" s="20"/>
      <c r="AH5" s="167"/>
      <c r="AI5" s="167"/>
      <c r="AJ5" s="167"/>
      <c r="AK5" s="167"/>
      <c r="AL5" s="15"/>
      <c r="AM5" s="167"/>
      <c r="AN5" s="167"/>
      <c r="AO5" s="167"/>
      <c r="AP5" s="167"/>
      <c r="AQ5" s="167"/>
      <c r="AR5" s="167"/>
      <c r="AS5" s="167"/>
    </row>
    <row r="6" spans="2:51" x14ac:dyDescent="0.25">
      <c r="B6" s="263" t="s">
        <v>6</v>
      </c>
      <c r="C6" s="265"/>
      <c r="D6" s="266" t="s">
        <v>7</v>
      </c>
      <c r="E6" s="267"/>
      <c r="F6" s="267"/>
      <c r="G6" s="267"/>
      <c r="H6" s="268"/>
      <c r="I6" s="167"/>
      <c r="J6" s="167"/>
      <c r="K6" s="213"/>
      <c r="L6" s="269">
        <v>41686</v>
      </c>
      <c r="M6" s="270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36" x14ac:dyDescent="0.25">
      <c r="B7" s="252" t="s">
        <v>8</v>
      </c>
      <c r="C7" s="253"/>
      <c r="D7" s="252" t="s">
        <v>9</v>
      </c>
      <c r="E7" s="254"/>
      <c r="F7" s="254"/>
      <c r="G7" s="253"/>
      <c r="H7" s="217" t="s">
        <v>10</v>
      </c>
      <c r="I7" s="216" t="s">
        <v>11</v>
      </c>
      <c r="J7" s="216" t="s">
        <v>12</v>
      </c>
      <c r="K7" s="216" t="s">
        <v>13</v>
      </c>
      <c r="L7" s="15"/>
      <c r="M7" s="15"/>
      <c r="N7" s="15"/>
      <c r="O7" s="217" t="s">
        <v>14</v>
      </c>
      <c r="P7" s="252" t="s">
        <v>15</v>
      </c>
      <c r="Q7" s="254"/>
      <c r="R7" s="254"/>
      <c r="S7" s="254"/>
      <c r="T7" s="253"/>
      <c r="U7" s="251" t="s">
        <v>16</v>
      </c>
      <c r="V7" s="251"/>
      <c r="W7" s="216" t="s">
        <v>17</v>
      </c>
      <c r="X7" s="252" t="s">
        <v>18</v>
      </c>
      <c r="Y7" s="253"/>
      <c r="Z7" s="252" t="s">
        <v>19</v>
      </c>
      <c r="AA7" s="253"/>
      <c r="AB7" s="252" t="s">
        <v>20</v>
      </c>
      <c r="AC7" s="253"/>
      <c r="AD7" s="252" t="s">
        <v>21</v>
      </c>
      <c r="AE7" s="253"/>
      <c r="AF7" s="216" t="s">
        <v>22</v>
      </c>
      <c r="AG7" s="216" t="s">
        <v>23</v>
      </c>
      <c r="AH7" s="216" t="s">
        <v>24</v>
      </c>
      <c r="AI7" s="216" t="s">
        <v>25</v>
      </c>
      <c r="AJ7" s="252" t="s">
        <v>26</v>
      </c>
      <c r="AK7" s="254"/>
      <c r="AL7" s="254"/>
      <c r="AM7" s="254"/>
      <c r="AN7" s="253"/>
      <c r="AO7" s="252" t="s">
        <v>27</v>
      </c>
      <c r="AP7" s="254"/>
      <c r="AQ7" s="253"/>
      <c r="AR7" s="216" t="s">
        <v>28</v>
      </c>
      <c r="AS7" s="30"/>
      <c r="AT7" s="15"/>
      <c r="AU7" s="15"/>
      <c r="AV7" s="15"/>
      <c r="AW7" s="15"/>
      <c r="AX7" s="15"/>
      <c r="AY7" s="15"/>
    </row>
    <row r="8" spans="2:51" x14ac:dyDescent="0.25">
      <c r="B8" s="255">
        <v>42034</v>
      </c>
      <c r="C8" s="256"/>
      <c r="D8" s="257" t="s">
        <v>29</v>
      </c>
      <c r="E8" s="258"/>
      <c r="F8" s="258"/>
      <c r="G8" s="259"/>
      <c r="H8" s="31"/>
      <c r="I8" s="257" t="s">
        <v>29</v>
      </c>
      <c r="J8" s="258"/>
      <c r="K8" s="259"/>
      <c r="L8" s="32"/>
      <c r="M8" s="32"/>
      <c r="N8" s="32"/>
      <c r="O8" s="31" t="s">
        <v>30</v>
      </c>
      <c r="P8" s="31" t="s">
        <v>30</v>
      </c>
      <c r="Q8" s="31" t="s">
        <v>31</v>
      </c>
      <c r="R8" s="31" t="s">
        <v>31</v>
      </c>
      <c r="S8" s="31" t="s">
        <v>30</v>
      </c>
      <c r="T8" s="31" t="s">
        <v>32</v>
      </c>
      <c r="U8" s="260" t="s">
        <v>33</v>
      </c>
      <c r="V8" s="260"/>
      <c r="W8" s="33" t="s">
        <v>34</v>
      </c>
      <c r="X8" s="243">
        <v>0</v>
      </c>
      <c r="Y8" s="244"/>
      <c r="Z8" s="261" t="s">
        <v>35</v>
      </c>
      <c r="AA8" s="262"/>
      <c r="AB8" s="243">
        <v>1185</v>
      </c>
      <c r="AC8" s="244"/>
      <c r="AD8" s="245">
        <v>800</v>
      </c>
      <c r="AE8" s="246"/>
      <c r="AF8" s="31"/>
      <c r="AG8" s="33">
        <f>AG34-AG10</f>
        <v>25624</v>
      </c>
      <c r="AH8" s="34"/>
      <c r="AI8" s="34"/>
      <c r="AJ8" s="31" t="s">
        <v>36</v>
      </c>
      <c r="AK8" s="31" t="s">
        <v>36</v>
      </c>
      <c r="AL8" s="31" t="s">
        <v>36</v>
      </c>
      <c r="AM8" s="31" t="s">
        <v>36</v>
      </c>
      <c r="AN8" s="31" t="s">
        <v>36</v>
      </c>
      <c r="AO8" s="31" t="s">
        <v>36</v>
      </c>
      <c r="AP8" s="31" t="s">
        <v>31</v>
      </c>
      <c r="AQ8" s="31" t="s">
        <v>31</v>
      </c>
      <c r="AR8" s="31" t="s">
        <v>37</v>
      </c>
      <c r="AS8" s="30"/>
      <c r="AV8" s="35" t="s">
        <v>38</v>
      </c>
    </row>
    <row r="9" spans="2:51" ht="60" x14ac:dyDescent="0.25">
      <c r="B9" s="235" t="s">
        <v>39</v>
      </c>
      <c r="C9" s="235"/>
      <c r="D9" s="247" t="s">
        <v>40</v>
      </c>
      <c r="E9" s="248"/>
      <c r="F9" s="249" t="s">
        <v>41</v>
      </c>
      <c r="G9" s="248"/>
      <c r="H9" s="250" t="s">
        <v>42</v>
      </c>
      <c r="I9" s="235" t="s">
        <v>43</v>
      </c>
      <c r="J9" s="235"/>
      <c r="K9" s="235"/>
      <c r="L9" s="216" t="s">
        <v>44</v>
      </c>
      <c r="M9" s="251" t="s">
        <v>45</v>
      </c>
      <c r="N9" s="36" t="s">
        <v>46</v>
      </c>
      <c r="O9" s="241" t="s">
        <v>47</v>
      </c>
      <c r="P9" s="241" t="s">
        <v>48</v>
      </c>
      <c r="Q9" s="37" t="s">
        <v>49</v>
      </c>
      <c r="R9" s="229" t="s">
        <v>50</v>
      </c>
      <c r="S9" s="230"/>
      <c r="T9" s="231"/>
      <c r="U9" s="214" t="s">
        <v>51</v>
      </c>
      <c r="V9" s="214" t="s">
        <v>52</v>
      </c>
      <c r="W9" s="235" t="s">
        <v>53</v>
      </c>
      <c r="X9" s="236" t="s">
        <v>54</v>
      </c>
      <c r="Y9" s="237"/>
      <c r="Z9" s="237"/>
      <c r="AA9" s="237"/>
      <c r="AB9" s="237"/>
      <c r="AC9" s="237"/>
      <c r="AD9" s="237"/>
      <c r="AE9" s="238"/>
      <c r="AF9" s="212" t="s">
        <v>55</v>
      </c>
      <c r="AG9" s="212" t="s">
        <v>56</v>
      </c>
      <c r="AH9" s="224" t="s">
        <v>57</v>
      </c>
      <c r="AI9" s="239" t="s">
        <v>58</v>
      </c>
      <c r="AJ9" s="214" t="s">
        <v>59</v>
      </c>
      <c r="AK9" s="214" t="s">
        <v>60</v>
      </c>
      <c r="AL9" s="214" t="s">
        <v>61</v>
      </c>
      <c r="AM9" s="214" t="s">
        <v>62</v>
      </c>
      <c r="AN9" s="214" t="s">
        <v>63</v>
      </c>
      <c r="AO9" s="214" t="s">
        <v>64</v>
      </c>
      <c r="AP9" s="214" t="s">
        <v>65</v>
      </c>
      <c r="AQ9" s="241" t="s">
        <v>66</v>
      </c>
      <c r="AR9" s="214" t="s">
        <v>67</v>
      </c>
      <c r="AS9" s="224" t="s">
        <v>68</v>
      </c>
      <c r="AV9" s="38" t="s">
        <v>69</v>
      </c>
      <c r="AW9" s="38" t="s">
        <v>70</v>
      </c>
      <c r="AY9" s="39" t="s">
        <v>71</v>
      </c>
    </row>
    <row r="10" spans="2:51" x14ac:dyDescent="0.25">
      <c r="B10" s="214" t="s">
        <v>72</v>
      </c>
      <c r="C10" s="214" t="s">
        <v>73</v>
      </c>
      <c r="D10" s="214" t="s">
        <v>74</v>
      </c>
      <c r="E10" s="214" t="s">
        <v>75</v>
      </c>
      <c r="F10" s="214" t="s">
        <v>74</v>
      </c>
      <c r="G10" s="214" t="s">
        <v>75</v>
      </c>
      <c r="H10" s="250"/>
      <c r="I10" s="214" t="s">
        <v>75</v>
      </c>
      <c r="J10" s="214" t="s">
        <v>75</v>
      </c>
      <c r="K10" s="214" t="s">
        <v>75</v>
      </c>
      <c r="L10" s="31" t="s">
        <v>29</v>
      </c>
      <c r="M10" s="251"/>
      <c r="N10" s="31" t="s">
        <v>29</v>
      </c>
      <c r="O10" s="242"/>
      <c r="P10" s="242"/>
      <c r="Q10" s="4">
        <f>'JAN 29'!Q34</f>
        <v>23493062</v>
      </c>
      <c r="R10" s="232"/>
      <c r="S10" s="233"/>
      <c r="T10" s="234"/>
      <c r="U10" s="214" t="s">
        <v>75</v>
      </c>
      <c r="V10" s="214" t="s">
        <v>75</v>
      </c>
      <c r="W10" s="235"/>
      <c r="X10" s="40" t="s">
        <v>76</v>
      </c>
      <c r="Y10" s="40" t="s">
        <v>77</v>
      </c>
      <c r="Z10" s="40" t="s">
        <v>78</v>
      </c>
      <c r="AA10" s="40" t="s">
        <v>79</v>
      </c>
      <c r="AB10" s="40" t="s">
        <v>80</v>
      </c>
      <c r="AC10" s="40" t="s">
        <v>81</v>
      </c>
      <c r="AD10" s="40" t="s">
        <v>82</v>
      </c>
      <c r="AE10" s="40" t="s">
        <v>83</v>
      </c>
      <c r="AF10" s="41"/>
      <c r="AG10" s="192">
        <f>'JAN 29'!AG34</f>
        <v>34320260</v>
      </c>
      <c r="AH10" s="224"/>
      <c r="AI10" s="240"/>
      <c r="AJ10" s="214" t="s">
        <v>84</v>
      </c>
      <c r="AK10" s="214" t="s">
        <v>84</v>
      </c>
      <c r="AL10" s="214" t="s">
        <v>84</v>
      </c>
      <c r="AM10" s="214" t="s">
        <v>84</v>
      </c>
      <c r="AN10" s="214" t="s">
        <v>84</v>
      </c>
      <c r="AO10" s="214" t="s">
        <v>84</v>
      </c>
      <c r="AP10" s="3">
        <f>'JAN 29'!AP34</f>
        <v>7612256</v>
      </c>
      <c r="AQ10" s="242"/>
      <c r="AR10" s="215" t="s">
        <v>85</v>
      </c>
      <c r="AS10" s="224"/>
      <c r="AV10" s="42" t="s">
        <v>86</v>
      </c>
      <c r="AW10" s="42" t="s">
        <v>87</v>
      </c>
      <c r="AY10" s="87" t="s">
        <v>130</v>
      </c>
    </row>
    <row r="11" spans="2:51" x14ac:dyDescent="0.25">
      <c r="B11" s="43">
        <v>2</v>
      </c>
      <c r="C11" s="43">
        <v>4.1666666666666664E-2</v>
      </c>
      <c r="D11" s="191">
        <v>10</v>
      </c>
      <c r="E11" s="44">
        <f>D11/1.42</f>
        <v>7.042253521126761</v>
      </c>
      <c r="F11" s="168">
        <v>66</v>
      </c>
      <c r="G11" s="44">
        <f>F11/1.42</f>
        <v>46.478873239436624</v>
      </c>
      <c r="H11" s="45" t="s">
        <v>88</v>
      </c>
      <c r="I11" s="45">
        <f>J11-(2/1.42)</f>
        <v>41.549295774647888</v>
      </c>
      <c r="J11" s="46">
        <f>(F11-5)/1.42</f>
        <v>42.95774647887324</v>
      </c>
      <c r="K11" s="45">
        <f>J11+(6/1.42)</f>
        <v>47.183098591549296</v>
      </c>
      <c r="L11" s="47">
        <v>14</v>
      </c>
      <c r="M11" s="48" t="s">
        <v>89</v>
      </c>
      <c r="N11" s="48">
        <v>11.4</v>
      </c>
      <c r="O11" s="192">
        <v>126</v>
      </c>
      <c r="P11" s="192">
        <v>90</v>
      </c>
      <c r="Q11" s="192">
        <v>23496854</v>
      </c>
      <c r="R11" s="50">
        <f>Q11-Q10</f>
        <v>3792</v>
      </c>
      <c r="S11" s="51">
        <f>R11*24/1000</f>
        <v>91.007999999999996</v>
      </c>
      <c r="T11" s="51">
        <f>R11/1000</f>
        <v>3.7919999999999998</v>
      </c>
      <c r="U11" s="193">
        <v>5.0999999999999996</v>
      </c>
      <c r="V11" s="193">
        <f>U11</f>
        <v>5.0999999999999996</v>
      </c>
      <c r="W11" s="194" t="s">
        <v>129</v>
      </c>
      <c r="X11" s="197">
        <v>0</v>
      </c>
      <c r="Y11" s="197">
        <v>0</v>
      </c>
      <c r="Z11" s="197">
        <v>1042</v>
      </c>
      <c r="AA11" s="197">
        <v>0</v>
      </c>
      <c r="AB11" s="197">
        <v>1079</v>
      </c>
      <c r="AC11" s="52" t="s">
        <v>90</v>
      </c>
      <c r="AD11" s="52" t="s">
        <v>90</v>
      </c>
      <c r="AE11" s="52" t="s">
        <v>90</v>
      </c>
      <c r="AF11" s="196" t="s">
        <v>90</v>
      </c>
      <c r="AG11" s="196">
        <v>34320908</v>
      </c>
      <c r="AH11" s="53">
        <f>IF(ISBLANK(AG11),"-",AG11-AG10)</f>
        <v>648</v>
      </c>
      <c r="AI11" s="54">
        <f>AH11/T11</f>
        <v>170.8860759493671</v>
      </c>
      <c r="AJ11" s="166">
        <v>0</v>
      </c>
      <c r="AK11" s="166">
        <v>0</v>
      </c>
      <c r="AL11" s="166">
        <v>1</v>
      </c>
      <c r="AM11" s="166">
        <v>0</v>
      </c>
      <c r="AN11" s="166">
        <v>1</v>
      </c>
      <c r="AO11" s="166">
        <v>0.35</v>
      </c>
      <c r="AP11" s="197">
        <v>7613665</v>
      </c>
      <c r="AQ11" s="197">
        <f t="shared" ref="AQ11:AQ34" si="0">AP11-AP10</f>
        <v>1409</v>
      </c>
      <c r="AR11" s="55"/>
      <c r="AS11" s="56" t="s">
        <v>113</v>
      </c>
      <c r="AV11" s="42" t="s">
        <v>88</v>
      </c>
      <c r="AW11" s="42" t="s">
        <v>91</v>
      </c>
      <c r="AY11" s="87" t="s">
        <v>136</v>
      </c>
    </row>
    <row r="12" spans="2:51" x14ac:dyDescent="0.25">
      <c r="B12" s="43">
        <v>2.0416666666666701</v>
      </c>
      <c r="C12" s="43">
        <v>8.3333333333333329E-2</v>
      </c>
      <c r="D12" s="191">
        <v>12</v>
      </c>
      <c r="E12" s="44">
        <f t="shared" ref="E12:E34" si="1">D12/1.42</f>
        <v>8.4507042253521139</v>
      </c>
      <c r="F12" s="168">
        <v>66</v>
      </c>
      <c r="G12" s="44">
        <f t="shared" ref="G12:G34" si="2">F12/1.42</f>
        <v>46.478873239436624</v>
      </c>
      <c r="H12" s="45" t="s">
        <v>88</v>
      </c>
      <c r="I12" s="45">
        <f t="shared" ref="I12:I34" si="3">J12-(2/1.42)</f>
        <v>41.549295774647888</v>
      </c>
      <c r="J12" s="46">
        <f>(F12-5)/1.42</f>
        <v>42.95774647887324</v>
      </c>
      <c r="K12" s="45">
        <f>J12+(6/1.42)</f>
        <v>47.183098591549296</v>
      </c>
      <c r="L12" s="47">
        <v>14</v>
      </c>
      <c r="M12" s="48" t="s">
        <v>89</v>
      </c>
      <c r="N12" s="48">
        <v>11.2</v>
      </c>
      <c r="O12" s="192">
        <v>126</v>
      </c>
      <c r="P12" s="192">
        <v>87</v>
      </c>
      <c r="Q12" s="192">
        <v>23500522</v>
      </c>
      <c r="R12" s="50">
        <f t="shared" ref="R12:R34" si="4">Q12-Q11</f>
        <v>3668</v>
      </c>
      <c r="S12" s="51">
        <f t="shared" ref="S12:S34" si="5">R12*24/1000</f>
        <v>88.031999999999996</v>
      </c>
      <c r="T12" s="51">
        <f t="shared" ref="T12:T34" si="6">R12/1000</f>
        <v>3.6680000000000001</v>
      </c>
      <c r="U12" s="193">
        <v>6.6</v>
      </c>
      <c r="V12" s="193">
        <f t="shared" ref="V12:V33" si="7">U12</f>
        <v>6.6</v>
      </c>
      <c r="W12" s="194" t="s">
        <v>129</v>
      </c>
      <c r="X12" s="197">
        <v>0</v>
      </c>
      <c r="Y12" s="197">
        <v>0</v>
      </c>
      <c r="Z12" s="197">
        <v>1011</v>
      </c>
      <c r="AA12" s="197">
        <v>0</v>
      </c>
      <c r="AB12" s="197">
        <v>1059</v>
      </c>
      <c r="AC12" s="52" t="s">
        <v>90</v>
      </c>
      <c r="AD12" s="52" t="s">
        <v>90</v>
      </c>
      <c r="AE12" s="52" t="s">
        <v>90</v>
      </c>
      <c r="AF12" s="196" t="s">
        <v>90</v>
      </c>
      <c r="AG12" s="196">
        <v>34321520</v>
      </c>
      <c r="AH12" s="53">
        <f>IF(ISBLANK(AG12),"-",AG12-AG11)</f>
        <v>612</v>
      </c>
      <c r="AI12" s="54">
        <f t="shared" ref="AI12:AI34" si="8">AH12/T12</f>
        <v>166.8484187568157</v>
      </c>
      <c r="AJ12" s="166">
        <v>0</v>
      </c>
      <c r="AK12" s="166">
        <v>0</v>
      </c>
      <c r="AL12" s="166">
        <v>1</v>
      </c>
      <c r="AM12" s="166">
        <v>0</v>
      </c>
      <c r="AN12" s="166">
        <v>1</v>
      </c>
      <c r="AO12" s="166">
        <v>0.35</v>
      </c>
      <c r="AP12" s="197">
        <v>7615121</v>
      </c>
      <c r="AQ12" s="197">
        <f t="shared" si="0"/>
        <v>1456</v>
      </c>
      <c r="AR12" s="57">
        <v>0.75</v>
      </c>
      <c r="AS12" s="56" t="s">
        <v>113</v>
      </c>
      <c r="AV12" s="42" t="s">
        <v>92</v>
      </c>
      <c r="AW12" s="42" t="s">
        <v>93</v>
      </c>
      <c r="AY12" s="87" t="s">
        <v>137</v>
      </c>
    </row>
    <row r="13" spans="2:51" x14ac:dyDescent="0.25">
      <c r="B13" s="43">
        <v>2.0833333333333299</v>
      </c>
      <c r="C13" s="43">
        <v>0.125</v>
      </c>
      <c r="D13" s="191">
        <v>15</v>
      </c>
      <c r="E13" s="44">
        <f t="shared" si="1"/>
        <v>10.563380281690142</v>
      </c>
      <c r="F13" s="168">
        <v>66</v>
      </c>
      <c r="G13" s="44">
        <f t="shared" si="2"/>
        <v>46.478873239436624</v>
      </c>
      <c r="H13" s="45" t="s">
        <v>88</v>
      </c>
      <c r="I13" s="45">
        <f t="shared" si="3"/>
        <v>41.549295774647888</v>
      </c>
      <c r="J13" s="46">
        <f>(F13-5)/1.42</f>
        <v>42.95774647887324</v>
      </c>
      <c r="K13" s="45">
        <f>J13+(6/1.42)</f>
        <v>47.183098591549296</v>
      </c>
      <c r="L13" s="47">
        <v>14</v>
      </c>
      <c r="M13" s="48" t="s">
        <v>89</v>
      </c>
      <c r="N13" s="48">
        <v>11.2</v>
      </c>
      <c r="O13" s="192">
        <v>117</v>
      </c>
      <c r="P13" s="192">
        <v>88</v>
      </c>
      <c r="Q13" s="192">
        <v>23504445</v>
      </c>
      <c r="R13" s="50">
        <f t="shared" si="4"/>
        <v>3923</v>
      </c>
      <c r="S13" s="51">
        <f t="shared" si="5"/>
        <v>94.152000000000001</v>
      </c>
      <c r="T13" s="51">
        <f t="shared" si="6"/>
        <v>3.923</v>
      </c>
      <c r="U13" s="193">
        <v>8.5</v>
      </c>
      <c r="V13" s="193">
        <f t="shared" si="7"/>
        <v>8.5</v>
      </c>
      <c r="W13" s="194" t="s">
        <v>129</v>
      </c>
      <c r="X13" s="197">
        <v>0</v>
      </c>
      <c r="Y13" s="197">
        <v>0</v>
      </c>
      <c r="Z13" s="197">
        <v>1011</v>
      </c>
      <c r="AA13" s="197">
        <v>0</v>
      </c>
      <c r="AB13" s="197">
        <v>1059</v>
      </c>
      <c r="AC13" s="52" t="s">
        <v>90</v>
      </c>
      <c r="AD13" s="52" t="s">
        <v>90</v>
      </c>
      <c r="AE13" s="52" t="s">
        <v>90</v>
      </c>
      <c r="AF13" s="196" t="s">
        <v>90</v>
      </c>
      <c r="AG13" s="196">
        <v>34322170</v>
      </c>
      <c r="AH13" s="53">
        <f>IF(ISBLANK(AG13),"-",AG13-AG12)</f>
        <v>650</v>
      </c>
      <c r="AI13" s="54">
        <f t="shared" si="8"/>
        <v>165.68952332398675</v>
      </c>
      <c r="AJ13" s="166">
        <v>0</v>
      </c>
      <c r="AK13" s="166">
        <v>0</v>
      </c>
      <c r="AL13" s="166">
        <v>1</v>
      </c>
      <c r="AM13" s="166">
        <v>0</v>
      </c>
      <c r="AN13" s="166">
        <v>1</v>
      </c>
      <c r="AO13" s="166">
        <v>0.35</v>
      </c>
      <c r="AP13" s="197">
        <v>7616550</v>
      </c>
      <c r="AQ13" s="197">
        <f t="shared" si="0"/>
        <v>1429</v>
      </c>
      <c r="AR13" s="55"/>
      <c r="AS13" s="56" t="s">
        <v>113</v>
      </c>
      <c r="AV13" s="42" t="s">
        <v>94</v>
      </c>
      <c r="AW13" s="42" t="s">
        <v>95</v>
      </c>
      <c r="AY13" s="87" t="s">
        <v>147</v>
      </c>
    </row>
    <row r="14" spans="2:51" x14ac:dyDescent="0.25">
      <c r="B14" s="43">
        <v>2.125</v>
      </c>
      <c r="C14" s="43">
        <v>0.16666666666666699</v>
      </c>
      <c r="D14" s="191">
        <v>21</v>
      </c>
      <c r="E14" s="44">
        <f t="shared" si="1"/>
        <v>14.788732394366198</v>
      </c>
      <c r="F14" s="168">
        <v>66</v>
      </c>
      <c r="G14" s="44">
        <f t="shared" si="2"/>
        <v>46.478873239436624</v>
      </c>
      <c r="H14" s="45" t="s">
        <v>88</v>
      </c>
      <c r="I14" s="45">
        <f t="shared" si="3"/>
        <v>41.549295774647888</v>
      </c>
      <c r="J14" s="46">
        <f>J15</f>
        <v>42.95774647887324</v>
      </c>
      <c r="K14" s="45">
        <f>J14+(6/1.42)</f>
        <v>47.183098591549296</v>
      </c>
      <c r="L14" s="47">
        <v>14</v>
      </c>
      <c r="M14" s="48" t="s">
        <v>89</v>
      </c>
      <c r="N14" s="48">
        <v>12.8</v>
      </c>
      <c r="O14" s="192">
        <v>88</v>
      </c>
      <c r="P14" s="192">
        <v>87</v>
      </c>
      <c r="Q14" s="192">
        <v>23507644</v>
      </c>
      <c r="R14" s="50">
        <f t="shared" si="4"/>
        <v>3199</v>
      </c>
      <c r="S14" s="51">
        <f t="shared" si="5"/>
        <v>76.775999999999996</v>
      </c>
      <c r="T14" s="51">
        <f t="shared" si="6"/>
        <v>3.1989999999999998</v>
      </c>
      <c r="U14" s="193">
        <v>9.5</v>
      </c>
      <c r="V14" s="193">
        <f t="shared" si="7"/>
        <v>9.5</v>
      </c>
      <c r="W14" s="194" t="s">
        <v>129</v>
      </c>
      <c r="X14" s="197">
        <v>0</v>
      </c>
      <c r="Y14" s="197">
        <v>0</v>
      </c>
      <c r="Z14" s="197">
        <v>945</v>
      </c>
      <c r="AA14" s="197">
        <v>0</v>
      </c>
      <c r="AB14" s="197">
        <v>977</v>
      </c>
      <c r="AC14" s="52" t="s">
        <v>90</v>
      </c>
      <c r="AD14" s="52" t="s">
        <v>90</v>
      </c>
      <c r="AE14" s="52" t="s">
        <v>90</v>
      </c>
      <c r="AF14" s="196" t="s">
        <v>90</v>
      </c>
      <c r="AG14" s="196">
        <v>34322636</v>
      </c>
      <c r="AH14" s="53">
        <f t="shared" ref="AH14:AH34" si="9">IF(ISBLANK(AG14),"-",AG14-AG13)</f>
        <v>466</v>
      </c>
      <c r="AI14" s="54">
        <f t="shared" si="8"/>
        <v>145.67052203813694</v>
      </c>
      <c r="AJ14" s="166">
        <v>0</v>
      </c>
      <c r="AK14" s="166">
        <v>0</v>
      </c>
      <c r="AL14" s="166">
        <v>1</v>
      </c>
      <c r="AM14" s="166">
        <v>0</v>
      </c>
      <c r="AN14" s="166">
        <v>1</v>
      </c>
      <c r="AO14" s="166">
        <v>0.5</v>
      </c>
      <c r="AP14" s="197">
        <v>7617660</v>
      </c>
      <c r="AQ14" s="197">
        <f t="shared" si="0"/>
        <v>1110</v>
      </c>
      <c r="AR14" s="55"/>
      <c r="AS14" s="56" t="s">
        <v>113</v>
      </c>
      <c r="AT14" s="58"/>
      <c r="AV14" s="42" t="s">
        <v>96</v>
      </c>
      <c r="AW14" s="42" t="s">
        <v>97</v>
      </c>
      <c r="AY14" s="87" t="s">
        <v>138</v>
      </c>
    </row>
    <row r="15" spans="2:51" x14ac:dyDescent="0.25">
      <c r="B15" s="43">
        <v>2.1666666666666701</v>
      </c>
      <c r="C15" s="43">
        <v>0.20833333333333301</v>
      </c>
      <c r="D15" s="191">
        <v>21</v>
      </c>
      <c r="E15" s="44">
        <f t="shared" si="1"/>
        <v>14.788732394366198</v>
      </c>
      <c r="F15" s="168">
        <v>66</v>
      </c>
      <c r="G15" s="44">
        <f t="shared" si="2"/>
        <v>46.478873239436624</v>
      </c>
      <c r="H15" s="45" t="s">
        <v>88</v>
      </c>
      <c r="I15" s="45">
        <f t="shared" si="3"/>
        <v>41.549295774647888</v>
      </c>
      <c r="J15" s="46">
        <f>(F15-5)/1.42</f>
        <v>42.95774647887324</v>
      </c>
      <c r="K15" s="45">
        <f>J15+(6/1.42)</f>
        <v>47.183098591549296</v>
      </c>
      <c r="L15" s="47">
        <v>18</v>
      </c>
      <c r="M15" s="48" t="s">
        <v>89</v>
      </c>
      <c r="N15" s="48">
        <v>13.1</v>
      </c>
      <c r="O15" s="192">
        <v>98</v>
      </c>
      <c r="P15" s="192">
        <v>94</v>
      </c>
      <c r="Q15" s="192">
        <v>23511120</v>
      </c>
      <c r="R15" s="50">
        <f t="shared" si="4"/>
        <v>3476</v>
      </c>
      <c r="S15" s="51">
        <f t="shared" si="5"/>
        <v>83.424000000000007</v>
      </c>
      <c r="T15" s="51">
        <f t="shared" si="6"/>
        <v>3.476</v>
      </c>
      <c r="U15" s="193">
        <v>9.5</v>
      </c>
      <c r="V15" s="193">
        <f t="shared" si="7"/>
        <v>9.5</v>
      </c>
      <c r="W15" s="194" t="s">
        <v>129</v>
      </c>
      <c r="X15" s="197">
        <v>0</v>
      </c>
      <c r="Y15" s="197">
        <v>0</v>
      </c>
      <c r="Z15" s="197">
        <v>997</v>
      </c>
      <c r="AA15" s="197">
        <v>0</v>
      </c>
      <c r="AB15" s="197">
        <v>994</v>
      </c>
      <c r="AC15" s="52" t="s">
        <v>90</v>
      </c>
      <c r="AD15" s="52" t="s">
        <v>90</v>
      </c>
      <c r="AE15" s="52" t="s">
        <v>90</v>
      </c>
      <c r="AF15" s="196" t="s">
        <v>90</v>
      </c>
      <c r="AG15" s="196">
        <v>34323112</v>
      </c>
      <c r="AH15" s="53">
        <f t="shared" si="9"/>
        <v>476</v>
      </c>
      <c r="AI15" s="54">
        <f t="shared" si="8"/>
        <v>136.93901035673187</v>
      </c>
      <c r="AJ15" s="166">
        <v>0</v>
      </c>
      <c r="AK15" s="166">
        <v>0</v>
      </c>
      <c r="AL15" s="166">
        <v>1</v>
      </c>
      <c r="AM15" s="166">
        <v>0</v>
      </c>
      <c r="AN15" s="166">
        <v>1</v>
      </c>
      <c r="AO15" s="166">
        <v>0</v>
      </c>
      <c r="AP15" s="197">
        <v>7617660</v>
      </c>
      <c r="AQ15" s="197">
        <f t="shared" si="0"/>
        <v>0</v>
      </c>
      <c r="AR15" s="55"/>
      <c r="AS15" s="56" t="s">
        <v>113</v>
      </c>
      <c r="AV15" s="42" t="s">
        <v>98</v>
      </c>
      <c r="AW15" s="42" t="s">
        <v>99</v>
      </c>
      <c r="AY15" s="87" t="s">
        <v>248</v>
      </c>
    </row>
    <row r="16" spans="2:51" x14ac:dyDescent="0.25">
      <c r="B16" s="43">
        <v>2.2083333333333299</v>
      </c>
      <c r="C16" s="43">
        <v>0.25</v>
      </c>
      <c r="D16" s="191">
        <v>14</v>
      </c>
      <c r="E16" s="44">
        <f t="shared" si="1"/>
        <v>9.8591549295774659</v>
      </c>
      <c r="F16" s="103">
        <v>68</v>
      </c>
      <c r="G16" s="44">
        <f t="shared" si="2"/>
        <v>47.887323943661976</v>
      </c>
      <c r="H16" s="45" t="s">
        <v>88</v>
      </c>
      <c r="I16" s="45">
        <f t="shared" si="3"/>
        <v>46.478873239436624</v>
      </c>
      <c r="J16" s="46">
        <f t="shared" ref="J16:J25" si="10">F16/1.42</f>
        <v>47.887323943661976</v>
      </c>
      <c r="K16" s="45">
        <f>J16+1.42</f>
        <v>49.307323943661977</v>
      </c>
      <c r="L16" s="47">
        <v>19</v>
      </c>
      <c r="M16" s="48" t="s">
        <v>100</v>
      </c>
      <c r="N16" s="48">
        <v>13.1</v>
      </c>
      <c r="O16" s="192">
        <v>115</v>
      </c>
      <c r="P16" s="192">
        <v>115</v>
      </c>
      <c r="Q16" s="192">
        <v>23516059</v>
      </c>
      <c r="R16" s="50">
        <f t="shared" si="4"/>
        <v>4939</v>
      </c>
      <c r="S16" s="51">
        <f t="shared" si="5"/>
        <v>118.536</v>
      </c>
      <c r="T16" s="51">
        <f t="shared" si="6"/>
        <v>4.9390000000000001</v>
      </c>
      <c r="U16" s="193">
        <v>9.5</v>
      </c>
      <c r="V16" s="193">
        <f t="shared" si="7"/>
        <v>9.5</v>
      </c>
      <c r="W16" s="194" t="s">
        <v>129</v>
      </c>
      <c r="X16" s="197">
        <v>0</v>
      </c>
      <c r="Y16" s="197">
        <v>0</v>
      </c>
      <c r="Z16" s="197">
        <v>1104</v>
      </c>
      <c r="AA16" s="197">
        <v>0</v>
      </c>
      <c r="AB16" s="197">
        <v>1160</v>
      </c>
      <c r="AC16" s="52" t="s">
        <v>90</v>
      </c>
      <c r="AD16" s="52" t="s">
        <v>90</v>
      </c>
      <c r="AE16" s="52" t="s">
        <v>90</v>
      </c>
      <c r="AF16" s="196" t="s">
        <v>90</v>
      </c>
      <c r="AG16" s="196">
        <v>34323884</v>
      </c>
      <c r="AH16" s="53">
        <f t="shared" si="9"/>
        <v>772</v>
      </c>
      <c r="AI16" s="54">
        <f t="shared" si="8"/>
        <v>156.30694472565295</v>
      </c>
      <c r="AJ16" s="166">
        <v>0</v>
      </c>
      <c r="AK16" s="166">
        <v>0</v>
      </c>
      <c r="AL16" s="166">
        <v>1</v>
      </c>
      <c r="AM16" s="166">
        <v>0</v>
      </c>
      <c r="AN16" s="166">
        <v>1</v>
      </c>
      <c r="AO16" s="166">
        <v>0</v>
      </c>
      <c r="AP16" s="197">
        <v>7617660</v>
      </c>
      <c r="AQ16" s="197">
        <f t="shared" si="0"/>
        <v>0</v>
      </c>
      <c r="AR16" s="57">
        <v>1.24</v>
      </c>
      <c r="AS16" s="56" t="s">
        <v>101</v>
      </c>
      <c r="AV16" s="42" t="s">
        <v>102</v>
      </c>
      <c r="AW16" s="42" t="s">
        <v>103</v>
      </c>
      <c r="AY16" s="87" t="s">
        <v>292</v>
      </c>
    </row>
    <row r="17" spans="1:51" x14ac:dyDescent="0.25">
      <c r="B17" s="43">
        <v>2.25</v>
      </c>
      <c r="C17" s="43">
        <v>0.29166666666666702</v>
      </c>
      <c r="D17" s="191">
        <v>8</v>
      </c>
      <c r="E17" s="44">
        <f t="shared" si="1"/>
        <v>5.6338028169014089</v>
      </c>
      <c r="F17" s="103">
        <v>83</v>
      </c>
      <c r="G17" s="44">
        <f t="shared" si="2"/>
        <v>58.450704225352112</v>
      </c>
      <c r="H17" s="45" t="s">
        <v>88</v>
      </c>
      <c r="I17" s="45">
        <f t="shared" si="3"/>
        <v>57.04225352112676</v>
      </c>
      <c r="J17" s="46">
        <f t="shared" si="10"/>
        <v>58.450704225352112</v>
      </c>
      <c r="K17" s="45">
        <f t="shared" ref="K17:K22" si="11">J17+1.42</f>
        <v>59.870704225352114</v>
      </c>
      <c r="L17" s="47">
        <v>19</v>
      </c>
      <c r="M17" s="48" t="s">
        <v>100</v>
      </c>
      <c r="N17" s="48">
        <v>16.7</v>
      </c>
      <c r="O17" s="192">
        <v>139</v>
      </c>
      <c r="P17" s="192">
        <v>135</v>
      </c>
      <c r="Q17" s="192">
        <v>23521700</v>
      </c>
      <c r="R17" s="50">
        <f t="shared" si="4"/>
        <v>5641</v>
      </c>
      <c r="S17" s="51">
        <f t="shared" si="5"/>
        <v>135.38399999999999</v>
      </c>
      <c r="T17" s="51">
        <f t="shared" si="6"/>
        <v>5.641</v>
      </c>
      <c r="U17" s="193">
        <v>9.4</v>
      </c>
      <c r="V17" s="193">
        <f t="shared" si="7"/>
        <v>9.4</v>
      </c>
      <c r="W17" s="194" t="s">
        <v>142</v>
      </c>
      <c r="X17" s="197">
        <v>0</v>
      </c>
      <c r="Y17" s="197">
        <v>989</v>
      </c>
      <c r="Z17" s="197">
        <v>1195</v>
      </c>
      <c r="AA17" s="197">
        <v>1185</v>
      </c>
      <c r="AB17" s="197">
        <v>1198</v>
      </c>
      <c r="AC17" s="52" t="s">
        <v>90</v>
      </c>
      <c r="AD17" s="52" t="s">
        <v>90</v>
      </c>
      <c r="AE17" s="52" t="s">
        <v>90</v>
      </c>
      <c r="AF17" s="196" t="s">
        <v>90</v>
      </c>
      <c r="AG17" s="196">
        <v>34325136</v>
      </c>
      <c r="AH17" s="53">
        <f t="shared" si="9"/>
        <v>1252</v>
      </c>
      <c r="AI17" s="54">
        <f t="shared" si="8"/>
        <v>221.94646339301542</v>
      </c>
      <c r="AJ17" s="166">
        <v>0</v>
      </c>
      <c r="AK17" s="166">
        <v>1</v>
      </c>
      <c r="AL17" s="166">
        <v>1</v>
      </c>
      <c r="AM17" s="166">
        <v>1</v>
      </c>
      <c r="AN17" s="166">
        <v>1</v>
      </c>
      <c r="AO17" s="166">
        <v>0</v>
      </c>
      <c r="AP17" s="197">
        <v>7617660</v>
      </c>
      <c r="AQ17" s="197">
        <f t="shared" si="0"/>
        <v>0</v>
      </c>
      <c r="AR17" s="55"/>
      <c r="AS17" s="56" t="s">
        <v>101</v>
      </c>
      <c r="AT17" s="58"/>
      <c r="AV17" s="42" t="s">
        <v>104</v>
      </c>
      <c r="AW17" s="42" t="s">
        <v>105</v>
      </c>
      <c r="AY17" s="170"/>
    </row>
    <row r="18" spans="1:51" x14ac:dyDescent="0.25">
      <c r="B18" s="43">
        <v>2.2916666666666701</v>
      </c>
      <c r="C18" s="43">
        <v>0.33333333333333298</v>
      </c>
      <c r="D18" s="191">
        <v>8</v>
      </c>
      <c r="E18" s="44">
        <f t="shared" si="1"/>
        <v>5.6338028169014089</v>
      </c>
      <c r="F18" s="103">
        <v>83</v>
      </c>
      <c r="G18" s="44">
        <f t="shared" si="2"/>
        <v>58.450704225352112</v>
      </c>
      <c r="H18" s="45" t="s">
        <v>88</v>
      </c>
      <c r="I18" s="45">
        <f t="shared" si="3"/>
        <v>57.04225352112676</v>
      </c>
      <c r="J18" s="46">
        <f t="shared" si="10"/>
        <v>58.450704225352112</v>
      </c>
      <c r="K18" s="45">
        <f t="shared" si="11"/>
        <v>59.870704225352114</v>
      </c>
      <c r="L18" s="47">
        <v>19</v>
      </c>
      <c r="M18" s="48" t="s">
        <v>100</v>
      </c>
      <c r="N18" s="48">
        <v>17.3</v>
      </c>
      <c r="O18" s="192">
        <v>135</v>
      </c>
      <c r="P18" s="192">
        <v>148</v>
      </c>
      <c r="Q18" s="192">
        <v>23527698</v>
      </c>
      <c r="R18" s="50">
        <f t="shared" si="4"/>
        <v>5998</v>
      </c>
      <c r="S18" s="51">
        <f t="shared" si="5"/>
        <v>143.952</v>
      </c>
      <c r="T18" s="51">
        <f t="shared" si="6"/>
        <v>5.9980000000000002</v>
      </c>
      <c r="U18" s="193">
        <v>9</v>
      </c>
      <c r="V18" s="193">
        <f t="shared" si="7"/>
        <v>9</v>
      </c>
      <c r="W18" s="194" t="s">
        <v>142</v>
      </c>
      <c r="X18" s="197">
        <v>0</v>
      </c>
      <c r="Y18" s="197">
        <v>1039</v>
      </c>
      <c r="Z18" s="197">
        <v>1195</v>
      </c>
      <c r="AA18" s="197">
        <v>1185</v>
      </c>
      <c r="AB18" s="197">
        <v>1198</v>
      </c>
      <c r="AC18" s="52" t="s">
        <v>90</v>
      </c>
      <c r="AD18" s="52" t="s">
        <v>90</v>
      </c>
      <c r="AE18" s="52" t="s">
        <v>90</v>
      </c>
      <c r="AF18" s="196" t="s">
        <v>90</v>
      </c>
      <c r="AG18" s="196">
        <v>34326492</v>
      </c>
      <c r="AH18" s="53">
        <f t="shared" si="9"/>
        <v>1356</v>
      </c>
      <c r="AI18" s="54">
        <f t="shared" si="8"/>
        <v>226.0753584528176</v>
      </c>
      <c r="AJ18" s="166">
        <v>0</v>
      </c>
      <c r="AK18" s="166">
        <v>1</v>
      </c>
      <c r="AL18" s="166">
        <v>1</v>
      </c>
      <c r="AM18" s="166">
        <v>1</v>
      </c>
      <c r="AN18" s="166">
        <v>1</v>
      </c>
      <c r="AO18" s="166">
        <v>0</v>
      </c>
      <c r="AP18" s="197">
        <v>7617660</v>
      </c>
      <c r="AQ18" s="197">
        <f t="shared" si="0"/>
        <v>0</v>
      </c>
      <c r="AR18" s="55"/>
      <c r="AS18" s="56" t="s">
        <v>101</v>
      </c>
      <c r="AV18" s="42" t="s">
        <v>106</v>
      </c>
      <c r="AW18" s="42" t="s">
        <v>107</v>
      </c>
      <c r="AY18" s="170"/>
    </row>
    <row r="19" spans="1:51" x14ac:dyDescent="0.25">
      <c r="B19" s="43">
        <v>2.3333333333333299</v>
      </c>
      <c r="C19" s="43">
        <v>0.375</v>
      </c>
      <c r="D19" s="191">
        <v>7</v>
      </c>
      <c r="E19" s="44">
        <f t="shared" si="1"/>
        <v>4.9295774647887329</v>
      </c>
      <c r="F19" s="103">
        <v>83</v>
      </c>
      <c r="G19" s="44">
        <f t="shared" si="2"/>
        <v>58.450704225352112</v>
      </c>
      <c r="H19" s="45" t="s">
        <v>88</v>
      </c>
      <c r="I19" s="45">
        <f t="shared" si="3"/>
        <v>57.04225352112676</v>
      </c>
      <c r="J19" s="46">
        <f t="shared" si="10"/>
        <v>58.450704225352112</v>
      </c>
      <c r="K19" s="45">
        <f t="shared" si="11"/>
        <v>59.870704225352114</v>
      </c>
      <c r="L19" s="47">
        <v>19</v>
      </c>
      <c r="M19" s="48" t="s">
        <v>100</v>
      </c>
      <c r="N19" s="48">
        <v>18.399999999999999</v>
      </c>
      <c r="O19" s="192">
        <v>132</v>
      </c>
      <c r="P19" s="192">
        <v>151</v>
      </c>
      <c r="Q19" s="192">
        <v>23533895</v>
      </c>
      <c r="R19" s="50">
        <f t="shared" si="4"/>
        <v>6197</v>
      </c>
      <c r="S19" s="51">
        <f t="shared" si="5"/>
        <v>148.72800000000001</v>
      </c>
      <c r="T19" s="51">
        <f t="shared" si="6"/>
        <v>6.1970000000000001</v>
      </c>
      <c r="U19" s="193">
        <v>8.4</v>
      </c>
      <c r="V19" s="193">
        <f t="shared" si="7"/>
        <v>8.4</v>
      </c>
      <c r="W19" s="194" t="s">
        <v>142</v>
      </c>
      <c r="X19" s="197">
        <v>0</v>
      </c>
      <c r="Y19" s="197">
        <v>1105</v>
      </c>
      <c r="Z19" s="197">
        <v>1195</v>
      </c>
      <c r="AA19" s="197">
        <v>1185</v>
      </c>
      <c r="AB19" s="197">
        <v>1198</v>
      </c>
      <c r="AC19" s="52" t="s">
        <v>90</v>
      </c>
      <c r="AD19" s="52" t="s">
        <v>90</v>
      </c>
      <c r="AE19" s="52" t="s">
        <v>90</v>
      </c>
      <c r="AF19" s="196" t="s">
        <v>90</v>
      </c>
      <c r="AG19" s="196">
        <v>34327384</v>
      </c>
      <c r="AH19" s="53">
        <f t="shared" si="9"/>
        <v>892</v>
      </c>
      <c r="AI19" s="54">
        <f t="shared" si="8"/>
        <v>143.94061642730352</v>
      </c>
      <c r="AJ19" s="166">
        <v>0</v>
      </c>
      <c r="AK19" s="166">
        <v>1</v>
      </c>
      <c r="AL19" s="166">
        <v>1</v>
      </c>
      <c r="AM19" s="166">
        <v>1</v>
      </c>
      <c r="AN19" s="166">
        <v>1</v>
      </c>
      <c r="AO19" s="166">
        <v>0</v>
      </c>
      <c r="AP19" s="197">
        <v>7617660</v>
      </c>
      <c r="AQ19" s="197">
        <f t="shared" si="0"/>
        <v>0</v>
      </c>
      <c r="AR19" s="55"/>
      <c r="AS19" s="56" t="s">
        <v>101</v>
      </c>
      <c r="AV19" s="42" t="s">
        <v>108</v>
      </c>
      <c r="AW19" s="42" t="s">
        <v>109</v>
      </c>
      <c r="AY19" s="170"/>
    </row>
    <row r="20" spans="1:51" x14ac:dyDescent="0.25">
      <c r="B20" s="43">
        <v>2.375</v>
      </c>
      <c r="C20" s="43">
        <v>0.41666666666666669</v>
      </c>
      <c r="D20" s="191">
        <v>7</v>
      </c>
      <c r="E20" s="44">
        <f t="shared" si="1"/>
        <v>4.9295774647887329</v>
      </c>
      <c r="F20" s="103">
        <v>83</v>
      </c>
      <c r="G20" s="44">
        <f t="shared" si="2"/>
        <v>58.450704225352112</v>
      </c>
      <c r="H20" s="45" t="s">
        <v>88</v>
      </c>
      <c r="I20" s="45">
        <f t="shared" si="3"/>
        <v>57.04225352112676</v>
      </c>
      <c r="J20" s="46">
        <f t="shared" si="10"/>
        <v>58.450704225352112</v>
      </c>
      <c r="K20" s="45">
        <f t="shared" si="11"/>
        <v>59.870704225352114</v>
      </c>
      <c r="L20" s="47">
        <v>19</v>
      </c>
      <c r="M20" s="48" t="s">
        <v>100</v>
      </c>
      <c r="N20" s="48">
        <v>17.7</v>
      </c>
      <c r="O20" s="192">
        <v>132</v>
      </c>
      <c r="P20" s="192">
        <v>145</v>
      </c>
      <c r="Q20" s="192">
        <v>23539983</v>
      </c>
      <c r="R20" s="50">
        <f t="shared" si="4"/>
        <v>6088</v>
      </c>
      <c r="S20" s="51">
        <f t="shared" si="5"/>
        <v>146.11199999999999</v>
      </c>
      <c r="T20" s="51">
        <f t="shared" si="6"/>
        <v>6.0880000000000001</v>
      </c>
      <c r="U20" s="193">
        <v>7.5</v>
      </c>
      <c r="V20" s="193">
        <f t="shared" si="7"/>
        <v>7.5</v>
      </c>
      <c r="W20" s="194" t="s">
        <v>142</v>
      </c>
      <c r="X20" s="197">
        <v>0</v>
      </c>
      <c r="Y20" s="197">
        <v>1100</v>
      </c>
      <c r="Z20" s="197">
        <v>1195</v>
      </c>
      <c r="AA20" s="197">
        <v>1185</v>
      </c>
      <c r="AB20" s="197">
        <v>1198</v>
      </c>
      <c r="AC20" s="52" t="s">
        <v>90</v>
      </c>
      <c r="AD20" s="52" t="s">
        <v>90</v>
      </c>
      <c r="AE20" s="52" t="s">
        <v>90</v>
      </c>
      <c r="AF20" s="196" t="s">
        <v>90</v>
      </c>
      <c r="AG20" s="196">
        <v>34329272</v>
      </c>
      <c r="AH20" s="53">
        <f>IF(ISBLANK(AG20),"-",AG20-AG19)</f>
        <v>1888</v>
      </c>
      <c r="AI20" s="54">
        <f t="shared" si="8"/>
        <v>310.11826544021022</v>
      </c>
      <c r="AJ20" s="166">
        <v>0</v>
      </c>
      <c r="AK20" s="166">
        <v>1</v>
      </c>
      <c r="AL20" s="166">
        <v>1</v>
      </c>
      <c r="AM20" s="166">
        <v>1</v>
      </c>
      <c r="AN20" s="166">
        <v>1</v>
      </c>
      <c r="AO20" s="166">
        <v>0</v>
      </c>
      <c r="AP20" s="197">
        <v>7617660</v>
      </c>
      <c r="AQ20" s="197">
        <f t="shared" si="0"/>
        <v>0</v>
      </c>
      <c r="AR20" s="57">
        <v>1.1200000000000001</v>
      </c>
      <c r="AS20" s="56" t="s">
        <v>101</v>
      </c>
      <c r="AY20" s="170"/>
    </row>
    <row r="21" spans="1:51" x14ac:dyDescent="0.25">
      <c r="B21" s="43">
        <v>2.4166666666666701</v>
      </c>
      <c r="C21" s="43">
        <v>0.45833333333333298</v>
      </c>
      <c r="D21" s="191">
        <v>7</v>
      </c>
      <c r="E21" s="44">
        <f t="shared" si="1"/>
        <v>4.9295774647887329</v>
      </c>
      <c r="F21" s="103">
        <v>83</v>
      </c>
      <c r="G21" s="44">
        <f t="shared" si="2"/>
        <v>58.450704225352112</v>
      </c>
      <c r="H21" s="45" t="s">
        <v>88</v>
      </c>
      <c r="I21" s="45">
        <f t="shared" si="3"/>
        <v>57.04225352112676</v>
      </c>
      <c r="J21" s="46">
        <f t="shared" si="10"/>
        <v>58.450704225352112</v>
      </c>
      <c r="K21" s="45">
        <f t="shared" si="11"/>
        <v>59.870704225352114</v>
      </c>
      <c r="L21" s="47">
        <v>19</v>
      </c>
      <c r="M21" s="48" t="s">
        <v>100</v>
      </c>
      <c r="N21" s="48">
        <v>17.7</v>
      </c>
      <c r="O21" s="192">
        <v>133</v>
      </c>
      <c r="P21" s="192">
        <v>149</v>
      </c>
      <c r="Q21" s="192">
        <v>23546046</v>
      </c>
      <c r="R21" s="50">
        <f>Q21-Q20</f>
        <v>6063</v>
      </c>
      <c r="S21" s="51">
        <f t="shared" si="5"/>
        <v>145.512</v>
      </c>
      <c r="T21" s="51">
        <f t="shared" si="6"/>
        <v>6.0629999999999997</v>
      </c>
      <c r="U21" s="193">
        <v>6.9</v>
      </c>
      <c r="V21" s="193">
        <f t="shared" si="7"/>
        <v>6.9</v>
      </c>
      <c r="W21" s="194" t="s">
        <v>142</v>
      </c>
      <c r="X21" s="197">
        <v>0</v>
      </c>
      <c r="Y21" s="197">
        <v>1076</v>
      </c>
      <c r="Z21" s="197">
        <v>1195</v>
      </c>
      <c r="AA21" s="197">
        <v>1185</v>
      </c>
      <c r="AB21" s="197">
        <v>1198</v>
      </c>
      <c r="AC21" s="52" t="s">
        <v>90</v>
      </c>
      <c r="AD21" s="52" t="s">
        <v>90</v>
      </c>
      <c r="AE21" s="52" t="s">
        <v>90</v>
      </c>
      <c r="AF21" s="196" t="s">
        <v>90</v>
      </c>
      <c r="AG21" s="196">
        <v>34330660</v>
      </c>
      <c r="AH21" s="53">
        <f t="shared" si="9"/>
        <v>1388</v>
      </c>
      <c r="AI21" s="54">
        <f t="shared" si="8"/>
        <v>228.9295728187366</v>
      </c>
      <c r="AJ21" s="166">
        <v>0</v>
      </c>
      <c r="AK21" s="166">
        <v>1</v>
      </c>
      <c r="AL21" s="166">
        <v>1</v>
      </c>
      <c r="AM21" s="166">
        <v>1</v>
      </c>
      <c r="AN21" s="166">
        <v>1</v>
      </c>
      <c r="AO21" s="166">
        <v>0</v>
      </c>
      <c r="AP21" s="197">
        <v>7617660</v>
      </c>
      <c r="AQ21" s="197">
        <f t="shared" si="0"/>
        <v>0</v>
      </c>
      <c r="AR21" s="55"/>
      <c r="AS21" s="56" t="s">
        <v>101</v>
      </c>
      <c r="AY21" s="170"/>
    </row>
    <row r="22" spans="1:51" x14ac:dyDescent="0.25">
      <c r="B22" s="43">
        <v>2.4583333333333299</v>
      </c>
      <c r="C22" s="43">
        <v>0.5</v>
      </c>
      <c r="D22" s="191">
        <v>7</v>
      </c>
      <c r="E22" s="44">
        <f t="shared" si="1"/>
        <v>4.9295774647887329</v>
      </c>
      <c r="F22" s="103">
        <v>83</v>
      </c>
      <c r="G22" s="44">
        <f t="shared" si="2"/>
        <v>58.450704225352112</v>
      </c>
      <c r="H22" s="45" t="s">
        <v>88</v>
      </c>
      <c r="I22" s="45">
        <f t="shared" si="3"/>
        <v>57.04225352112676</v>
      </c>
      <c r="J22" s="46">
        <f t="shared" si="10"/>
        <v>58.450704225352112</v>
      </c>
      <c r="K22" s="45">
        <f t="shared" si="11"/>
        <v>59.870704225352114</v>
      </c>
      <c r="L22" s="47">
        <v>19</v>
      </c>
      <c r="M22" s="48" t="s">
        <v>100</v>
      </c>
      <c r="N22" s="48">
        <v>17.3</v>
      </c>
      <c r="O22" s="192">
        <v>130</v>
      </c>
      <c r="P22" s="192">
        <v>144</v>
      </c>
      <c r="Q22" s="192">
        <v>23552043</v>
      </c>
      <c r="R22" s="50">
        <f t="shared" si="4"/>
        <v>5997</v>
      </c>
      <c r="S22" s="51">
        <f t="shared" si="5"/>
        <v>143.928</v>
      </c>
      <c r="T22" s="51">
        <f t="shared" si="6"/>
        <v>5.9969999999999999</v>
      </c>
      <c r="U22" s="193">
        <v>6.1</v>
      </c>
      <c r="V22" s="193">
        <f t="shared" si="7"/>
        <v>6.1</v>
      </c>
      <c r="W22" s="194" t="s">
        <v>142</v>
      </c>
      <c r="X22" s="197">
        <v>0</v>
      </c>
      <c r="Y22" s="197">
        <v>1127</v>
      </c>
      <c r="Z22" s="197">
        <v>1195</v>
      </c>
      <c r="AA22" s="197">
        <v>1185</v>
      </c>
      <c r="AB22" s="197">
        <v>1198</v>
      </c>
      <c r="AC22" s="52" t="s">
        <v>90</v>
      </c>
      <c r="AD22" s="52" t="s">
        <v>90</v>
      </c>
      <c r="AE22" s="52" t="s">
        <v>90</v>
      </c>
      <c r="AF22" s="196" t="s">
        <v>90</v>
      </c>
      <c r="AG22" s="196">
        <v>34332044</v>
      </c>
      <c r="AH22" s="53">
        <f t="shared" si="9"/>
        <v>1384</v>
      </c>
      <c r="AI22" s="54">
        <f t="shared" si="8"/>
        <v>230.78205769551442</v>
      </c>
      <c r="AJ22" s="166">
        <v>0</v>
      </c>
      <c r="AK22" s="166">
        <v>1</v>
      </c>
      <c r="AL22" s="166">
        <v>1</v>
      </c>
      <c r="AM22" s="166">
        <v>1</v>
      </c>
      <c r="AN22" s="166">
        <v>1</v>
      </c>
      <c r="AO22" s="166">
        <v>0</v>
      </c>
      <c r="AP22" s="197">
        <v>7617660</v>
      </c>
      <c r="AQ22" s="197">
        <f t="shared" si="0"/>
        <v>0</v>
      </c>
      <c r="AR22" s="55"/>
      <c r="AS22" s="56" t="s">
        <v>101</v>
      </c>
      <c r="AV22" s="59" t="s">
        <v>110</v>
      </c>
      <c r="AY22" s="170"/>
    </row>
    <row r="23" spans="1:51" x14ac:dyDescent="0.25">
      <c r="A23" s="163" t="s">
        <v>183</v>
      </c>
      <c r="B23" s="43">
        <v>2.5</v>
      </c>
      <c r="C23" s="43">
        <v>0.54166666666666696</v>
      </c>
      <c r="D23" s="191">
        <v>6</v>
      </c>
      <c r="E23" s="44">
        <f t="shared" si="1"/>
        <v>4.2253521126760569</v>
      </c>
      <c r="F23" s="168">
        <v>81</v>
      </c>
      <c r="G23" s="44">
        <f t="shared" si="2"/>
        <v>57.04225352112676</v>
      </c>
      <c r="H23" s="45" t="s">
        <v>88</v>
      </c>
      <c r="I23" s="45">
        <f t="shared" si="3"/>
        <v>55.633802816901408</v>
      </c>
      <c r="J23" s="46">
        <f t="shared" si="10"/>
        <v>57.04225352112676</v>
      </c>
      <c r="K23" s="45">
        <f>J23+(6/1.42)</f>
        <v>61.267605633802816</v>
      </c>
      <c r="L23" s="47">
        <v>19</v>
      </c>
      <c r="M23" s="48" t="s">
        <v>100</v>
      </c>
      <c r="N23" s="48">
        <v>17.5</v>
      </c>
      <c r="O23" s="192">
        <v>136</v>
      </c>
      <c r="P23" s="192">
        <v>140</v>
      </c>
      <c r="Q23" s="192">
        <v>23557955</v>
      </c>
      <c r="R23" s="50">
        <f t="shared" si="4"/>
        <v>5912</v>
      </c>
      <c r="S23" s="51">
        <f t="shared" si="5"/>
        <v>141.88800000000001</v>
      </c>
      <c r="T23" s="51">
        <f t="shared" si="6"/>
        <v>5.9119999999999999</v>
      </c>
      <c r="U23" s="193">
        <v>5.7</v>
      </c>
      <c r="V23" s="193">
        <f t="shared" si="7"/>
        <v>5.7</v>
      </c>
      <c r="W23" s="194" t="s">
        <v>142</v>
      </c>
      <c r="X23" s="197">
        <v>0</v>
      </c>
      <c r="Y23" s="197">
        <v>1023</v>
      </c>
      <c r="Z23" s="197">
        <v>1195</v>
      </c>
      <c r="AA23" s="197">
        <v>1185</v>
      </c>
      <c r="AB23" s="197">
        <v>1198</v>
      </c>
      <c r="AC23" s="52" t="s">
        <v>90</v>
      </c>
      <c r="AD23" s="52" t="s">
        <v>90</v>
      </c>
      <c r="AE23" s="52" t="s">
        <v>90</v>
      </c>
      <c r="AF23" s="196" t="s">
        <v>90</v>
      </c>
      <c r="AG23" s="196">
        <v>34333396</v>
      </c>
      <c r="AH23" s="53">
        <f t="shared" si="9"/>
        <v>1352</v>
      </c>
      <c r="AI23" s="54">
        <f t="shared" si="8"/>
        <v>228.6874154262517</v>
      </c>
      <c r="AJ23" s="166">
        <v>0</v>
      </c>
      <c r="AK23" s="166">
        <v>1</v>
      </c>
      <c r="AL23" s="166">
        <v>1</v>
      </c>
      <c r="AM23" s="166">
        <v>1</v>
      </c>
      <c r="AN23" s="166">
        <v>1</v>
      </c>
      <c r="AO23" s="166">
        <v>0</v>
      </c>
      <c r="AP23" s="197">
        <v>7617660</v>
      </c>
      <c r="AQ23" s="197">
        <f t="shared" si="0"/>
        <v>0</v>
      </c>
      <c r="AR23" s="55"/>
      <c r="AS23" s="56" t="s">
        <v>113</v>
      </c>
      <c r="AT23" s="58"/>
      <c r="AV23" s="60" t="s">
        <v>111</v>
      </c>
      <c r="AW23" s="61" t="s">
        <v>112</v>
      </c>
      <c r="AY23" s="170"/>
    </row>
    <row r="24" spans="1:51" x14ac:dyDescent="0.25">
      <c r="B24" s="43">
        <v>2.5416666666666701</v>
      </c>
      <c r="C24" s="43">
        <v>0.58333333333333404</v>
      </c>
      <c r="D24" s="191">
        <v>5</v>
      </c>
      <c r="E24" s="44">
        <f t="shared" si="1"/>
        <v>3.5211267605633805</v>
      </c>
      <c r="F24" s="168">
        <v>81</v>
      </c>
      <c r="G24" s="44">
        <f t="shared" si="2"/>
        <v>57.04225352112676</v>
      </c>
      <c r="H24" s="45" t="s">
        <v>88</v>
      </c>
      <c r="I24" s="45">
        <f t="shared" si="3"/>
        <v>55.633802816901408</v>
      </c>
      <c r="J24" s="46">
        <f t="shared" si="10"/>
        <v>57.04225352112676</v>
      </c>
      <c r="K24" s="45">
        <f t="shared" ref="K24:K34" si="12">J24+(6/1.42)</f>
        <v>61.267605633802816</v>
      </c>
      <c r="L24" s="47">
        <v>18</v>
      </c>
      <c r="M24" s="48" t="s">
        <v>100</v>
      </c>
      <c r="N24" s="48">
        <v>17.3</v>
      </c>
      <c r="O24" s="192">
        <v>112</v>
      </c>
      <c r="P24" s="192">
        <v>138</v>
      </c>
      <c r="Q24" s="192">
        <v>23563665</v>
      </c>
      <c r="R24" s="50">
        <f t="shared" si="4"/>
        <v>5710</v>
      </c>
      <c r="S24" s="51">
        <f t="shared" si="5"/>
        <v>137.04</v>
      </c>
      <c r="T24" s="51">
        <f t="shared" si="6"/>
        <v>5.71</v>
      </c>
      <c r="U24" s="193">
        <v>5.3</v>
      </c>
      <c r="V24" s="193">
        <f t="shared" si="7"/>
        <v>5.3</v>
      </c>
      <c r="W24" s="194" t="s">
        <v>142</v>
      </c>
      <c r="X24" s="197">
        <v>0</v>
      </c>
      <c r="Y24" s="197">
        <v>1048</v>
      </c>
      <c r="Z24" s="197">
        <v>1195</v>
      </c>
      <c r="AA24" s="197">
        <v>1185</v>
      </c>
      <c r="AB24" s="197">
        <v>1195</v>
      </c>
      <c r="AC24" s="52" t="s">
        <v>90</v>
      </c>
      <c r="AD24" s="52" t="s">
        <v>90</v>
      </c>
      <c r="AE24" s="52" t="s">
        <v>90</v>
      </c>
      <c r="AF24" s="196" t="s">
        <v>90</v>
      </c>
      <c r="AG24" s="196">
        <v>34334740</v>
      </c>
      <c r="AH24" s="53">
        <f t="shared" si="9"/>
        <v>1344</v>
      </c>
      <c r="AI24" s="54">
        <f t="shared" si="8"/>
        <v>235.37653239929946</v>
      </c>
      <c r="AJ24" s="166">
        <v>0</v>
      </c>
      <c r="AK24" s="166">
        <v>1</v>
      </c>
      <c r="AL24" s="166">
        <v>1</v>
      </c>
      <c r="AM24" s="166">
        <v>1</v>
      </c>
      <c r="AN24" s="166">
        <v>1</v>
      </c>
      <c r="AO24" s="166">
        <v>0</v>
      </c>
      <c r="AP24" s="197">
        <v>7617660</v>
      </c>
      <c r="AQ24" s="197">
        <f t="shared" si="0"/>
        <v>0</v>
      </c>
      <c r="AR24" s="57">
        <v>1.2</v>
      </c>
      <c r="AS24" s="56" t="s">
        <v>113</v>
      </c>
      <c r="AV24" s="62" t="s">
        <v>29</v>
      </c>
      <c r="AW24" s="62">
        <v>14.7</v>
      </c>
      <c r="AY24" s="170"/>
    </row>
    <row r="25" spans="1:51" x14ac:dyDescent="0.25">
      <c r="B25" s="43">
        <v>2.5833333333333299</v>
      </c>
      <c r="C25" s="43">
        <v>0.625</v>
      </c>
      <c r="D25" s="191">
        <v>5</v>
      </c>
      <c r="E25" s="44">
        <f t="shared" si="1"/>
        <v>3.5211267605633805</v>
      </c>
      <c r="F25" s="168">
        <v>81</v>
      </c>
      <c r="G25" s="44">
        <f t="shared" si="2"/>
        <v>57.04225352112676</v>
      </c>
      <c r="H25" s="45" t="s">
        <v>88</v>
      </c>
      <c r="I25" s="45">
        <f t="shared" si="3"/>
        <v>55.633802816901408</v>
      </c>
      <c r="J25" s="46">
        <f t="shared" si="10"/>
        <v>57.04225352112676</v>
      </c>
      <c r="K25" s="45">
        <f t="shared" si="12"/>
        <v>61.267605633802816</v>
      </c>
      <c r="L25" s="47">
        <v>18</v>
      </c>
      <c r="M25" s="48" t="s">
        <v>100</v>
      </c>
      <c r="N25" s="48">
        <v>16.899999999999999</v>
      </c>
      <c r="O25" s="192">
        <v>134</v>
      </c>
      <c r="P25" s="192">
        <v>137</v>
      </c>
      <c r="Q25" s="192">
        <v>23569482</v>
      </c>
      <c r="R25" s="50">
        <f t="shared" si="4"/>
        <v>5817</v>
      </c>
      <c r="S25" s="51">
        <f t="shared" si="5"/>
        <v>139.608</v>
      </c>
      <c r="T25" s="51">
        <f t="shared" si="6"/>
        <v>5.8170000000000002</v>
      </c>
      <c r="U25" s="193">
        <v>4.9000000000000004</v>
      </c>
      <c r="V25" s="193">
        <f t="shared" si="7"/>
        <v>4.9000000000000004</v>
      </c>
      <c r="W25" s="194" t="s">
        <v>142</v>
      </c>
      <c r="X25" s="197">
        <v>0</v>
      </c>
      <c r="Y25" s="197">
        <v>1021</v>
      </c>
      <c r="Z25" s="197">
        <v>1195</v>
      </c>
      <c r="AA25" s="197">
        <v>1185</v>
      </c>
      <c r="AB25" s="197">
        <v>1195</v>
      </c>
      <c r="AC25" s="52" t="s">
        <v>90</v>
      </c>
      <c r="AD25" s="52" t="s">
        <v>90</v>
      </c>
      <c r="AE25" s="52" t="s">
        <v>90</v>
      </c>
      <c r="AF25" s="196" t="s">
        <v>90</v>
      </c>
      <c r="AG25" s="196">
        <v>34336072</v>
      </c>
      <c r="AH25" s="53">
        <f t="shared" si="9"/>
        <v>1332</v>
      </c>
      <c r="AI25" s="54">
        <f t="shared" si="8"/>
        <v>228.98401237751418</v>
      </c>
      <c r="AJ25" s="166">
        <v>0</v>
      </c>
      <c r="AK25" s="166">
        <v>1</v>
      </c>
      <c r="AL25" s="166">
        <v>1</v>
      </c>
      <c r="AM25" s="166">
        <v>1</v>
      </c>
      <c r="AN25" s="166">
        <v>1</v>
      </c>
      <c r="AO25" s="166">
        <v>0</v>
      </c>
      <c r="AP25" s="197">
        <v>7617660</v>
      </c>
      <c r="AQ25" s="197">
        <f t="shared" si="0"/>
        <v>0</v>
      </c>
      <c r="AR25" s="55"/>
      <c r="AS25" s="56" t="s">
        <v>113</v>
      </c>
      <c r="AV25" s="62" t="s">
        <v>74</v>
      </c>
      <c r="AW25" s="62">
        <v>10.36</v>
      </c>
      <c r="AY25" s="170"/>
    </row>
    <row r="26" spans="1:51" x14ac:dyDescent="0.25">
      <c r="B26" s="43">
        <v>2.625</v>
      </c>
      <c r="C26" s="43">
        <v>0.66666666666666696</v>
      </c>
      <c r="D26" s="191">
        <v>6</v>
      </c>
      <c r="E26" s="44">
        <f t="shared" si="1"/>
        <v>4.2253521126760569</v>
      </c>
      <c r="F26" s="168">
        <v>81</v>
      </c>
      <c r="G26" s="44">
        <f t="shared" si="2"/>
        <v>57.04225352112676</v>
      </c>
      <c r="H26" s="45" t="s">
        <v>88</v>
      </c>
      <c r="I26" s="45">
        <f t="shared" si="3"/>
        <v>53.521126760563384</v>
      </c>
      <c r="J26" s="46">
        <f>(F26-3)/1.42</f>
        <v>54.929577464788736</v>
      </c>
      <c r="K26" s="45">
        <f t="shared" si="12"/>
        <v>59.154929577464792</v>
      </c>
      <c r="L26" s="47">
        <v>18</v>
      </c>
      <c r="M26" s="48" t="s">
        <v>100</v>
      </c>
      <c r="N26" s="48">
        <v>16.7</v>
      </c>
      <c r="O26" s="192">
        <v>133</v>
      </c>
      <c r="P26" s="192">
        <v>136</v>
      </c>
      <c r="Q26" s="192">
        <v>23575182</v>
      </c>
      <c r="R26" s="50">
        <f t="shared" si="4"/>
        <v>5700</v>
      </c>
      <c r="S26" s="51">
        <f t="shared" si="5"/>
        <v>136.80000000000001</v>
      </c>
      <c r="T26" s="51">
        <f t="shared" si="6"/>
        <v>5.7</v>
      </c>
      <c r="U26" s="193">
        <v>4.8</v>
      </c>
      <c r="V26" s="193">
        <f t="shared" si="7"/>
        <v>4.8</v>
      </c>
      <c r="W26" s="194" t="s">
        <v>142</v>
      </c>
      <c r="X26" s="197">
        <v>0</v>
      </c>
      <c r="Y26" s="197">
        <v>1024</v>
      </c>
      <c r="Z26" s="197">
        <v>1195</v>
      </c>
      <c r="AA26" s="197">
        <v>1185</v>
      </c>
      <c r="AB26" s="197">
        <v>1199</v>
      </c>
      <c r="AC26" s="52" t="s">
        <v>90</v>
      </c>
      <c r="AD26" s="52" t="s">
        <v>90</v>
      </c>
      <c r="AE26" s="52" t="s">
        <v>90</v>
      </c>
      <c r="AF26" s="196" t="s">
        <v>90</v>
      </c>
      <c r="AG26" s="196">
        <v>34337396</v>
      </c>
      <c r="AH26" s="53">
        <f t="shared" si="9"/>
        <v>1324</v>
      </c>
      <c r="AI26" s="54">
        <f t="shared" si="8"/>
        <v>232.28070175438594</v>
      </c>
      <c r="AJ26" s="166">
        <v>0</v>
      </c>
      <c r="AK26" s="166">
        <v>1</v>
      </c>
      <c r="AL26" s="166">
        <v>1</v>
      </c>
      <c r="AM26" s="166">
        <v>1</v>
      </c>
      <c r="AN26" s="166">
        <v>1</v>
      </c>
      <c r="AO26" s="166">
        <v>0</v>
      </c>
      <c r="AP26" s="197">
        <v>7617660</v>
      </c>
      <c r="AQ26" s="197">
        <f t="shared" si="0"/>
        <v>0</v>
      </c>
      <c r="AR26" s="55"/>
      <c r="AS26" s="56" t="s">
        <v>113</v>
      </c>
      <c r="AV26" s="62" t="s">
        <v>114</v>
      </c>
      <c r="AW26" s="62">
        <v>1.01325</v>
      </c>
      <c r="AY26" s="170"/>
    </row>
    <row r="27" spans="1:51" x14ac:dyDescent="0.25">
      <c r="B27" s="43">
        <v>2.6666666666666701</v>
      </c>
      <c r="C27" s="43">
        <v>0.70833333333333404</v>
      </c>
      <c r="D27" s="191">
        <v>4</v>
      </c>
      <c r="E27" s="44">
        <f t="shared" si="1"/>
        <v>2.8169014084507045</v>
      </c>
      <c r="F27" s="168">
        <v>81</v>
      </c>
      <c r="G27" s="44">
        <f t="shared" si="2"/>
        <v>57.04225352112676</v>
      </c>
      <c r="H27" s="45" t="s">
        <v>88</v>
      </c>
      <c r="I27" s="45">
        <f t="shared" si="3"/>
        <v>53.521126760563384</v>
      </c>
      <c r="J27" s="46">
        <f t="shared" ref="J27:J32" si="13">(F27-3)/1.42</f>
        <v>54.929577464788736</v>
      </c>
      <c r="K27" s="45">
        <f t="shared" si="12"/>
        <v>59.154929577464792</v>
      </c>
      <c r="L27" s="47">
        <v>18</v>
      </c>
      <c r="M27" s="48" t="s">
        <v>100</v>
      </c>
      <c r="N27" s="48">
        <v>16.7</v>
      </c>
      <c r="O27" s="192">
        <v>130</v>
      </c>
      <c r="P27" s="192">
        <v>138</v>
      </c>
      <c r="Q27" s="192">
        <v>23580956</v>
      </c>
      <c r="R27" s="50">
        <f t="shared" si="4"/>
        <v>5774</v>
      </c>
      <c r="S27" s="51">
        <f t="shared" si="5"/>
        <v>138.57599999999999</v>
      </c>
      <c r="T27" s="51">
        <f t="shared" si="6"/>
        <v>5.774</v>
      </c>
      <c r="U27" s="193">
        <v>4.3</v>
      </c>
      <c r="V27" s="193">
        <f t="shared" si="7"/>
        <v>4.3</v>
      </c>
      <c r="W27" s="194" t="s">
        <v>142</v>
      </c>
      <c r="X27" s="197">
        <v>0</v>
      </c>
      <c r="Y27" s="197">
        <v>1060</v>
      </c>
      <c r="Z27" s="197">
        <v>1195</v>
      </c>
      <c r="AA27" s="197">
        <v>1185</v>
      </c>
      <c r="AB27" s="197">
        <v>1199</v>
      </c>
      <c r="AC27" s="52" t="s">
        <v>90</v>
      </c>
      <c r="AD27" s="52" t="s">
        <v>90</v>
      </c>
      <c r="AE27" s="52" t="s">
        <v>90</v>
      </c>
      <c r="AF27" s="196" t="s">
        <v>90</v>
      </c>
      <c r="AG27" s="196">
        <v>34338752</v>
      </c>
      <c r="AH27" s="53">
        <f t="shared" si="9"/>
        <v>1356</v>
      </c>
      <c r="AI27" s="54">
        <f t="shared" si="8"/>
        <v>234.8458607551091</v>
      </c>
      <c r="AJ27" s="166">
        <v>0</v>
      </c>
      <c r="AK27" s="166">
        <v>1</v>
      </c>
      <c r="AL27" s="166">
        <v>1</v>
      </c>
      <c r="AM27" s="166">
        <v>1</v>
      </c>
      <c r="AN27" s="166">
        <v>1</v>
      </c>
      <c r="AO27" s="166">
        <v>0</v>
      </c>
      <c r="AP27" s="197">
        <v>7617660</v>
      </c>
      <c r="AQ27" s="197">
        <f t="shared" si="0"/>
        <v>0</v>
      </c>
      <c r="AR27" s="55"/>
      <c r="AS27" s="56" t="s">
        <v>113</v>
      </c>
      <c r="AV27" s="62" t="s">
        <v>115</v>
      </c>
      <c r="AW27" s="62">
        <v>1</v>
      </c>
      <c r="AY27" s="170"/>
    </row>
    <row r="28" spans="1:51" x14ac:dyDescent="0.25">
      <c r="B28" s="43">
        <v>2.7083333333333299</v>
      </c>
      <c r="C28" s="43">
        <v>0.750000000000002</v>
      </c>
      <c r="D28" s="191">
        <v>4</v>
      </c>
      <c r="E28" s="44">
        <f t="shared" si="1"/>
        <v>2.8169014084507045</v>
      </c>
      <c r="F28" s="168">
        <v>78</v>
      </c>
      <c r="G28" s="44">
        <f t="shared" si="2"/>
        <v>54.929577464788736</v>
      </c>
      <c r="H28" s="45" t="s">
        <v>88</v>
      </c>
      <c r="I28" s="45">
        <f t="shared" si="3"/>
        <v>51.408450704225352</v>
      </c>
      <c r="J28" s="46">
        <f t="shared" si="13"/>
        <v>52.816901408450704</v>
      </c>
      <c r="K28" s="45">
        <f t="shared" si="12"/>
        <v>57.04225352112676</v>
      </c>
      <c r="L28" s="47">
        <v>18</v>
      </c>
      <c r="M28" s="48" t="s">
        <v>100</v>
      </c>
      <c r="N28" s="48">
        <v>16.7</v>
      </c>
      <c r="O28" s="192">
        <v>133</v>
      </c>
      <c r="P28" s="192">
        <v>133</v>
      </c>
      <c r="Q28" s="192">
        <v>23586493</v>
      </c>
      <c r="R28" s="50">
        <f t="shared" si="4"/>
        <v>5537</v>
      </c>
      <c r="S28" s="51">
        <f t="shared" si="5"/>
        <v>132.88800000000001</v>
      </c>
      <c r="T28" s="51">
        <f t="shared" si="6"/>
        <v>5.5369999999999999</v>
      </c>
      <c r="U28" s="193">
        <v>3.9</v>
      </c>
      <c r="V28" s="193">
        <f t="shared" si="7"/>
        <v>3.9</v>
      </c>
      <c r="W28" s="194" t="s">
        <v>142</v>
      </c>
      <c r="X28" s="197">
        <v>0</v>
      </c>
      <c r="Y28" s="197">
        <v>997</v>
      </c>
      <c r="Z28" s="197">
        <v>1170</v>
      </c>
      <c r="AA28" s="197">
        <v>1185</v>
      </c>
      <c r="AB28" s="197">
        <v>1180</v>
      </c>
      <c r="AC28" s="52" t="s">
        <v>90</v>
      </c>
      <c r="AD28" s="52" t="s">
        <v>90</v>
      </c>
      <c r="AE28" s="52" t="s">
        <v>90</v>
      </c>
      <c r="AF28" s="196" t="s">
        <v>90</v>
      </c>
      <c r="AG28" s="196">
        <v>34340018</v>
      </c>
      <c r="AH28" s="53">
        <f t="shared" si="9"/>
        <v>1266</v>
      </c>
      <c r="AI28" s="54">
        <f t="shared" si="8"/>
        <v>228.64366985732346</v>
      </c>
      <c r="AJ28" s="166">
        <v>0</v>
      </c>
      <c r="AK28" s="166">
        <v>1</v>
      </c>
      <c r="AL28" s="166">
        <v>1</v>
      </c>
      <c r="AM28" s="166">
        <v>1</v>
      </c>
      <c r="AN28" s="166">
        <v>1</v>
      </c>
      <c r="AO28" s="166">
        <v>0</v>
      </c>
      <c r="AP28" s="197">
        <v>7617660</v>
      </c>
      <c r="AQ28" s="197">
        <f t="shared" si="0"/>
        <v>0</v>
      </c>
      <c r="AR28" s="57">
        <v>1</v>
      </c>
      <c r="AS28" s="56" t="s">
        <v>113</v>
      </c>
      <c r="AV28" s="62" t="s">
        <v>116</v>
      </c>
      <c r="AW28" s="62">
        <v>101.325</v>
      </c>
      <c r="AY28" s="170"/>
    </row>
    <row r="29" spans="1:51" x14ac:dyDescent="0.25">
      <c r="B29" s="43">
        <v>2.75</v>
      </c>
      <c r="C29" s="43">
        <v>0.79166666666666896</v>
      </c>
      <c r="D29" s="191">
        <v>4</v>
      </c>
      <c r="E29" s="44">
        <f t="shared" si="1"/>
        <v>2.8169014084507045</v>
      </c>
      <c r="F29" s="168">
        <v>78</v>
      </c>
      <c r="G29" s="44">
        <f t="shared" si="2"/>
        <v>54.929577464788736</v>
      </c>
      <c r="H29" s="45" t="s">
        <v>88</v>
      </c>
      <c r="I29" s="45">
        <f t="shared" si="3"/>
        <v>51.408450704225352</v>
      </c>
      <c r="J29" s="46">
        <f t="shared" si="13"/>
        <v>52.816901408450704</v>
      </c>
      <c r="K29" s="45">
        <f t="shared" si="12"/>
        <v>57.04225352112676</v>
      </c>
      <c r="L29" s="47">
        <v>18</v>
      </c>
      <c r="M29" s="48" t="s">
        <v>100</v>
      </c>
      <c r="N29" s="48">
        <v>16.600000000000001</v>
      </c>
      <c r="O29" s="192">
        <v>131</v>
      </c>
      <c r="P29" s="192">
        <v>127</v>
      </c>
      <c r="Q29" s="192">
        <v>23591821</v>
      </c>
      <c r="R29" s="50">
        <f t="shared" si="4"/>
        <v>5328</v>
      </c>
      <c r="S29" s="51">
        <f t="shared" si="5"/>
        <v>127.872</v>
      </c>
      <c r="T29" s="51">
        <f t="shared" si="6"/>
        <v>5.3280000000000003</v>
      </c>
      <c r="U29" s="193">
        <v>3.8</v>
      </c>
      <c r="V29" s="193">
        <f t="shared" si="7"/>
        <v>3.8</v>
      </c>
      <c r="W29" s="194" t="s">
        <v>142</v>
      </c>
      <c r="X29" s="197">
        <v>0</v>
      </c>
      <c r="Y29" s="197">
        <v>999</v>
      </c>
      <c r="Z29" s="197">
        <v>1174</v>
      </c>
      <c r="AA29" s="197">
        <v>1185</v>
      </c>
      <c r="AB29" s="197">
        <v>1180</v>
      </c>
      <c r="AC29" s="52" t="s">
        <v>90</v>
      </c>
      <c r="AD29" s="52" t="s">
        <v>90</v>
      </c>
      <c r="AE29" s="52" t="s">
        <v>90</v>
      </c>
      <c r="AF29" s="196" t="s">
        <v>90</v>
      </c>
      <c r="AG29" s="196">
        <v>34341284</v>
      </c>
      <c r="AH29" s="53">
        <f t="shared" si="9"/>
        <v>1266</v>
      </c>
      <c r="AI29" s="54">
        <f t="shared" si="8"/>
        <v>237.61261261261259</v>
      </c>
      <c r="AJ29" s="166">
        <v>0</v>
      </c>
      <c r="AK29" s="166">
        <v>1</v>
      </c>
      <c r="AL29" s="166">
        <v>1</v>
      </c>
      <c r="AM29" s="166">
        <v>1</v>
      </c>
      <c r="AN29" s="166">
        <v>1</v>
      </c>
      <c r="AO29" s="166">
        <v>0</v>
      </c>
      <c r="AP29" s="197">
        <v>7617660</v>
      </c>
      <c r="AQ29" s="197">
        <f t="shared" si="0"/>
        <v>0</v>
      </c>
      <c r="AR29" s="55"/>
      <c r="AS29" s="56" t="s">
        <v>113</v>
      </c>
      <c r="AY29" s="170"/>
    </row>
    <row r="30" spans="1:51" x14ac:dyDescent="0.25">
      <c r="B30" s="43">
        <v>2.7916666666666701</v>
      </c>
      <c r="C30" s="43">
        <v>0.83333333333333703</v>
      </c>
      <c r="D30" s="191">
        <v>9</v>
      </c>
      <c r="E30" s="44">
        <f t="shared" si="1"/>
        <v>6.3380281690140849</v>
      </c>
      <c r="F30" s="168">
        <v>76</v>
      </c>
      <c r="G30" s="44">
        <f t="shared" si="2"/>
        <v>53.521126760563384</v>
      </c>
      <c r="H30" s="45" t="s">
        <v>88</v>
      </c>
      <c r="I30" s="45">
        <f t="shared" si="3"/>
        <v>50</v>
      </c>
      <c r="J30" s="46">
        <f t="shared" si="13"/>
        <v>51.408450704225352</v>
      </c>
      <c r="K30" s="45">
        <f t="shared" si="12"/>
        <v>55.633802816901408</v>
      </c>
      <c r="L30" s="47">
        <v>18</v>
      </c>
      <c r="M30" s="48" t="s">
        <v>100</v>
      </c>
      <c r="N30" s="48">
        <v>16.600000000000001</v>
      </c>
      <c r="O30" s="192">
        <v>112</v>
      </c>
      <c r="P30" s="192">
        <v>127</v>
      </c>
      <c r="Q30" s="192">
        <v>23597075</v>
      </c>
      <c r="R30" s="50">
        <f t="shared" si="4"/>
        <v>5254</v>
      </c>
      <c r="S30" s="51">
        <f t="shared" si="5"/>
        <v>126.096</v>
      </c>
      <c r="T30" s="51">
        <f t="shared" si="6"/>
        <v>5.2539999999999996</v>
      </c>
      <c r="U30" s="193">
        <v>3.1</v>
      </c>
      <c r="V30" s="193">
        <f t="shared" si="7"/>
        <v>3.1</v>
      </c>
      <c r="W30" s="194" t="s">
        <v>143</v>
      </c>
      <c r="X30" s="197">
        <v>0</v>
      </c>
      <c r="Y30" s="197">
        <v>1170</v>
      </c>
      <c r="Z30" s="197">
        <v>1196</v>
      </c>
      <c r="AA30" s="197">
        <v>0</v>
      </c>
      <c r="AB30" s="197">
        <v>1199</v>
      </c>
      <c r="AC30" s="52" t="s">
        <v>90</v>
      </c>
      <c r="AD30" s="52" t="s">
        <v>90</v>
      </c>
      <c r="AE30" s="52" t="s">
        <v>90</v>
      </c>
      <c r="AF30" s="196" t="s">
        <v>90</v>
      </c>
      <c r="AG30" s="196">
        <v>34342364</v>
      </c>
      <c r="AH30" s="53">
        <f t="shared" si="9"/>
        <v>1080</v>
      </c>
      <c r="AI30" s="54">
        <f t="shared" si="8"/>
        <v>205.55767034640274</v>
      </c>
      <c r="AJ30" s="166">
        <v>0</v>
      </c>
      <c r="AK30" s="166">
        <v>1</v>
      </c>
      <c r="AL30" s="166">
        <v>1</v>
      </c>
      <c r="AM30" s="166">
        <v>0</v>
      </c>
      <c r="AN30" s="166">
        <v>1</v>
      </c>
      <c r="AO30" s="166">
        <v>0</v>
      </c>
      <c r="AP30" s="197">
        <v>7617660</v>
      </c>
      <c r="AQ30" s="197">
        <f t="shared" si="0"/>
        <v>0</v>
      </c>
      <c r="AR30" s="55"/>
      <c r="AS30" s="56" t="s">
        <v>113</v>
      </c>
      <c r="AV30" s="225" t="s">
        <v>117</v>
      </c>
      <c r="AW30" s="225"/>
      <c r="AY30" s="170"/>
    </row>
    <row r="31" spans="1:51" x14ac:dyDescent="0.25">
      <c r="B31" s="43">
        <v>2.8333333333333299</v>
      </c>
      <c r="C31" s="43">
        <v>0.875000000000004</v>
      </c>
      <c r="D31" s="191">
        <v>10</v>
      </c>
      <c r="E31" s="44">
        <f t="shared" si="1"/>
        <v>7.042253521126761</v>
      </c>
      <c r="F31" s="168">
        <v>76</v>
      </c>
      <c r="G31" s="44">
        <f t="shared" si="2"/>
        <v>53.521126760563384</v>
      </c>
      <c r="H31" s="45" t="s">
        <v>88</v>
      </c>
      <c r="I31" s="45">
        <f t="shared" si="3"/>
        <v>50</v>
      </c>
      <c r="J31" s="46">
        <f t="shared" si="13"/>
        <v>51.408450704225352</v>
      </c>
      <c r="K31" s="45">
        <f t="shared" si="12"/>
        <v>55.633802816901408</v>
      </c>
      <c r="L31" s="47">
        <v>18</v>
      </c>
      <c r="M31" s="48" t="s">
        <v>100</v>
      </c>
      <c r="N31" s="48">
        <v>16.100000000000001</v>
      </c>
      <c r="O31" s="192">
        <v>114</v>
      </c>
      <c r="P31" s="192">
        <v>130</v>
      </c>
      <c r="Q31" s="192">
        <v>23602110</v>
      </c>
      <c r="R31" s="50">
        <f t="shared" si="4"/>
        <v>5035</v>
      </c>
      <c r="S31" s="51">
        <f t="shared" si="5"/>
        <v>120.84</v>
      </c>
      <c r="T31" s="51">
        <f t="shared" si="6"/>
        <v>5.0350000000000001</v>
      </c>
      <c r="U31" s="193">
        <v>2.5</v>
      </c>
      <c r="V31" s="193">
        <f t="shared" si="7"/>
        <v>2.5</v>
      </c>
      <c r="W31" s="194" t="s">
        <v>143</v>
      </c>
      <c r="X31" s="197">
        <v>0</v>
      </c>
      <c r="Y31" s="197">
        <v>1053</v>
      </c>
      <c r="Z31" s="197">
        <v>1196</v>
      </c>
      <c r="AA31" s="197">
        <v>0</v>
      </c>
      <c r="AB31" s="197">
        <v>1199</v>
      </c>
      <c r="AC31" s="52" t="s">
        <v>90</v>
      </c>
      <c r="AD31" s="52" t="s">
        <v>90</v>
      </c>
      <c r="AE31" s="52" t="s">
        <v>90</v>
      </c>
      <c r="AF31" s="196" t="s">
        <v>90</v>
      </c>
      <c r="AG31" s="196">
        <v>34343368</v>
      </c>
      <c r="AH31" s="53">
        <f t="shared" si="9"/>
        <v>1004</v>
      </c>
      <c r="AI31" s="54">
        <f t="shared" si="8"/>
        <v>199.40417080436941</v>
      </c>
      <c r="AJ31" s="166">
        <v>0</v>
      </c>
      <c r="AK31" s="166">
        <v>1</v>
      </c>
      <c r="AL31" s="166">
        <v>1</v>
      </c>
      <c r="AM31" s="166">
        <v>0</v>
      </c>
      <c r="AN31" s="166">
        <v>1</v>
      </c>
      <c r="AO31" s="166">
        <v>0</v>
      </c>
      <c r="AP31" s="197">
        <v>7617660</v>
      </c>
      <c r="AQ31" s="197">
        <f t="shared" si="0"/>
        <v>0</v>
      </c>
      <c r="AR31" s="55"/>
      <c r="AS31" s="56" t="s">
        <v>113</v>
      </c>
      <c r="AV31" s="63" t="s">
        <v>29</v>
      </c>
      <c r="AW31" s="63" t="s">
        <v>74</v>
      </c>
      <c r="AY31" s="170"/>
    </row>
    <row r="32" spans="1:51" x14ac:dyDescent="0.25">
      <c r="B32" s="43">
        <v>2.875</v>
      </c>
      <c r="C32" s="43">
        <v>0.91666666666667096</v>
      </c>
      <c r="D32" s="191">
        <v>12</v>
      </c>
      <c r="E32" s="44">
        <f t="shared" si="1"/>
        <v>8.4507042253521139</v>
      </c>
      <c r="F32" s="168">
        <v>76</v>
      </c>
      <c r="G32" s="44">
        <f t="shared" si="2"/>
        <v>53.521126760563384</v>
      </c>
      <c r="H32" s="45" t="s">
        <v>88</v>
      </c>
      <c r="I32" s="45">
        <f t="shared" si="3"/>
        <v>50</v>
      </c>
      <c r="J32" s="46">
        <f t="shared" si="13"/>
        <v>51.408450704225352</v>
      </c>
      <c r="K32" s="45">
        <f t="shared" si="12"/>
        <v>55.633802816901408</v>
      </c>
      <c r="L32" s="47">
        <v>14</v>
      </c>
      <c r="M32" s="48" t="s">
        <v>118</v>
      </c>
      <c r="N32" s="48">
        <v>12.6</v>
      </c>
      <c r="O32" s="192">
        <v>119</v>
      </c>
      <c r="P32" s="192">
        <v>119</v>
      </c>
      <c r="Q32" s="192">
        <v>23607287</v>
      </c>
      <c r="R32" s="50">
        <f>Q32-Q31</f>
        <v>5177</v>
      </c>
      <c r="S32" s="51">
        <f t="shared" si="5"/>
        <v>124.248</v>
      </c>
      <c r="T32" s="51">
        <f t="shared" si="6"/>
        <v>5.1769999999999996</v>
      </c>
      <c r="U32" s="193">
        <v>2</v>
      </c>
      <c r="V32" s="193">
        <f t="shared" si="7"/>
        <v>2</v>
      </c>
      <c r="W32" s="194" t="s">
        <v>143</v>
      </c>
      <c r="X32" s="197">
        <v>0</v>
      </c>
      <c r="Y32" s="197">
        <v>1002</v>
      </c>
      <c r="Z32" s="197">
        <v>1196</v>
      </c>
      <c r="AA32" s="197">
        <v>0</v>
      </c>
      <c r="AB32" s="197">
        <v>1199</v>
      </c>
      <c r="AC32" s="52" t="s">
        <v>90</v>
      </c>
      <c r="AD32" s="52" t="s">
        <v>90</v>
      </c>
      <c r="AE32" s="52" t="s">
        <v>90</v>
      </c>
      <c r="AF32" s="196" t="s">
        <v>90</v>
      </c>
      <c r="AG32" s="196">
        <v>34344424</v>
      </c>
      <c r="AH32" s="53">
        <f t="shared" si="9"/>
        <v>1056</v>
      </c>
      <c r="AI32" s="54">
        <f t="shared" si="8"/>
        <v>203.97913849719916</v>
      </c>
      <c r="AJ32" s="166">
        <v>0</v>
      </c>
      <c r="AK32" s="166">
        <v>1</v>
      </c>
      <c r="AL32" s="166">
        <v>1</v>
      </c>
      <c r="AM32" s="166">
        <v>0</v>
      </c>
      <c r="AN32" s="166">
        <v>1</v>
      </c>
      <c r="AO32" s="166">
        <v>0</v>
      </c>
      <c r="AP32" s="197">
        <v>7617660</v>
      </c>
      <c r="AQ32" s="197">
        <f t="shared" si="0"/>
        <v>0</v>
      </c>
      <c r="AR32" s="57">
        <v>0.98</v>
      </c>
      <c r="AS32" s="56" t="s">
        <v>113</v>
      </c>
      <c r="AV32" s="64">
        <v>1</v>
      </c>
      <c r="AW32" s="64">
        <f>IFERROR(AV32*VLOOKUP(AV31,AV24:AW28,2,FALSE)/VLOOKUP(AW31,AV24:AW28,2,FALSE),"Enter Unit and Value")</f>
        <v>1.4189189189189189</v>
      </c>
      <c r="AY32" s="170"/>
    </row>
    <row r="33" spans="2:51" x14ac:dyDescent="0.25">
      <c r="B33" s="43">
        <v>2.9166666666666701</v>
      </c>
      <c r="C33" s="43">
        <v>0.95833333333333803</v>
      </c>
      <c r="D33" s="191">
        <v>8</v>
      </c>
      <c r="E33" s="44">
        <f t="shared" si="1"/>
        <v>5.6338028169014089</v>
      </c>
      <c r="F33" s="168">
        <v>66</v>
      </c>
      <c r="G33" s="44">
        <f t="shared" si="2"/>
        <v>46.478873239436624</v>
      </c>
      <c r="H33" s="45" t="s">
        <v>88</v>
      </c>
      <c r="I33" s="45">
        <f>J33-(2/1.42)</f>
        <v>41.549295774647888</v>
      </c>
      <c r="J33" s="46">
        <f t="shared" ref="J33:J34" si="14">(F33-5)/1.42</f>
        <v>42.95774647887324</v>
      </c>
      <c r="K33" s="45">
        <f t="shared" si="12"/>
        <v>47.183098591549296</v>
      </c>
      <c r="L33" s="47">
        <v>14</v>
      </c>
      <c r="M33" s="48" t="s">
        <v>118</v>
      </c>
      <c r="N33" s="48">
        <v>11.9</v>
      </c>
      <c r="O33" s="192">
        <v>122</v>
      </c>
      <c r="P33" s="192">
        <v>102</v>
      </c>
      <c r="Q33" s="192">
        <v>23611529</v>
      </c>
      <c r="R33" s="50">
        <f t="shared" si="4"/>
        <v>4242</v>
      </c>
      <c r="S33" s="51">
        <f t="shared" si="5"/>
        <v>101.80800000000001</v>
      </c>
      <c r="T33" s="51">
        <f t="shared" si="6"/>
        <v>4.242</v>
      </c>
      <c r="U33" s="193">
        <v>2.8</v>
      </c>
      <c r="V33" s="193">
        <f t="shared" si="7"/>
        <v>2.8</v>
      </c>
      <c r="W33" s="194" t="s">
        <v>129</v>
      </c>
      <c r="X33" s="197">
        <v>0</v>
      </c>
      <c r="Y33" s="197">
        <v>0</v>
      </c>
      <c r="Z33" s="197">
        <v>1081</v>
      </c>
      <c r="AA33" s="197">
        <v>0</v>
      </c>
      <c r="AB33" s="197">
        <v>1141</v>
      </c>
      <c r="AC33" s="52" t="s">
        <v>90</v>
      </c>
      <c r="AD33" s="52" t="s">
        <v>90</v>
      </c>
      <c r="AE33" s="52" t="s">
        <v>90</v>
      </c>
      <c r="AF33" s="196" t="s">
        <v>90</v>
      </c>
      <c r="AG33" s="196">
        <v>34345184</v>
      </c>
      <c r="AH33" s="53">
        <f t="shared" si="9"/>
        <v>760</v>
      </c>
      <c r="AI33" s="54">
        <f t="shared" si="8"/>
        <v>179.16077322017915</v>
      </c>
      <c r="AJ33" s="166">
        <v>0</v>
      </c>
      <c r="AK33" s="166">
        <v>0</v>
      </c>
      <c r="AL33" s="166">
        <v>1</v>
      </c>
      <c r="AM33" s="166">
        <v>0</v>
      </c>
      <c r="AN33" s="166">
        <v>1</v>
      </c>
      <c r="AO33" s="166">
        <v>0.38</v>
      </c>
      <c r="AP33" s="197">
        <v>7618356</v>
      </c>
      <c r="AQ33" s="197">
        <f t="shared" si="0"/>
        <v>696</v>
      </c>
      <c r="AR33" s="55"/>
      <c r="AS33" s="56" t="s">
        <v>113</v>
      </c>
      <c r="AY33" s="170"/>
    </row>
    <row r="34" spans="2:51" x14ac:dyDescent="0.25">
      <c r="B34" s="43">
        <v>2.9583333333333299</v>
      </c>
      <c r="C34" s="43">
        <v>1</v>
      </c>
      <c r="D34" s="191">
        <v>11</v>
      </c>
      <c r="E34" s="44">
        <f t="shared" si="1"/>
        <v>7.746478873239437</v>
      </c>
      <c r="F34" s="168">
        <v>66</v>
      </c>
      <c r="G34" s="44">
        <f t="shared" si="2"/>
        <v>46.478873239436624</v>
      </c>
      <c r="H34" s="45" t="s">
        <v>88</v>
      </c>
      <c r="I34" s="45">
        <f t="shared" si="3"/>
        <v>41.549295774647888</v>
      </c>
      <c r="J34" s="46">
        <f t="shared" si="14"/>
        <v>42.95774647887324</v>
      </c>
      <c r="K34" s="45">
        <f t="shared" si="12"/>
        <v>47.183098591549296</v>
      </c>
      <c r="L34" s="47">
        <v>14</v>
      </c>
      <c r="M34" s="48" t="s">
        <v>118</v>
      </c>
      <c r="N34" s="65">
        <v>11.5</v>
      </c>
      <c r="O34" s="192">
        <v>117</v>
      </c>
      <c r="P34" s="192">
        <v>94</v>
      </c>
      <c r="Q34" s="192">
        <v>23615615</v>
      </c>
      <c r="R34" s="50">
        <f t="shared" si="4"/>
        <v>4086</v>
      </c>
      <c r="S34" s="51">
        <f t="shared" si="5"/>
        <v>98.063999999999993</v>
      </c>
      <c r="T34" s="51">
        <f t="shared" si="6"/>
        <v>4.0860000000000003</v>
      </c>
      <c r="U34" s="193">
        <v>3.6</v>
      </c>
      <c r="V34" s="193">
        <f>U34</f>
        <v>3.6</v>
      </c>
      <c r="W34" s="194" t="s">
        <v>129</v>
      </c>
      <c r="X34" s="197">
        <v>0</v>
      </c>
      <c r="Y34" s="197">
        <v>0</v>
      </c>
      <c r="Z34" s="197">
        <v>1088</v>
      </c>
      <c r="AA34" s="197">
        <v>0</v>
      </c>
      <c r="AB34" s="197">
        <v>1032</v>
      </c>
      <c r="AC34" s="52" t="s">
        <v>90</v>
      </c>
      <c r="AD34" s="52" t="s">
        <v>90</v>
      </c>
      <c r="AE34" s="52" t="s">
        <v>90</v>
      </c>
      <c r="AF34" s="196" t="s">
        <v>90</v>
      </c>
      <c r="AG34" s="196">
        <v>34345884</v>
      </c>
      <c r="AH34" s="53">
        <f t="shared" si="9"/>
        <v>700</v>
      </c>
      <c r="AI34" s="54">
        <f t="shared" si="8"/>
        <v>171.31669114047966</v>
      </c>
      <c r="AJ34" s="166">
        <v>0</v>
      </c>
      <c r="AK34" s="166">
        <v>0</v>
      </c>
      <c r="AL34" s="166">
        <v>1</v>
      </c>
      <c r="AM34" s="166">
        <v>0</v>
      </c>
      <c r="AN34" s="166">
        <v>1</v>
      </c>
      <c r="AO34" s="166">
        <v>0.38</v>
      </c>
      <c r="AP34" s="197">
        <v>7619207</v>
      </c>
      <c r="AQ34" s="197">
        <f t="shared" si="0"/>
        <v>851</v>
      </c>
      <c r="AR34" s="55"/>
      <c r="AS34" s="56" t="s">
        <v>113</v>
      </c>
      <c r="AV34" s="60" t="s">
        <v>119</v>
      </c>
      <c r="AW34" s="66" t="s">
        <v>30</v>
      </c>
      <c r="AY34" s="170"/>
    </row>
    <row r="35" spans="2:51" x14ac:dyDescent="0.25">
      <c r="B35" s="152"/>
      <c r="C35" s="153"/>
      <c r="D35" s="152"/>
      <c r="E35" s="155"/>
      <c r="F35" s="155"/>
      <c r="G35" s="156"/>
      <c r="H35" s="154"/>
      <c r="I35" s="155"/>
      <c r="J35" s="155"/>
      <c r="K35" s="156"/>
      <c r="L35" s="226" t="s">
        <v>120</v>
      </c>
      <c r="M35" s="227"/>
      <c r="N35" s="228"/>
      <c r="O35" s="67"/>
      <c r="P35" s="67">
        <f>AVERAGE(P11:P34)</f>
        <v>123.08333333333333</v>
      </c>
      <c r="Q35" s="68">
        <f>Q34-Q10</f>
        <v>122553</v>
      </c>
      <c r="R35" s="69">
        <f>SUM(R11:R34)</f>
        <v>122553</v>
      </c>
      <c r="S35" s="70">
        <f>AVERAGE(S11:S34)</f>
        <v>122.553</v>
      </c>
      <c r="T35" s="70">
        <f>SUM(T11:T34)</f>
        <v>122.553</v>
      </c>
      <c r="U35" s="154"/>
      <c r="V35" s="154"/>
      <c r="W35" s="61"/>
      <c r="X35" s="146"/>
      <c r="Y35" s="147"/>
      <c r="Z35" s="147"/>
      <c r="AA35" s="147"/>
      <c r="AB35" s="148"/>
      <c r="AC35" s="146"/>
      <c r="AD35" s="147"/>
      <c r="AE35" s="148"/>
      <c r="AF35" s="149"/>
      <c r="AG35" s="71">
        <f>AG34-AG10</f>
        <v>25624</v>
      </c>
      <c r="AH35" s="72">
        <f>SUM(AH11:AH34)</f>
        <v>25624</v>
      </c>
      <c r="AI35" s="73">
        <f>$AH$35/$T35</f>
        <v>209.08504891761115</v>
      </c>
      <c r="AJ35" s="149"/>
      <c r="AK35" s="150"/>
      <c r="AL35" s="150"/>
      <c r="AM35" s="150"/>
      <c r="AN35" s="151"/>
      <c r="AO35" s="74"/>
      <c r="AP35" s="75">
        <f>AP34-AP10</f>
        <v>6951</v>
      </c>
      <c r="AQ35" s="76">
        <f>SUM(AQ11:AQ34)</f>
        <v>6951</v>
      </c>
      <c r="AR35" s="77">
        <f>AVERAGE(AR11:AR34)</f>
        <v>1.0483333333333336</v>
      </c>
      <c r="AS35" s="74"/>
      <c r="AV35" s="78" t="s">
        <v>30</v>
      </c>
      <c r="AW35" s="78">
        <v>1</v>
      </c>
      <c r="AY35" s="170"/>
    </row>
    <row r="36" spans="2:51" x14ac:dyDescent="0.25">
      <c r="B36" s="79"/>
      <c r="C36" s="79"/>
      <c r="D36" s="79"/>
      <c r="E36" s="80"/>
      <c r="F36" s="80"/>
      <c r="G36" s="80"/>
      <c r="H36" s="80"/>
      <c r="I36" s="81"/>
      <c r="J36" s="81"/>
      <c r="K36" s="81"/>
      <c r="L36" s="167"/>
      <c r="M36" s="167"/>
      <c r="N36" s="167"/>
      <c r="O36" s="167"/>
      <c r="P36" s="167"/>
      <c r="Q36" s="167"/>
      <c r="R36" s="167"/>
      <c r="S36" s="167"/>
      <c r="T36" s="167"/>
      <c r="U36" s="82"/>
      <c r="V36" s="82"/>
      <c r="W36" s="167"/>
      <c r="X36" s="167"/>
      <c r="Y36" s="167"/>
      <c r="Z36" s="171"/>
      <c r="AA36" s="167"/>
      <c r="AB36" s="167"/>
      <c r="AC36" s="167"/>
      <c r="AD36" s="167"/>
      <c r="AE36" s="167"/>
      <c r="AH36" s="83"/>
      <c r="AM36" s="167"/>
      <c r="AN36" s="167"/>
      <c r="AO36" s="167"/>
      <c r="AP36" s="167"/>
      <c r="AQ36" s="167"/>
      <c r="AR36" s="167"/>
      <c r="AV36" s="78" t="s">
        <v>121</v>
      </c>
      <c r="AW36" s="78">
        <v>41.67</v>
      </c>
      <c r="AY36" s="170"/>
    </row>
    <row r="37" spans="2:51" x14ac:dyDescent="0.25">
      <c r="B37" s="93" t="s">
        <v>122</v>
      </c>
      <c r="C37" s="93"/>
      <c r="D37" s="93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71"/>
      <c r="X37" s="171"/>
      <c r="Y37" s="171"/>
      <c r="Z37" s="171"/>
      <c r="AA37" s="171"/>
      <c r="AB37" s="171"/>
      <c r="AC37" s="171"/>
      <c r="AD37" s="171"/>
      <c r="AE37" s="171"/>
      <c r="AM37" s="23"/>
      <c r="AN37" s="167"/>
      <c r="AO37" s="167"/>
      <c r="AP37" s="167"/>
      <c r="AQ37" s="167"/>
      <c r="AR37" s="171"/>
      <c r="AV37" s="78" t="s">
        <v>123</v>
      </c>
      <c r="AW37" s="78">
        <v>11.574999999999999</v>
      </c>
      <c r="AY37" s="170"/>
    </row>
    <row r="38" spans="2:51" x14ac:dyDescent="0.25">
      <c r="B38" s="90" t="s">
        <v>128</v>
      </c>
      <c r="C38" s="176"/>
      <c r="D38" s="176"/>
      <c r="E38" s="176"/>
      <c r="F38" s="176"/>
      <c r="G38" s="176"/>
      <c r="H38" s="176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92"/>
      <c r="T38" s="92"/>
      <c r="U38" s="92"/>
      <c r="V38" s="92"/>
      <c r="W38" s="171"/>
      <c r="X38" s="171"/>
      <c r="Y38" s="171"/>
      <c r="Z38" s="171"/>
      <c r="AA38" s="171"/>
      <c r="AB38" s="171"/>
      <c r="AC38" s="171"/>
      <c r="AD38" s="171"/>
      <c r="AE38" s="171"/>
      <c r="AM38" s="23"/>
      <c r="AN38" s="167"/>
      <c r="AO38" s="167"/>
      <c r="AP38" s="167"/>
      <c r="AQ38" s="167"/>
      <c r="AR38" s="171"/>
      <c r="AV38" s="78"/>
      <c r="AW38" s="78"/>
      <c r="AY38" s="170"/>
    </row>
    <row r="39" spans="2:51" x14ac:dyDescent="0.25">
      <c r="B39" s="182" t="s">
        <v>134</v>
      </c>
      <c r="C39" s="176"/>
      <c r="D39" s="176"/>
      <c r="E39" s="176"/>
      <c r="F39" s="176"/>
      <c r="G39" s="176"/>
      <c r="H39" s="176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92"/>
      <c r="T39" s="92"/>
      <c r="U39" s="92"/>
      <c r="V39" s="92"/>
      <c r="W39" s="171"/>
      <c r="X39" s="171"/>
      <c r="Y39" s="171"/>
      <c r="Z39" s="171"/>
      <c r="AA39" s="171"/>
      <c r="AB39" s="171"/>
      <c r="AC39" s="171"/>
      <c r="AD39" s="171"/>
      <c r="AE39" s="171"/>
      <c r="AM39" s="23"/>
      <c r="AN39" s="167"/>
      <c r="AO39" s="167"/>
      <c r="AP39" s="167"/>
      <c r="AQ39" s="167"/>
      <c r="AR39" s="171"/>
      <c r="AV39" s="78"/>
      <c r="AW39" s="78"/>
      <c r="AY39" s="170"/>
    </row>
    <row r="40" spans="2:51" x14ac:dyDescent="0.25">
      <c r="B40" s="88" t="s">
        <v>140</v>
      </c>
      <c r="C40" s="176"/>
      <c r="D40" s="176"/>
      <c r="E40" s="176"/>
      <c r="F40" s="176"/>
      <c r="G40" s="176"/>
      <c r="H40" s="176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92"/>
      <c r="T40" s="92"/>
      <c r="U40" s="92"/>
      <c r="V40" s="92"/>
      <c r="W40" s="171"/>
      <c r="X40" s="171"/>
      <c r="Y40" s="171"/>
      <c r="Z40" s="171"/>
      <c r="AA40" s="171"/>
      <c r="AB40" s="171"/>
      <c r="AC40" s="171"/>
      <c r="AD40" s="171"/>
      <c r="AE40" s="171"/>
      <c r="AM40" s="23"/>
      <c r="AN40" s="167"/>
      <c r="AO40" s="167"/>
      <c r="AP40" s="167"/>
      <c r="AQ40" s="167"/>
      <c r="AR40" s="171"/>
      <c r="AV40" s="78"/>
      <c r="AW40" s="78"/>
      <c r="AY40" s="170"/>
    </row>
    <row r="41" spans="2:51" x14ac:dyDescent="0.25">
      <c r="B41" s="88" t="s">
        <v>289</v>
      </c>
      <c r="C41" s="176"/>
      <c r="D41" s="176"/>
      <c r="E41" s="176"/>
      <c r="F41" s="176"/>
      <c r="G41" s="176"/>
      <c r="H41" s="176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92"/>
      <c r="T41" s="92"/>
      <c r="U41" s="92"/>
      <c r="V41" s="92"/>
      <c r="W41" s="171"/>
      <c r="X41" s="171"/>
      <c r="Y41" s="171"/>
      <c r="Z41" s="171"/>
      <c r="AA41" s="171"/>
      <c r="AB41" s="171"/>
      <c r="AC41" s="171"/>
      <c r="AD41" s="171"/>
      <c r="AE41" s="171"/>
      <c r="AM41" s="23"/>
      <c r="AN41" s="167"/>
      <c r="AO41" s="167"/>
      <c r="AP41" s="167"/>
      <c r="AQ41" s="167"/>
      <c r="AR41" s="171"/>
      <c r="AV41" s="204"/>
      <c r="AW41" s="204"/>
      <c r="AY41" s="170"/>
    </row>
    <row r="42" spans="2:51" x14ac:dyDescent="0.25">
      <c r="B42" s="182" t="s">
        <v>124</v>
      </c>
      <c r="C42" s="176"/>
      <c r="D42" s="176"/>
      <c r="E42" s="181"/>
      <c r="F42" s="181"/>
      <c r="G42" s="181"/>
      <c r="H42" s="176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9"/>
      <c r="T42" s="179"/>
      <c r="U42" s="179"/>
      <c r="V42" s="179"/>
      <c r="W42" s="171"/>
      <c r="X42" s="171"/>
      <c r="Y42" s="171"/>
      <c r="Z42" s="171"/>
      <c r="AA42" s="171"/>
      <c r="AB42" s="171"/>
      <c r="AC42" s="171"/>
      <c r="AD42" s="171"/>
      <c r="AE42" s="171"/>
      <c r="AM42" s="172"/>
      <c r="AN42" s="172"/>
      <c r="AO42" s="172"/>
      <c r="AP42" s="172"/>
      <c r="AQ42" s="172"/>
      <c r="AR42" s="172"/>
      <c r="AS42" s="173"/>
      <c r="AV42" s="170"/>
      <c r="AW42" s="163"/>
      <c r="AX42" s="163"/>
      <c r="AY42" s="163"/>
    </row>
    <row r="43" spans="2:51" x14ac:dyDescent="0.25">
      <c r="B43" s="182" t="s">
        <v>125</v>
      </c>
      <c r="C43" s="176"/>
      <c r="D43" s="176"/>
      <c r="E43" s="181"/>
      <c r="F43" s="181"/>
      <c r="G43" s="181"/>
      <c r="H43" s="176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80"/>
      <c r="T43" s="179"/>
      <c r="U43" s="179"/>
      <c r="V43" s="179"/>
      <c r="W43" s="171"/>
      <c r="X43" s="171"/>
      <c r="Y43" s="171"/>
      <c r="Z43" s="171"/>
      <c r="AA43" s="171"/>
      <c r="AB43" s="171"/>
      <c r="AC43" s="171"/>
      <c r="AD43" s="171"/>
      <c r="AE43" s="171"/>
      <c r="AM43" s="172"/>
      <c r="AN43" s="172"/>
      <c r="AO43" s="172"/>
      <c r="AP43" s="172"/>
      <c r="AQ43" s="172"/>
      <c r="AR43" s="172"/>
      <c r="AS43" s="173"/>
      <c r="AV43" s="170"/>
      <c r="AW43" s="163"/>
      <c r="AX43" s="163"/>
      <c r="AY43" s="163"/>
    </row>
    <row r="44" spans="2:51" x14ac:dyDescent="0.25">
      <c r="B44" s="178" t="s">
        <v>290</v>
      </c>
      <c r="C44" s="176"/>
      <c r="D44" s="176"/>
      <c r="E44" s="181"/>
      <c r="F44" s="181"/>
      <c r="G44" s="181"/>
      <c r="H44" s="17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80"/>
      <c r="T44" s="179"/>
      <c r="U44" s="179"/>
      <c r="V44" s="179"/>
      <c r="W44" s="171"/>
      <c r="X44" s="171"/>
      <c r="Y44" s="171"/>
      <c r="Z44" s="171"/>
      <c r="AA44" s="171"/>
      <c r="AB44" s="171"/>
      <c r="AC44" s="171"/>
      <c r="AD44" s="171"/>
      <c r="AE44" s="171"/>
      <c r="AM44" s="172"/>
      <c r="AN44" s="172"/>
      <c r="AO44" s="172"/>
      <c r="AP44" s="172"/>
      <c r="AQ44" s="172"/>
      <c r="AR44" s="172"/>
      <c r="AS44" s="173"/>
      <c r="AV44" s="170"/>
      <c r="AW44" s="163"/>
      <c r="AX44" s="163"/>
      <c r="AY44" s="163"/>
    </row>
    <row r="45" spans="2:51" x14ac:dyDescent="0.25">
      <c r="B45" s="178" t="s">
        <v>291</v>
      </c>
      <c r="C45" s="176"/>
      <c r="D45" s="176"/>
      <c r="E45" s="181"/>
      <c r="F45" s="181"/>
      <c r="G45" s="181"/>
      <c r="H45" s="176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80"/>
      <c r="T45" s="179"/>
      <c r="U45" s="179"/>
      <c r="V45" s="179"/>
      <c r="W45" s="171"/>
      <c r="X45" s="171"/>
      <c r="Y45" s="171"/>
      <c r="Z45" s="171"/>
      <c r="AA45" s="171"/>
      <c r="AB45" s="171"/>
      <c r="AC45" s="171"/>
      <c r="AD45" s="171"/>
      <c r="AE45" s="171"/>
      <c r="AM45" s="172"/>
      <c r="AN45" s="172"/>
      <c r="AO45" s="172"/>
      <c r="AP45" s="172"/>
      <c r="AQ45" s="172"/>
      <c r="AR45" s="172"/>
      <c r="AS45" s="173"/>
      <c r="AV45" s="170"/>
      <c r="AW45" s="163"/>
      <c r="AX45" s="163"/>
      <c r="AY45" s="163"/>
    </row>
    <row r="46" spans="2:51" x14ac:dyDescent="0.25">
      <c r="B46" s="174" t="s">
        <v>273</v>
      </c>
      <c r="C46" s="176"/>
      <c r="D46" s="176"/>
      <c r="E46" s="181"/>
      <c r="F46" s="181"/>
      <c r="G46" s="181"/>
      <c r="H46" s="176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80"/>
      <c r="T46" s="179"/>
      <c r="U46" s="179"/>
      <c r="V46" s="179"/>
      <c r="W46" s="171"/>
      <c r="X46" s="171"/>
      <c r="Y46" s="171"/>
      <c r="Z46" s="171"/>
      <c r="AA46" s="171"/>
      <c r="AB46" s="171"/>
      <c r="AC46" s="171"/>
      <c r="AD46" s="171"/>
      <c r="AE46" s="171"/>
      <c r="AM46" s="172"/>
      <c r="AN46" s="172"/>
      <c r="AO46" s="172"/>
      <c r="AP46" s="172"/>
      <c r="AQ46" s="172"/>
      <c r="AR46" s="172"/>
      <c r="AS46" s="173"/>
      <c r="AV46" s="170"/>
      <c r="AW46" s="163"/>
      <c r="AX46" s="163"/>
      <c r="AY46" s="163"/>
    </row>
    <row r="47" spans="2:51" x14ac:dyDescent="0.25">
      <c r="B47" s="182" t="s">
        <v>274</v>
      </c>
      <c r="C47" s="176"/>
      <c r="D47" s="176"/>
      <c r="E47" s="176"/>
      <c r="F47" s="176"/>
      <c r="G47" s="176"/>
      <c r="H47" s="176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9"/>
      <c r="U47" s="179"/>
      <c r="V47" s="179"/>
      <c r="W47" s="171"/>
      <c r="X47" s="171"/>
      <c r="Y47" s="171"/>
      <c r="Z47" s="171"/>
      <c r="AA47" s="171"/>
      <c r="AB47" s="171"/>
      <c r="AC47" s="171"/>
      <c r="AD47" s="171"/>
      <c r="AE47" s="171"/>
      <c r="AM47" s="172"/>
      <c r="AN47" s="172"/>
      <c r="AO47" s="172"/>
      <c r="AP47" s="172"/>
      <c r="AQ47" s="172"/>
      <c r="AR47" s="172"/>
      <c r="AS47" s="173"/>
      <c r="AV47" s="170"/>
      <c r="AW47" s="163"/>
      <c r="AX47" s="163"/>
      <c r="AY47" s="163"/>
    </row>
    <row r="48" spans="2:51" x14ac:dyDescent="0.25">
      <c r="B48" s="182" t="s">
        <v>131</v>
      </c>
      <c r="C48" s="176"/>
      <c r="D48" s="176"/>
      <c r="E48" s="176"/>
      <c r="F48" s="176"/>
      <c r="G48" s="176"/>
      <c r="H48" s="176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80"/>
      <c r="T48" s="179"/>
      <c r="U48" s="179"/>
      <c r="V48" s="179"/>
      <c r="W48" s="171"/>
      <c r="X48" s="171"/>
      <c r="Y48" s="171"/>
      <c r="Z48" s="171"/>
      <c r="AA48" s="171"/>
      <c r="AB48" s="171"/>
      <c r="AC48" s="171"/>
      <c r="AD48" s="171"/>
      <c r="AE48" s="171"/>
      <c r="AM48" s="172"/>
      <c r="AN48" s="172"/>
      <c r="AO48" s="172"/>
      <c r="AP48" s="172"/>
      <c r="AQ48" s="172"/>
      <c r="AR48" s="172"/>
      <c r="AS48" s="173"/>
      <c r="AV48" s="170"/>
      <c r="AW48" s="163"/>
      <c r="AX48" s="163"/>
      <c r="AY48" s="163"/>
    </row>
    <row r="49" spans="2:51" x14ac:dyDescent="0.25">
      <c r="B49" s="174" t="s">
        <v>264</v>
      </c>
      <c r="C49" s="176"/>
      <c r="D49" s="176"/>
      <c r="E49" s="176"/>
      <c r="F49" s="176"/>
      <c r="G49" s="176"/>
      <c r="H49" s="176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80"/>
      <c r="T49" s="179"/>
      <c r="U49" s="179"/>
      <c r="V49" s="179"/>
      <c r="W49" s="171"/>
      <c r="X49" s="171"/>
      <c r="Y49" s="171"/>
      <c r="Z49" s="171"/>
      <c r="AA49" s="171"/>
      <c r="AB49" s="171"/>
      <c r="AC49" s="171"/>
      <c r="AD49" s="171"/>
      <c r="AE49" s="171"/>
      <c r="AM49" s="172"/>
      <c r="AN49" s="172"/>
      <c r="AO49" s="172"/>
      <c r="AP49" s="172"/>
      <c r="AQ49" s="172"/>
      <c r="AR49" s="172"/>
      <c r="AS49" s="173"/>
      <c r="AV49" s="170"/>
      <c r="AW49" s="163"/>
      <c r="AX49" s="163"/>
      <c r="AY49" s="163"/>
    </row>
    <row r="50" spans="2:51" x14ac:dyDescent="0.25">
      <c r="B50" s="174" t="s">
        <v>265</v>
      </c>
      <c r="C50" s="104"/>
      <c r="D50" s="104"/>
      <c r="E50" s="104"/>
      <c r="F50" s="104"/>
      <c r="G50" s="104"/>
      <c r="H50" s="104"/>
      <c r="I50" s="184"/>
      <c r="J50" s="177"/>
      <c r="K50" s="177"/>
      <c r="L50" s="177"/>
      <c r="M50" s="177"/>
      <c r="N50" s="177"/>
      <c r="O50" s="177"/>
      <c r="P50" s="177"/>
      <c r="Q50" s="177"/>
      <c r="R50" s="177"/>
      <c r="S50" s="180"/>
      <c r="T50" s="179"/>
      <c r="U50" s="179"/>
      <c r="V50" s="179"/>
      <c r="W50" s="171"/>
      <c r="X50" s="171"/>
      <c r="Y50" s="171"/>
      <c r="Z50" s="171"/>
      <c r="AA50" s="171"/>
      <c r="AB50" s="171"/>
      <c r="AC50" s="171"/>
      <c r="AD50" s="171"/>
      <c r="AE50" s="171"/>
      <c r="AM50" s="172"/>
      <c r="AN50" s="172"/>
      <c r="AO50" s="172"/>
      <c r="AP50" s="172"/>
      <c r="AQ50" s="172"/>
      <c r="AR50" s="172"/>
      <c r="AS50" s="173"/>
      <c r="AV50" s="170"/>
      <c r="AW50" s="163"/>
      <c r="AX50" s="163"/>
      <c r="AY50" s="163"/>
    </row>
    <row r="51" spans="2:51" x14ac:dyDescent="0.25">
      <c r="B51" s="182" t="s">
        <v>132</v>
      </c>
      <c r="C51" s="104"/>
      <c r="D51" s="104"/>
      <c r="E51" s="104"/>
      <c r="F51" s="104"/>
      <c r="G51" s="104"/>
      <c r="H51" s="104"/>
      <c r="I51" s="184"/>
      <c r="J51" s="177"/>
      <c r="K51" s="177"/>
      <c r="L51" s="177"/>
      <c r="M51" s="177"/>
      <c r="N51" s="177"/>
      <c r="O51" s="177"/>
      <c r="P51" s="177"/>
      <c r="Q51" s="177"/>
      <c r="R51" s="177"/>
      <c r="S51" s="180"/>
      <c r="T51" s="179"/>
      <c r="U51" s="179"/>
      <c r="V51" s="179"/>
      <c r="W51" s="171"/>
      <c r="X51" s="171"/>
      <c r="Y51" s="171"/>
      <c r="Z51" s="171"/>
      <c r="AA51" s="171"/>
      <c r="AB51" s="171"/>
      <c r="AC51" s="171"/>
      <c r="AD51" s="171"/>
      <c r="AE51" s="171"/>
      <c r="AM51" s="172"/>
      <c r="AN51" s="172"/>
      <c r="AO51" s="172"/>
      <c r="AP51" s="172"/>
      <c r="AQ51" s="172"/>
      <c r="AR51" s="172"/>
      <c r="AS51" s="173"/>
      <c r="AV51" s="170"/>
      <c r="AW51" s="163"/>
      <c r="AX51" s="163"/>
      <c r="AY51" s="163"/>
    </row>
    <row r="52" spans="2:51" x14ac:dyDescent="0.25">
      <c r="B52" s="174" t="s">
        <v>266</v>
      </c>
      <c r="C52" s="104"/>
      <c r="D52" s="104"/>
      <c r="E52" s="104"/>
      <c r="F52" s="104"/>
      <c r="G52" s="104"/>
      <c r="H52" s="104"/>
      <c r="I52" s="184"/>
      <c r="J52" s="177"/>
      <c r="K52" s="177"/>
      <c r="L52" s="177"/>
      <c r="M52" s="177"/>
      <c r="N52" s="177"/>
      <c r="O52" s="177"/>
      <c r="P52" s="177"/>
      <c r="Q52" s="177"/>
      <c r="R52" s="177"/>
      <c r="S52" s="180"/>
      <c r="T52" s="179"/>
      <c r="U52" s="179"/>
      <c r="V52" s="179"/>
      <c r="W52" s="171"/>
      <c r="X52" s="171"/>
      <c r="Y52" s="171"/>
      <c r="Z52" s="171"/>
      <c r="AA52" s="171"/>
      <c r="AB52" s="171"/>
      <c r="AC52" s="171"/>
      <c r="AD52" s="171"/>
      <c r="AE52" s="171"/>
      <c r="AM52" s="172"/>
      <c r="AN52" s="172"/>
      <c r="AO52" s="172"/>
      <c r="AP52" s="172"/>
      <c r="AQ52" s="172"/>
      <c r="AR52" s="172"/>
      <c r="AS52" s="173"/>
      <c r="AV52" s="170"/>
      <c r="AW52" s="163"/>
      <c r="AX52" s="163"/>
      <c r="AY52" s="163"/>
    </row>
    <row r="53" spans="2:51" x14ac:dyDescent="0.25">
      <c r="B53" s="182" t="s">
        <v>133</v>
      </c>
      <c r="C53" s="176"/>
      <c r="D53" s="176"/>
      <c r="E53" s="176"/>
      <c r="F53" s="176"/>
      <c r="G53" s="176"/>
      <c r="H53" s="176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80"/>
      <c r="T53" s="179"/>
      <c r="U53" s="179"/>
      <c r="V53" s="179"/>
      <c r="W53" s="171"/>
      <c r="X53" s="171"/>
      <c r="Y53" s="171"/>
      <c r="Z53" s="171"/>
      <c r="AA53" s="171"/>
      <c r="AB53" s="171"/>
      <c r="AC53" s="171"/>
      <c r="AD53" s="171"/>
      <c r="AE53" s="171"/>
      <c r="AM53" s="172"/>
      <c r="AN53" s="172"/>
      <c r="AO53" s="172"/>
      <c r="AP53" s="172"/>
      <c r="AQ53" s="172"/>
      <c r="AR53" s="172"/>
      <c r="AS53" s="173"/>
      <c r="AV53" s="170"/>
      <c r="AW53" s="163"/>
      <c r="AX53" s="163"/>
      <c r="AY53" s="163"/>
    </row>
    <row r="54" spans="2:51" x14ac:dyDescent="0.25">
      <c r="B54" s="178" t="s">
        <v>149</v>
      </c>
      <c r="C54" s="176"/>
      <c r="D54" s="176"/>
      <c r="E54" s="176"/>
      <c r="F54" s="176"/>
      <c r="G54" s="176"/>
      <c r="H54" s="176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80"/>
      <c r="T54" s="179"/>
      <c r="U54" s="179"/>
      <c r="V54" s="179"/>
      <c r="W54" s="171"/>
      <c r="X54" s="171"/>
      <c r="Y54" s="171"/>
      <c r="Z54" s="171"/>
      <c r="AA54" s="171"/>
      <c r="AB54" s="171"/>
      <c r="AC54" s="171"/>
      <c r="AD54" s="171"/>
      <c r="AE54" s="171"/>
      <c r="AM54" s="172"/>
      <c r="AN54" s="172"/>
      <c r="AO54" s="172"/>
      <c r="AP54" s="172"/>
      <c r="AQ54" s="172"/>
      <c r="AR54" s="172"/>
      <c r="AS54" s="173"/>
      <c r="AV54" s="170"/>
      <c r="AW54" s="163"/>
      <c r="AX54" s="163"/>
      <c r="AY54" s="163"/>
    </row>
    <row r="55" spans="2:51" x14ac:dyDescent="0.25">
      <c r="B55" s="174" t="s">
        <v>206</v>
      </c>
      <c r="C55" s="176"/>
      <c r="D55" s="176"/>
      <c r="E55" s="176"/>
      <c r="F55" s="176"/>
      <c r="G55" s="176"/>
      <c r="H55" s="176"/>
      <c r="I55" s="176"/>
      <c r="J55" s="177"/>
      <c r="K55" s="177"/>
      <c r="L55" s="177"/>
      <c r="M55" s="177"/>
      <c r="N55" s="177"/>
      <c r="O55" s="177"/>
      <c r="P55" s="177"/>
      <c r="Q55" s="177"/>
      <c r="R55" s="177"/>
      <c r="S55" s="180"/>
      <c r="T55" s="179"/>
      <c r="U55" s="179"/>
      <c r="V55" s="179"/>
      <c r="W55" s="171"/>
      <c r="X55" s="171"/>
      <c r="Y55" s="171"/>
      <c r="Z55" s="171"/>
      <c r="AA55" s="171"/>
      <c r="AB55" s="171"/>
      <c r="AC55" s="171"/>
      <c r="AD55" s="171"/>
      <c r="AE55" s="171"/>
      <c r="AM55" s="172"/>
      <c r="AN55" s="172"/>
      <c r="AO55" s="172"/>
      <c r="AP55" s="172"/>
      <c r="AQ55" s="172"/>
      <c r="AR55" s="172"/>
      <c r="AS55" s="173"/>
      <c r="AV55" s="170"/>
      <c r="AW55" s="163"/>
      <c r="AX55" s="163"/>
      <c r="AY55" s="163"/>
    </row>
    <row r="56" spans="2:51" x14ac:dyDescent="0.25">
      <c r="B56" s="182" t="s">
        <v>144</v>
      </c>
      <c r="C56" s="176"/>
      <c r="D56" s="176"/>
      <c r="E56" s="176"/>
      <c r="F56" s="176"/>
      <c r="G56" s="176"/>
      <c r="H56" s="176"/>
      <c r="I56" s="176"/>
      <c r="J56" s="177"/>
      <c r="K56" s="177"/>
      <c r="L56" s="177"/>
      <c r="M56" s="177"/>
      <c r="N56" s="177"/>
      <c r="O56" s="177"/>
      <c r="P56" s="177"/>
      <c r="Q56" s="177"/>
      <c r="R56" s="177"/>
      <c r="S56" s="180"/>
      <c r="T56" s="179"/>
      <c r="U56" s="179"/>
      <c r="V56" s="179"/>
      <c r="W56" s="171"/>
      <c r="X56" s="171"/>
      <c r="Y56" s="171"/>
      <c r="Z56" s="171"/>
      <c r="AA56" s="171"/>
      <c r="AB56" s="171"/>
      <c r="AC56" s="171"/>
      <c r="AD56" s="171"/>
      <c r="AE56" s="171"/>
      <c r="AM56" s="172"/>
      <c r="AN56" s="172"/>
      <c r="AO56" s="172"/>
      <c r="AP56" s="172"/>
      <c r="AQ56" s="172"/>
      <c r="AR56" s="172"/>
      <c r="AS56" s="173"/>
      <c r="AV56" s="170"/>
      <c r="AW56" s="163"/>
      <c r="AX56" s="163"/>
      <c r="AY56" s="163"/>
    </row>
    <row r="57" spans="2:51" x14ac:dyDescent="0.25">
      <c r="B57" s="97" t="s">
        <v>126</v>
      </c>
      <c r="C57" s="176"/>
      <c r="D57" s="176"/>
      <c r="E57" s="176"/>
      <c r="F57" s="176"/>
      <c r="G57" s="176"/>
      <c r="H57" s="176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80"/>
      <c r="T57" s="179"/>
      <c r="U57" s="179"/>
      <c r="V57" s="179"/>
      <c r="W57" s="171"/>
      <c r="X57" s="171"/>
      <c r="Y57" s="171"/>
      <c r="Z57" s="171"/>
      <c r="AA57" s="171"/>
      <c r="AB57" s="171"/>
      <c r="AC57" s="171"/>
      <c r="AD57" s="171"/>
      <c r="AE57" s="171"/>
      <c r="AM57" s="172"/>
      <c r="AN57" s="172"/>
      <c r="AO57" s="172"/>
      <c r="AP57" s="172"/>
      <c r="AQ57" s="172"/>
      <c r="AR57" s="172"/>
      <c r="AS57" s="173"/>
      <c r="AV57" s="170"/>
      <c r="AW57" s="163"/>
      <c r="AX57" s="163"/>
      <c r="AY57" s="163"/>
    </row>
    <row r="58" spans="2:51" x14ac:dyDescent="0.25">
      <c r="B58" s="119" t="s">
        <v>234</v>
      </c>
      <c r="C58" s="176"/>
      <c r="D58" s="176"/>
      <c r="E58" s="176"/>
      <c r="F58" s="176"/>
      <c r="G58" s="104"/>
      <c r="H58" s="104"/>
      <c r="I58" s="184"/>
      <c r="J58" s="177"/>
      <c r="K58" s="177"/>
      <c r="L58" s="177"/>
      <c r="M58" s="177"/>
      <c r="N58" s="177"/>
      <c r="O58" s="177"/>
      <c r="P58" s="177"/>
      <c r="Q58" s="177"/>
      <c r="R58" s="177"/>
      <c r="S58" s="180"/>
      <c r="T58" s="180"/>
      <c r="U58" s="180"/>
      <c r="V58" s="180"/>
      <c r="W58" s="171"/>
      <c r="X58" s="171"/>
      <c r="Y58" s="171"/>
      <c r="Z58" s="171"/>
      <c r="AA58" s="171"/>
      <c r="AB58" s="171"/>
      <c r="AC58" s="171"/>
      <c r="AD58" s="171"/>
      <c r="AE58" s="171"/>
      <c r="AM58" s="172"/>
      <c r="AN58" s="172"/>
      <c r="AO58" s="172"/>
      <c r="AP58" s="172"/>
      <c r="AQ58" s="172"/>
      <c r="AR58" s="172"/>
      <c r="AS58" s="173"/>
      <c r="AV58" s="170"/>
      <c r="AW58" s="163"/>
      <c r="AX58" s="163"/>
      <c r="AY58" s="163"/>
    </row>
    <row r="59" spans="2:51" x14ac:dyDescent="0.25">
      <c r="B59" s="119" t="s">
        <v>127</v>
      </c>
      <c r="C59" s="182"/>
      <c r="D59" s="176"/>
      <c r="E59" s="104"/>
      <c r="F59" s="176"/>
      <c r="G59" s="176"/>
      <c r="H59" s="176"/>
      <c r="I59" s="176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80"/>
      <c r="U59" s="180"/>
      <c r="V59" s="180"/>
      <c r="W59" s="171"/>
      <c r="X59" s="171"/>
      <c r="Y59" s="171"/>
      <c r="Z59" s="171"/>
      <c r="AA59" s="171"/>
      <c r="AB59" s="171"/>
      <c r="AC59" s="171"/>
      <c r="AD59" s="171"/>
      <c r="AE59" s="171"/>
      <c r="AM59" s="172"/>
      <c r="AN59" s="172"/>
      <c r="AO59" s="172"/>
      <c r="AP59" s="172"/>
      <c r="AQ59" s="172"/>
      <c r="AR59" s="172"/>
      <c r="AS59" s="173"/>
      <c r="AV59" s="170"/>
      <c r="AW59" s="163"/>
      <c r="AX59" s="163"/>
      <c r="AY59" s="163"/>
    </row>
    <row r="60" spans="2:51" x14ac:dyDescent="0.25">
      <c r="B60" s="119"/>
      <c r="C60" s="182"/>
      <c r="D60" s="176"/>
      <c r="E60" s="104"/>
      <c r="F60" s="176"/>
      <c r="G60" s="176"/>
      <c r="H60" s="176"/>
      <c r="I60" s="176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80"/>
      <c r="U60" s="85"/>
      <c r="V60" s="85"/>
      <c r="W60" s="171"/>
      <c r="X60" s="171"/>
      <c r="Y60" s="171"/>
      <c r="Z60" s="171"/>
      <c r="AA60" s="171"/>
      <c r="AB60" s="171"/>
      <c r="AC60" s="171"/>
      <c r="AD60" s="171"/>
      <c r="AE60" s="171"/>
      <c r="AM60" s="172"/>
      <c r="AN60" s="172"/>
      <c r="AO60" s="172"/>
      <c r="AP60" s="172"/>
      <c r="AQ60" s="172"/>
      <c r="AR60" s="172"/>
      <c r="AS60" s="173"/>
      <c r="AV60" s="170"/>
      <c r="AW60" s="163"/>
      <c r="AX60" s="163"/>
      <c r="AY60" s="163"/>
    </row>
    <row r="61" spans="2:51" x14ac:dyDescent="0.25">
      <c r="B61" s="119"/>
      <c r="C61" s="182"/>
      <c r="D61" s="176"/>
      <c r="E61" s="104"/>
      <c r="F61" s="176"/>
      <c r="G61" s="176"/>
      <c r="H61" s="176"/>
      <c r="I61" s="176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80"/>
      <c r="U61" s="85"/>
      <c r="V61" s="85"/>
      <c r="W61" s="171"/>
      <c r="X61" s="171"/>
      <c r="Y61" s="171"/>
      <c r="Z61" s="171"/>
      <c r="AA61" s="171"/>
      <c r="AB61" s="171"/>
      <c r="AC61" s="171"/>
      <c r="AD61" s="171"/>
      <c r="AE61" s="171"/>
      <c r="AM61" s="172"/>
      <c r="AN61" s="172"/>
      <c r="AO61" s="172"/>
      <c r="AP61" s="172"/>
      <c r="AQ61" s="172"/>
      <c r="AR61" s="172"/>
      <c r="AS61" s="173"/>
      <c r="AV61" s="170"/>
      <c r="AW61" s="163"/>
      <c r="AX61" s="163"/>
      <c r="AY61" s="163"/>
    </row>
    <row r="62" spans="2:51" x14ac:dyDescent="0.25">
      <c r="B62" s="119"/>
      <c r="C62" s="178"/>
      <c r="D62" s="176"/>
      <c r="E62" s="104"/>
      <c r="F62" s="176"/>
      <c r="G62" s="176"/>
      <c r="H62" s="176"/>
      <c r="I62" s="176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80"/>
      <c r="U62" s="85"/>
      <c r="V62" s="85"/>
      <c r="W62" s="171"/>
      <c r="X62" s="171"/>
      <c r="Y62" s="171"/>
      <c r="Z62" s="171"/>
      <c r="AA62" s="171"/>
      <c r="AB62" s="171"/>
      <c r="AC62" s="171"/>
      <c r="AD62" s="171"/>
      <c r="AE62" s="171"/>
      <c r="AM62" s="172"/>
      <c r="AN62" s="172"/>
      <c r="AO62" s="172"/>
      <c r="AP62" s="172"/>
      <c r="AQ62" s="172"/>
      <c r="AR62" s="172"/>
      <c r="AS62" s="173"/>
      <c r="AV62" s="170"/>
      <c r="AW62" s="163"/>
      <c r="AX62" s="163"/>
      <c r="AY62" s="163"/>
    </row>
    <row r="63" spans="2:51" x14ac:dyDescent="0.25">
      <c r="B63" s="119"/>
      <c r="C63" s="178"/>
      <c r="D63" s="176"/>
      <c r="E63" s="176"/>
      <c r="F63" s="176"/>
      <c r="G63" s="176"/>
      <c r="H63" s="176"/>
      <c r="I63" s="176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80"/>
      <c r="U63" s="85"/>
      <c r="V63" s="85"/>
      <c r="W63" s="171"/>
      <c r="X63" s="171"/>
      <c r="Y63" s="171"/>
      <c r="Z63" s="171"/>
      <c r="AA63" s="171"/>
      <c r="AB63" s="171"/>
      <c r="AC63" s="171"/>
      <c r="AD63" s="171"/>
      <c r="AE63" s="171"/>
      <c r="AM63" s="172"/>
      <c r="AN63" s="172"/>
      <c r="AO63" s="172"/>
      <c r="AP63" s="172"/>
      <c r="AQ63" s="172"/>
      <c r="AR63" s="172"/>
      <c r="AS63" s="173"/>
      <c r="AV63" s="170"/>
      <c r="AW63" s="163"/>
      <c r="AX63" s="163"/>
      <c r="AY63" s="163"/>
    </row>
    <row r="64" spans="2:51" x14ac:dyDescent="0.25">
      <c r="B64" s="119"/>
      <c r="C64" s="178"/>
      <c r="D64" s="176"/>
      <c r="E64" s="104"/>
      <c r="F64" s="176"/>
      <c r="G64" s="176"/>
      <c r="H64" s="176"/>
      <c r="I64" s="176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80"/>
      <c r="U64" s="85"/>
      <c r="V64" s="85"/>
      <c r="W64" s="171"/>
      <c r="X64" s="171"/>
      <c r="Y64" s="171"/>
      <c r="Z64" s="171"/>
      <c r="AA64" s="171"/>
      <c r="AB64" s="171"/>
      <c r="AC64" s="171"/>
      <c r="AD64" s="171"/>
      <c r="AE64" s="171"/>
      <c r="AM64" s="172"/>
      <c r="AN64" s="172"/>
      <c r="AO64" s="172"/>
      <c r="AP64" s="172"/>
      <c r="AQ64" s="172"/>
      <c r="AR64" s="172"/>
      <c r="AS64" s="173"/>
      <c r="AV64" s="170"/>
      <c r="AW64" s="163"/>
      <c r="AX64" s="163"/>
      <c r="AY64" s="163"/>
    </row>
    <row r="65" spans="1:51" x14ac:dyDescent="0.25">
      <c r="B65" s="119"/>
      <c r="C65" s="178"/>
      <c r="D65" s="176"/>
      <c r="E65" s="176"/>
      <c r="F65" s="176"/>
      <c r="G65" s="176"/>
      <c r="H65" s="176"/>
      <c r="I65" s="176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80"/>
      <c r="U65" s="85"/>
      <c r="V65" s="85"/>
      <c r="W65" s="171"/>
      <c r="X65" s="171"/>
      <c r="Y65" s="171"/>
      <c r="Z65" s="171"/>
      <c r="AA65" s="171"/>
      <c r="AB65" s="171"/>
      <c r="AC65" s="171"/>
      <c r="AD65" s="171"/>
      <c r="AE65" s="171"/>
      <c r="AM65" s="172"/>
      <c r="AN65" s="172"/>
      <c r="AO65" s="172"/>
      <c r="AP65" s="172"/>
      <c r="AQ65" s="172"/>
      <c r="AR65" s="172"/>
      <c r="AS65" s="173"/>
      <c r="AV65" s="170"/>
      <c r="AW65" s="163"/>
      <c r="AX65" s="163"/>
      <c r="AY65" s="163"/>
    </row>
    <row r="66" spans="1:51" x14ac:dyDescent="0.25">
      <c r="B66" s="119"/>
      <c r="C66" s="174"/>
      <c r="D66" s="176"/>
      <c r="E66" s="176"/>
      <c r="F66" s="176"/>
      <c r="G66" s="176"/>
      <c r="H66" s="176"/>
      <c r="I66" s="176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80"/>
      <c r="U66" s="85"/>
      <c r="V66" s="85"/>
      <c r="W66" s="171"/>
      <c r="X66" s="171"/>
      <c r="Y66" s="171"/>
      <c r="Z66" s="98"/>
      <c r="AA66" s="171"/>
      <c r="AB66" s="171"/>
      <c r="AC66" s="171"/>
      <c r="AD66" s="171"/>
      <c r="AE66" s="171"/>
      <c r="AM66" s="172"/>
      <c r="AN66" s="172"/>
      <c r="AO66" s="172"/>
      <c r="AP66" s="172"/>
      <c r="AQ66" s="172"/>
      <c r="AR66" s="172"/>
      <c r="AS66" s="173"/>
      <c r="AV66" s="170"/>
      <c r="AW66" s="163"/>
      <c r="AX66" s="163"/>
      <c r="AY66" s="163"/>
    </row>
    <row r="67" spans="1:51" x14ac:dyDescent="0.25">
      <c r="B67" s="119"/>
      <c r="C67" s="174"/>
      <c r="D67" s="104"/>
      <c r="E67" s="176"/>
      <c r="F67" s="176"/>
      <c r="G67" s="176"/>
      <c r="H67" s="176"/>
      <c r="I67" s="104"/>
      <c r="J67" s="177"/>
      <c r="K67" s="177"/>
      <c r="L67" s="177"/>
      <c r="M67" s="177"/>
      <c r="N67" s="177"/>
      <c r="O67" s="177"/>
      <c r="P67" s="177"/>
      <c r="Q67" s="177"/>
      <c r="R67" s="177"/>
      <c r="S67" s="98"/>
      <c r="T67" s="98"/>
      <c r="U67" s="98"/>
      <c r="V67" s="98"/>
      <c r="W67" s="98"/>
      <c r="X67" s="98"/>
      <c r="Y67" s="98"/>
      <c r="Z67" s="86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170"/>
      <c r="AW67" s="163"/>
      <c r="AX67" s="163"/>
      <c r="AY67" s="163"/>
    </row>
    <row r="68" spans="1:51" x14ac:dyDescent="0.25">
      <c r="B68" s="119"/>
      <c r="C68" s="182"/>
      <c r="D68" s="104"/>
      <c r="E68" s="176"/>
      <c r="F68" s="176"/>
      <c r="G68" s="176"/>
      <c r="H68" s="176"/>
      <c r="I68" s="104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86"/>
      <c r="X68" s="86"/>
      <c r="Y68" s="86"/>
      <c r="Z68" s="171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170"/>
      <c r="AW68" s="163"/>
      <c r="AX68" s="163"/>
      <c r="AY68" s="163"/>
    </row>
    <row r="69" spans="1:51" x14ac:dyDescent="0.25">
      <c r="B69" s="1"/>
      <c r="C69" s="182"/>
      <c r="D69" s="176"/>
      <c r="E69" s="104"/>
      <c r="F69" s="176"/>
      <c r="G69" s="176"/>
      <c r="H69" s="176"/>
      <c r="I69" s="176"/>
      <c r="J69" s="98"/>
      <c r="K69" s="98"/>
      <c r="L69" s="98"/>
      <c r="M69" s="98"/>
      <c r="N69" s="98"/>
      <c r="O69" s="98"/>
      <c r="P69" s="98"/>
      <c r="Q69" s="98"/>
      <c r="R69" s="98"/>
      <c r="S69" s="177"/>
      <c r="T69" s="180"/>
      <c r="U69" s="85"/>
      <c r="V69" s="85"/>
      <c r="W69" s="171"/>
      <c r="X69" s="171"/>
      <c r="Y69" s="171"/>
      <c r="Z69" s="171"/>
      <c r="AA69" s="171"/>
      <c r="AB69" s="171"/>
      <c r="AC69" s="171"/>
      <c r="AD69" s="171"/>
      <c r="AE69" s="171"/>
      <c r="AM69" s="172"/>
      <c r="AN69" s="172"/>
      <c r="AO69" s="172"/>
      <c r="AP69" s="172"/>
      <c r="AQ69" s="172"/>
      <c r="AR69" s="172"/>
      <c r="AS69" s="173"/>
      <c r="AV69" s="170"/>
      <c r="AW69" s="163"/>
      <c r="AX69" s="163"/>
      <c r="AY69" s="163"/>
    </row>
    <row r="70" spans="1:51" x14ac:dyDescent="0.25">
      <c r="B70" s="1"/>
      <c r="C70" s="178"/>
      <c r="D70" s="176"/>
      <c r="E70" s="104"/>
      <c r="F70" s="104"/>
      <c r="G70" s="176"/>
      <c r="H70" s="176"/>
      <c r="I70" s="176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80"/>
      <c r="U70" s="85"/>
      <c r="V70" s="85"/>
      <c r="W70" s="171"/>
      <c r="X70" s="171"/>
      <c r="Y70" s="171"/>
      <c r="Z70" s="171"/>
      <c r="AA70" s="171"/>
      <c r="AB70" s="171"/>
      <c r="AC70" s="171"/>
      <c r="AD70" s="171"/>
      <c r="AE70" s="171"/>
      <c r="AM70" s="172"/>
      <c r="AN70" s="172"/>
      <c r="AO70" s="172"/>
      <c r="AP70" s="172"/>
      <c r="AQ70" s="172"/>
      <c r="AR70" s="172"/>
      <c r="AS70" s="173"/>
      <c r="AV70" s="170"/>
      <c r="AW70" s="163"/>
      <c r="AX70" s="163"/>
      <c r="AY70" s="163"/>
    </row>
    <row r="71" spans="1:51" x14ac:dyDescent="0.25">
      <c r="B71" s="84"/>
      <c r="C71" s="178"/>
      <c r="D71" s="176"/>
      <c r="E71" s="176"/>
      <c r="F71" s="104"/>
      <c r="G71" s="104"/>
      <c r="H71" s="104"/>
      <c r="I71" s="176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80"/>
      <c r="U71" s="85"/>
      <c r="V71" s="85"/>
      <c r="W71" s="171"/>
      <c r="X71" s="171"/>
      <c r="Y71" s="171"/>
      <c r="Z71" s="171"/>
      <c r="AA71" s="171"/>
      <c r="AB71" s="171"/>
      <c r="AC71" s="171"/>
      <c r="AD71" s="171"/>
      <c r="AE71" s="171"/>
      <c r="AM71" s="172"/>
      <c r="AN71" s="172"/>
      <c r="AO71" s="172"/>
      <c r="AP71" s="172"/>
      <c r="AQ71" s="172"/>
      <c r="AR71" s="172"/>
      <c r="AS71" s="173"/>
      <c r="AV71" s="170"/>
      <c r="AW71" s="163"/>
      <c r="AX71" s="163"/>
      <c r="AY71" s="163"/>
    </row>
    <row r="72" spans="1:51" x14ac:dyDescent="0.25">
      <c r="B72" s="84"/>
      <c r="C72" s="98"/>
      <c r="D72" s="176"/>
      <c r="E72" s="176"/>
      <c r="F72" s="176"/>
      <c r="G72" s="104"/>
      <c r="H72" s="104"/>
      <c r="I72" s="176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80"/>
      <c r="U72" s="85"/>
      <c r="V72" s="85"/>
      <c r="W72" s="171"/>
      <c r="X72" s="171"/>
      <c r="Y72" s="171"/>
      <c r="Z72" s="171"/>
      <c r="AA72" s="171"/>
      <c r="AB72" s="171"/>
      <c r="AC72" s="171"/>
      <c r="AD72" s="171"/>
      <c r="AE72" s="171"/>
      <c r="AM72" s="172"/>
      <c r="AN72" s="172"/>
      <c r="AO72" s="172"/>
      <c r="AP72" s="172"/>
      <c r="AQ72" s="172"/>
      <c r="AR72" s="172"/>
      <c r="AS72" s="173"/>
      <c r="AV72" s="170"/>
      <c r="AW72" s="163"/>
      <c r="AX72" s="163"/>
      <c r="AY72" s="163"/>
    </row>
    <row r="73" spans="1:51" x14ac:dyDescent="0.25">
      <c r="B73" s="84"/>
      <c r="C73" s="182"/>
      <c r="D73" s="98"/>
      <c r="E73" s="176"/>
      <c r="F73" s="176"/>
      <c r="G73" s="176"/>
      <c r="H73" s="176"/>
      <c r="I73" s="98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80"/>
      <c r="U73" s="85"/>
      <c r="V73" s="85"/>
      <c r="W73" s="171"/>
      <c r="X73" s="171"/>
      <c r="Y73" s="171"/>
      <c r="Z73" s="171"/>
      <c r="AA73" s="171"/>
      <c r="AB73" s="171"/>
      <c r="AC73" s="171"/>
      <c r="AD73" s="171"/>
      <c r="AE73" s="171"/>
      <c r="AM73" s="172"/>
      <c r="AN73" s="172"/>
      <c r="AO73" s="172"/>
      <c r="AP73" s="172"/>
      <c r="AQ73" s="172"/>
      <c r="AR73" s="172"/>
      <c r="AS73" s="173"/>
      <c r="AV73" s="170"/>
      <c r="AW73" s="163"/>
      <c r="AX73" s="163"/>
      <c r="AY73" s="163"/>
    </row>
    <row r="74" spans="1:51" x14ac:dyDescent="0.25">
      <c r="B74" s="84"/>
      <c r="C74" s="178"/>
      <c r="D74" s="98"/>
      <c r="E74" s="176"/>
      <c r="F74" s="176"/>
      <c r="G74" s="176"/>
      <c r="H74" s="176"/>
      <c r="I74" s="98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80"/>
      <c r="U74" s="85"/>
      <c r="V74" s="85"/>
      <c r="W74" s="171"/>
      <c r="X74" s="171"/>
      <c r="Y74" s="171"/>
      <c r="Z74" s="171"/>
      <c r="AA74" s="171"/>
      <c r="AB74" s="171"/>
      <c r="AC74" s="171"/>
      <c r="AD74" s="171"/>
      <c r="AE74" s="171"/>
      <c r="AM74" s="172"/>
      <c r="AN74" s="172"/>
      <c r="AO74" s="172"/>
      <c r="AP74" s="172"/>
      <c r="AQ74" s="172"/>
      <c r="AR74" s="172"/>
      <c r="AS74" s="173"/>
      <c r="AU74" s="163"/>
      <c r="AV74" s="170"/>
      <c r="AW74" s="163"/>
      <c r="AX74" s="163"/>
      <c r="AY74" s="163"/>
    </row>
    <row r="75" spans="1:51" x14ac:dyDescent="0.25">
      <c r="B75" s="98"/>
      <c r="C75" s="182"/>
      <c r="D75" s="176"/>
      <c r="E75" s="98"/>
      <c r="F75" s="176"/>
      <c r="G75" s="176"/>
      <c r="H75" s="176"/>
      <c r="I75" s="176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80"/>
      <c r="U75" s="85"/>
      <c r="V75" s="85"/>
      <c r="W75" s="171"/>
      <c r="X75" s="171"/>
      <c r="Y75" s="171"/>
      <c r="Z75" s="171"/>
      <c r="AA75" s="171"/>
      <c r="AB75" s="171"/>
      <c r="AC75" s="171"/>
      <c r="AD75" s="171"/>
      <c r="AE75" s="171"/>
      <c r="AM75" s="172"/>
      <c r="AN75" s="172"/>
      <c r="AO75" s="172"/>
      <c r="AP75" s="172"/>
      <c r="AQ75" s="172"/>
      <c r="AR75" s="172"/>
      <c r="AS75" s="173"/>
      <c r="AU75" s="163"/>
      <c r="AV75" s="170"/>
      <c r="AW75" s="163"/>
      <c r="AX75" s="163"/>
      <c r="AY75" s="163"/>
    </row>
    <row r="76" spans="1:51" x14ac:dyDescent="0.25">
      <c r="A76" s="171"/>
      <c r="B76" s="98"/>
      <c r="C76" s="96"/>
      <c r="D76" s="176"/>
      <c r="E76" s="98"/>
      <c r="F76" s="98"/>
      <c r="G76" s="176"/>
      <c r="H76" s="176"/>
      <c r="I76" s="172"/>
      <c r="J76" s="172"/>
      <c r="K76" s="172"/>
      <c r="L76" s="172"/>
      <c r="M76" s="172"/>
      <c r="N76" s="172"/>
      <c r="O76" s="173"/>
      <c r="P76" s="167"/>
      <c r="R76" s="170"/>
      <c r="AS76" s="163"/>
      <c r="AT76" s="163"/>
      <c r="AU76" s="163"/>
      <c r="AV76" s="163"/>
      <c r="AW76" s="163"/>
      <c r="AX76" s="163"/>
      <c r="AY76" s="163"/>
    </row>
    <row r="77" spans="1:51" x14ac:dyDescent="0.25">
      <c r="A77" s="171"/>
      <c r="B77" s="84"/>
      <c r="G77" s="98"/>
      <c r="H77" s="98"/>
      <c r="I77" s="172"/>
      <c r="J77" s="172"/>
      <c r="K77" s="172"/>
      <c r="L77" s="172"/>
      <c r="M77" s="172"/>
      <c r="N77" s="172"/>
      <c r="O77" s="173"/>
      <c r="P77" s="167"/>
      <c r="R77" s="167"/>
      <c r="AS77" s="163"/>
      <c r="AT77" s="163"/>
      <c r="AU77" s="163"/>
      <c r="AV77" s="163"/>
      <c r="AW77" s="163"/>
      <c r="AX77" s="163"/>
      <c r="AY77" s="163"/>
    </row>
    <row r="78" spans="1:51" x14ac:dyDescent="0.25">
      <c r="A78" s="171"/>
      <c r="G78" s="98"/>
      <c r="H78" s="98"/>
      <c r="I78" s="172"/>
      <c r="J78" s="172"/>
      <c r="K78" s="172"/>
      <c r="L78" s="172"/>
      <c r="M78" s="172"/>
      <c r="N78" s="172"/>
      <c r="O78" s="173"/>
      <c r="P78" s="167"/>
      <c r="R78" s="167"/>
      <c r="AS78" s="163"/>
      <c r="AT78" s="163"/>
      <c r="AU78" s="163"/>
      <c r="AV78" s="163"/>
      <c r="AW78" s="163"/>
      <c r="AX78" s="163"/>
      <c r="AY78" s="163"/>
    </row>
    <row r="79" spans="1:51" x14ac:dyDescent="0.25">
      <c r="A79" s="171"/>
      <c r="I79" s="172"/>
      <c r="J79" s="172"/>
      <c r="K79" s="172"/>
      <c r="L79" s="172"/>
      <c r="M79" s="172"/>
      <c r="N79" s="172"/>
      <c r="O79" s="173"/>
      <c r="P79" s="167"/>
      <c r="R79" s="167"/>
      <c r="AS79" s="163"/>
      <c r="AT79" s="163"/>
      <c r="AU79" s="163"/>
      <c r="AV79" s="163"/>
      <c r="AW79" s="163"/>
      <c r="AX79" s="163"/>
      <c r="AY79" s="163"/>
    </row>
    <row r="80" spans="1:51" x14ac:dyDescent="0.25">
      <c r="A80" s="171"/>
      <c r="I80" s="172"/>
      <c r="J80" s="172"/>
      <c r="K80" s="172"/>
      <c r="L80" s="172"/>
      <c r="M80" s="172"/>
      <c r="N80" s="172"/>
      <c r="O80" s="173"/>
      <c r="P80" s="167"/>
      <c r="R80" s="167"/>
      <c r="AS80" s="163"/>
      <c r="AT80" s="163"/>
      <c r="AU80" s="163"/>
      <c r="AV80" s="163"/>
      <c r="AW80" s="163"/>
      <c r="AX80" s="163"/>
      <c r="AY80" s="163"/>
    </row>
    <row r="81" spans="1:51" x14ac:dyDescent="0.25">
      <c r="A81" s="171"/>
      <c r="I81" s="172"/>
      <c r="J81" s="172"/>
      <c r="K81" s="172"/>
      <c r="L81" s="172"/>
      <c r="M81" s="172"/>
      <c r="N81" s="172"/>
      <c r="O81" s="173"/>
      <c r="P81" s="167"/>
      <c r="R81" s="167"/>
      <c r="AS81" s="163"/>
      <c r="AT81" s="163"/>
      <c r="AU81" s="163"/>
      <c r="AV81" s="163"/>
      <c r="AW81" s="163"/>
      <c r="AX81" s="163"/>
      <c r="AY81" s="163"/>
    </row>
    <row r="82" spans="1:51" x14ac:dyDescent="0.25">
      <c r="A82" s="171"/>
      <c r="I82" s="172"/>
      <c r="J82" s="172"/>
      <c r="K82" s="172"/>
      <c r="L82" s="172"/>
      <c r="M82" s="172"/>
      <c r="N82" s="172"/>
      <c r="O82" s="173"/>
      <c r="P82" s="167"/>
      <c r="R82" s="86"/>
      <c r="AS82" s="163"/>
      <c r="AT82" s="163"/>
      <c r="AU82" s="163"/>
      <c r="AV82" s="163"/>
      <c r="AW82" s="163"/>
      <c r="AX82" s="163"/>
      <c r="AY82" s="163"/>
    </row>
    <row r="83" spans="1:51" x14ac:dyDescent="0.25">
      <c r="A83" s="171"/>
      <c r="I83" s="172"/>
      <c r="J83" s="172"/>
      <c r="K83" s="172"/>
      <c r="L83" s="172"/>
      <c r="M83" s="172"/>
      <c r="N83" s="172"/>
      <c r="O83" s="173"/>
      <c r="R83" s="167"/>
      <c r="AS83" s="163"/>
      <c r="AT83" s="163"/>
      <c r="AU83" s="163"/>
      <c r="AV83" s="163"/>
      <c r="AW83" s="163"/>
      <c r="AX83" s="163"/>
      <c r="AY83" s="163"/>
    </row>
    <row r="84" spans="1:51" x14ac:dyDescent="0.25">
      <c r="O84" s="173"/>
      <c r="R84" s="167"/>
      <c r="AS84" s="163"/>
      <c r="AT84" s="163"/>
      <c r="AU84" s="163"/>
      <c r="AV84" s="163"/>
      <c r="AW84" s="163"/>
      <c r="AX84" s="163"/>
      <c r="AY84" s="163"/>
    </row>
    <row r="85" spans="1:51" x14ac:dyDescent="0.25">
      <c r="O85" s="173"/>
      <c r="R85" s="167"/>
      <c r="AS85" s="163"/>
      <c r="AT85" s="163"/>
      <c r="AU85" s="163"/>
      <c r="AV85" s="163"/>
      <c r="AW85" s="163"/>
      <c r="AX85" s="163"/>
      <c r="AY85" s="163"/>
    </row>
    <row r="86" spans="1:51" x14ac:dyDescent="0.25">
      <c r="O86" s="173"/>
      <c r="R86" s="167"/>
      <c r="AS86" s="163"/>
      <c r="AT86" s="163"/>
      <c r="AU86" s="163"/>
      <c r="AV86" s="163"/>
      <c r="AW86" s="163"/>
      <c r="AX86" s="163"/>
      <c r="AY86" s="163"/>
    </row>
    <row r="87" spans="1:51" x14ac:dyDescent="0.25">
      <c r="O87" s="173"/>
      <c r="R87" s="167"/>
      <c r="AS87" s="163"/>
      <c r="AT87" s="163"/>
      <c r="AU87" s="163"/>
      <c r="AV87" s="163"/>
      <c r="AW87" s="163"/>
      <c r="AX87" s="163"/>
      <c r="AY87" s="163"/>
    </row>
    <row r="88" spans="1:51" x14ac:dyDescent="0.25">
      <c r="O88" s="173"/>
      <c r="AS88" s="163"/>
      <c r="AT88" s="163"/>
      <c r="AU88" s="163"/>
      <c r="AV88" s="163"/>
      <c r="AW88" s="163"/>
      <c r="AX88" s="163"/>
      <c r="AY88" s="163"/>
    </row>
    <row r="89" spans="1:51" x14ac:dyDescent="0.25">
      <c r="O89" s="173"/>
      <c r="AS89" s="163"/>
      <c r="AT89" s="163"/>
      <c r="AU89" s="163"/>
      <c r="AV89" s="163"/>
      <c r="AW89" s="163"/>
      <c r="AX89" s="163"/>
      <c r="AY89" s="163"/>
    </row>
    <row r="90" spans="1:51" x14ac:dyDescent="0.25">
      <c r="O90" s="173"/>
      <c r="AS90" s="163"/>
      <c r="AT90" s="163"/>
      <c r="AU90" s="163"/>
      <c r="AV90" s="163"/>
      <c r="AW90" s="163"/>
      <c r="AX90" s="163"/>
      <c r="AY90" s="163"/>
    </row>
    <row r="91" spans="1:51" x14ac:dyDescent="0.25">
      <c r="O91" s="173"/>
      <c r="AS91" s="163"/>
      <c r="AT91" s="163"/>
      <c r="AU91" s="163"/>
      <c r="AV91" s="163"/>
      <c r="AW91" s="163"/>
      <c r="AX91" s="163"/>
      <c r="AY91" s="163"/>
    </row>
    <row r="92" spans="1:51" x14ac:dyDescent="0.25">
      <c r="O92" s="173"/>
      <c r="AS92" s="163"/>
      <c r="AT92" s="163"/>
      <c r="AU92" s="163"/>
      <c r="AV92" s="163"/>
      <c r="AW92" s="163"/>
      <c r="AX92" s="163"/>
      <c r="AY92" s="163"/>
    </row>
    <row r="93" spans="1:51" x14ac:dyDescent="0.25">
      <c r="O93" s="173"/>
      <c r="AS93" s="163"/>
      <c r="AT93" s="163"/>
      <c r="AU93" s="163"/>
      <c r="AV93" s="163"/>
      <c r="AW93" s="163"/>
      <c r="AX93" s="163"/>
      <c r="AY93" s="163"/>
    </row>
    <row r="94" spans="1:51" x14ac:dyDescent="0.25">
      <c r="O94" s="173"/>
      <c r="Q94" s="167"/>
      <c r="AS94" s="163"/>
      <c r="AT94" s="163"/>
      <c r="AU94" s="163"/>
      <c r="AV94" s="163"/>
      <c r="AW94" s="163"/>
      <c r="AX94" s="163"/>
      <c r="AY94" s="163"/>
    </row>
    <row r="95" spans="1:51" x14ac:dyDescent="0.25">
      <c r="O95" s="15"/>
      <c r="P95" s="167"/>
      <c r="Q95" s="167"/>
      <c r="AS95" s="163"/>
      <c r="AT95" s="163"/>
      <c r="AU95" s="163"/>
      <c r="AV95" s="163"/>
      <c r="AW95" s="163"/>
      <c r="AX95" s="163"/>
      <c r="AY95" s="163"/>
    </row>
    <row r="96" spans="1:51" x14ac:dyDescent="0.25">
      <c r="O96" s="15"/>
      <c r="P96" s="167"/>
      <c r="Q96" s="167"/>
      <c r="AS96" s="163"/>
      <c r="AT96" s="163"/>
      <c r="AU96" s="163"/>
      <c r="AV96" s="163"/>
      <c r="AW96" s="163"/>
      <c r="AX96" s="163"/>
      <c r="AY96" s="163"/>
    </row>
    <row r="97" spans="15:51" x14ac:dyDescent="0.25">
      <c r="O97" s="15"/>
      <c r="P97" s="167"/>
      <c r="Q97" s="167"/>
      <c r="AS97" s="163"/>
      <c r="AT97" s="163"/>
      <c r="AU97" s="163"/>
      <c r="AV97" s="163"/>
      <c r="AW97" s="163"/>
      <c r="AX97" s="163"/>
      <c r="AY97" s="163"/>
    </row>
    <row r="98" spans="15:51" x14ac:dyDescent="0.25">
      <c r="O98" s="15"/>
      <c r="P98" s="167"/>
      <c r="Q98" s="167"/>
      <c r="AS98" s="163"/>
      <c r="AT98" s="163"/>
      <c r="AU98" s="163"/>
      <c r="AV98" s="163"/>
      <c r="AW98" s="163"/>
      <c r="AX98" s="163"/>
      <c r="AY98" s="163"/>
    </row>
    <row r="99" spans="15:51" x14ac:dyDescent="0.25">
      <c r="O99" s="15"/>
      <c r="P99" s="167"/>
      <c r="Q99" s="167"/>
      <c r="AS99" s="163"/>
      <c r="AT99" s="163"/>
      <c r="AU99" s="163"/>
      <c r="AV99" s="163"/>
      <c r="AW99" s="163"/>
      <c r="AX99" s="163"/>
      <c r="AY99" s="163"/>
    </row>
    <row r="100" spans="15:51" x14ac:dyDescent="0.25">
      <c r="O100" s="15"/>
      <c r="P100" s="167"/>
      <c r="Q100" s="167"/>
      <c r="AS100" s="163"/>
      <c r="AT100" s="163"/>
      <c r="AU100" s="163"/>
      <c r="AV100" s="163"/>
      <c r="AW100" s="163"/>
      <c r="AX100" s="163"/>
      <c r="AY100" s="163"/>
    </row>
    <row r="101" spans="15:51" x14ac:dyDescent="0.25">
      <c r="O101" s="15"/>
      <c r="P101" s="167"/>
      <c r="Q101" s="167"/>
      <c r="AS101" s="163"/>
      <c r="AT101" s="163"/>
      <c r="AU101" s="163"/>
      <c r="AV101" s="163"/>
      <c r="AW101" s="163"/>
      <c r="AX101" s="163"/>
      <c r="AY101" s="163"/>
    </row>
    <row r="102" spans="15:51" x14ac:dyDescent="0.25">
      <c r="O102" s="15"/>
      <c r="P102" s="167"/>
      <c r="Q102" s="167"/>
      <c r="AS102" s="163"/>
      <c r="AT102" s="163"/>
      <c r="AU102" s="163"/>
      <c r="AV102" s="163"/>
      <c r="AW102" s="163"/>
      <c r="AX102" s="163"/>
      <c r="AY102" s="163"/>
    </row>
    <row r="103" spans="15:51" x14ac:dyDescent="0.25">
      <c r="O103" s="15"/>
      <c r="P103" s="167"/>
      <c r="Q103" s="167"/>
      <c r="AS103" s="163"/>
      <c r="AT103" s="163"/>
      <c r="AU103" s="163"/>
      <c r="AV103" s="163"/>
      <c r="AW103" s="163"/>
      <c r="AX103" s="163"/>
      <c r="AY103" s="163"/>
    </row>
    <row r="104" spans="15:51" x14ac:dyDescent="0.25">
      <c r="O104" s="15"/>
      <c r="P104" s="167"/>
      <c r="Q104" s="167"/>
      <c r="R104" s="167"/>
      <c r="S104" s="167"/>
      <c r="AS104" s="163"/>
      <c r="AT104" s="163"/>
      <c r="AU104" s="163"/>
      <c r="AV104" s="163"/>
      <c r="AW104" s="163"/>
      <c r="AX104" s="163"/>
      <c r="AY104" s="163"/>
    </row>
    <row r="105" spans="15:51" x14ac:dyDescent="0.25">
      <c r="O105" s="15"/>
      <c r="P105" s="167"/>
      <c r="Q105" s="167"/>
      <c r="R105" s="167"/>
      <c r="S105" s="167"/>
      <c r="T105" s="167"/>
      <c r="AS105" s="163"/>
      <c r="AT105" s="163"/>
      <c r="AU105" s="163"/>
      <c r="AV105" s="163"/>
      <c r="AW105" s="163"/>
      <c r="AX105" s="163"/>
      <c r="AY105" s="163"/>
    </row>
    <row r="106" spans="15:51" x14ac:dyDescent="0.25">
      <c r="O106" s="15"/>
      <c r="P106" s="167"/>
      <c r="Q106" s="167"/>
      <c r="R106" s="167"/>
      <c r="S106" s="167"/>
      <c r="T106" s="167"/>
      <c r="AS106" s="163"/>
      <c r="AT106" s="163"/>
      <c r="AU106" s="163"/>
      <c r="AV106" s="163"/>
      <c r="AW106" s="163"/>
      <c r="AX106" s="163"/>
      <c r="AY106" s="163"/>
    </row>
    <row r="107" spans="15:51" x14ac:dyDescent="0.25">
      <c r="O107" s="15"/>
      <c r="P107" s="167"/>
      <c r="T107" s="167"/>
      <c r="AS107" s="163"/>
      <c r="AT107" s="163"/>
      <c r="AU107" s="163"/>
      <c r="AV107" s="163"/>
      <c r="AW107" s="163"/>
      <c r="AX107" s="163"/>
      <c r="AY107" s="163"/>
    </row>
    <row r="108" spans="15:51" x14ac:dyDescent="0.25">
      <c r="O108" s="167"/>
      <c r="Q108" s="167"/>
      <c r="R108" s="167"/>
      <c r="S108" s="167"/>
      <c r="AS108" s="163"/>
      <c r="AT108" s="163"/>
      <c r="AU108" s="163"/>
      <c r="AV108" s="163"/>
      <c r="AW108" s="163"/>
      <c r="AX108" s="163"/>
      <c r="AY108" s="163"/>
    </row>
    <row r="109" spans="15:51" x14ac:dyDescent="0.25">
      <c r="O109" s="15"/>
      <c r="P109" s="167"/>
      <c r="Q109" s="167"/>
      <c r="R109" s="167"/>
      <c r="S109" s="167"/>
      <c r="T109" s="167"/>
      <c r="AS109" s="163"/>
      <c r="AT109" s="163"/>
      <c r="AU109" s="163"/>
      <c r="AV109" s="163"/>
      <c r="AW109" s="163"/>
      <c r="AX109" s="163"/>
      <c r="AY109" s="163"/>
    </row>
    <row r="110" spans="15:51" x14ac:dyDescent="0.25">
      <c r="O110" s="15"/>
      <c r="P110" s="167"/>
      <c r="Q110" s="167"/>
      <c r="R110" s="167"/>
      <c r="S110" s="167"/>
      <c r="T110" s="167"/>
      <c r="U110" s="167"/>
      <c r="AS110" s="163"/>
      <c r="AT110" s="163"/>
      <c r="AU110" s="163"/>
      <c r="AV110" s="163"/>
      <c r="AW110" s="163"/>
      <c r="AX110" s="163"/>
      <c r="AY110" s="163"/>
    </row>
    <row r="111" spans="15:51" x14ac:dyDescent="0.25">
      <c r="O111" s="15"/>
      <c r="P111" s="167"/>
      <c r="T111" s="167"/>
      <c r="U111" s="167"/>
      <c r="AS111" s="163"/>
      <c r="AT111" s="163"/>
      <c r="AU111" s="163"/>
      <c r="AV111" s="163"/>
      <c r="AW111" s="163"/>
      <c r="AX111" s="163"/>
      <c r="AY111" s="163"/>
    </row>
    <row r="123" spans="45:51" x14ac:dyDescent="0.25">
      <c r="AS123" s="163"/>
      <c r="AT123" s="163"/>
      <c r="AU123" s="163"/>
      <c r="AV123" s="163"/>
      <c r="AW123" s="163"/>
      <c r="AX123" s="163"/>
      <c r="AY123" s="163"/>
    </row>
  </sheetData>
  <protectedRanges>
    <protectedRange sqref="N67:R67 B77 S69:T75 B69:B74 S65:T66 N70:R75 T57:T64 T42:T46" name="Range2_12_5_1_1"/>
    <protectedRange sqref="N10 L10 L6 D6 D8 AD8 AF8 O8:U8 AJ8:AR8 AF10 AR11:AR34 L24:N31 G23:G34 N12:N23 N32:N34 E23:E34 E11:G22 N11:AG11 O12:AG34" name="Range1_16_3_1_1"/>
    <protectedRange sqref="I72 J70:M75 J67:M67 I75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6:H76 F75 E74" name="Range2_2_2_9_2_1_1"/>
    <protectedRange sqref="D72 D75:D76" name="Range2_1_1_1_1_1_9_2_1_1"/>
    <protectedRange sqref="Q10" name="Range1_17_1_1_1"/>
    <protectedRange sqref="AG10" name="Range1_18_1_1_1"/>
    <protectedRange sqref="C73 C75" name="Range2_4_1_1_1"/>
    <protectedRange sqref="AS16:AS34" name="Range1_1_1_1"/>
    <protectedRange sqref="P3:U5" name="Range1_16_1_1_1_1"/>
    <protectedRange sqref="C76 C74 C71" name="Range2_1_3_1_1"/>
    <protectedRange sqref="H11:H34" name="Range1_1_1_1_1_1_1"/>
    <protectedRange sqref="B75:B76 J68:R69 D73:D74 I73:I74 Z66:Z67 S67:Y68 AA67:AU68 E75:E76 G77:H78 F76" name="Range2_2_1_10_1_1_1_2"/>
    <protectedRange sqref="C72" name="Range2_2_1_10_2_1_1_1"/>
    <protectedRange sqref="N65:R66 G73:H73 D69 F72 E71" name="Range2_12_1_6_1_1"/>
    <protectedRange sqref="D64:D65 I69:I71 I65:M66 G74:H75 G67:H69 E72:E73 F73:F74 F66:F68 E65:E67" name="Range2_2_12_1_7_1_1"/>
    <protectedRange sqref="D70:D71" name="Range2_1_1_1_1_11_1_2_1_1"/>
    <protectedRange sqref="E68 G70:H70 F69" name="Range2_2_2_9_1_1_1_1"/>
    <protectedRange sqref="D66" name="Range2_1_1_1_1_1_9_1_1_1_1"/>
    <protectedRange sqref="C70 C65" name="Range2_1_1_2_1_1"/>
    <protectedRange sqref="C69" name="Range2_1_2_2_1_1"/>
    <protectedRange sqref="C68" name="Range2_3_2_1_1"/>
    <protectedRange sqref="F64:F65 E64 G66:H66" name="Range2_2_12_1_1_1_1_1"/>
    <protectedRange sqref="C64" name="Range2_1_4_2_1_1_1"/>
    <protectedRange sqref="C66:C67" name="Range2_5_1_1_1"/>
    <protectedRange sqref="E69:E70 F70:F71 G71:H72 I67:I68" name="Range2_2_1_1_1_1"/>
    <protectedRange sqref="D67:D68" name="Range2_1_1_1_1_1_1_1_1"/>
    <protectedRange sqref="AS11:AS15" name="Range1_4_1_1_1_1"/>
    <protectedRange sqref="J11:J15 J26:J34" name="Range1_1_2_1_10_1_1_1_1"/>
    <protectedRange sqref="R82" name="Range2_2_1_10_1_1_1_1_1"/>
    <protectedRange sqref="B42" name="Range2_12_5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G42:H44" name="Range2_2_12_1_3_1_1_1_1_1_4_1_1"/>
    <protectedRange sqref="E42:F44" name="Range2_2_12_1_7_1_1_3_1_1"/>
    <protectedRange sqref="S42:S46" name="Range2_12_5_1_1_2_3_1"/>
    <protectedRange sqref="Q42:R44" name="Range2_12_1_6_1_1_1_1_2_1"/>
    <protectedRange sqref="N42:P44" name="Range2_12_1_2_3_1_1_1_1_2_1"/>
    <protectedRange sqref="I42:M44" name="Range2_2_12_1_4_3_1_1_1_1_2_1"/>
    <protectedRange sqref="D42:D44" name="Range2_2_12_1_3_1_2_1_1_1_2_1_2_1"/>
    <protectedRange sqref="T50:T56" name="Range2_12_5_1_1_3"/>
    <protectedRange sqref="T49" name="Range2_12_5_1_1_2_2"/>
    <protectedRange sqref="S49" name="Range2_12_4_1_1_1_4_2_2_2"/>
    <protectedRange sqref="T48" name="Range2_12_5_1_1_2_1_1"/>
    <protectedRange sqref="T47" name="Range2_12_5_1_1_6_1_1_1_1_1_1_1"/>
    <protectedRange sqref="S47" name="Range2_12_5_1_1_5_3_1_1_1_1_1_1_1"/>
    <protectedRange sqref="S48" name="Range2_12_4_1_1_1_4_2_2_1_1"/>
    <protectedRange sqref="B66:B68" name="Range2_12_5_1_1_2"/>
    <protectedRange sqref="B65" name="Range2_12_5_1_1_2_1_4_1_1_1_2_1_1_1_1_1_1_1"/>
    <protectedRange sqref="F63 G65:H65" name="Range2_2_12_1_1_1_1_1_1"/>
    <protectedRange sqref="D63:E63" name="Range2_2_12_1_7_1_1_2_1"/>
    <protectedRange sqref="C63" name="Range2_1_1_2_1_1_1"/>
    <protectedRange sqref="B63:B64" name="Range2_12_5_1_1_2_1"/>
    <protectedRange sqref="B62" name="Range2_12_5_1_1_2_1_2_1"/>
    <protectedRange sqref="B61" name="Range2_12_5_1_1_2_1_2_2"/>
    <protectedRange sqref="B60" name="Range2_12_5_1_1_2_1_4_1_1_1_2_1_1_1_1_1_1_1_1_1_2"/>
    <protectedRange sqref="G45:H46" name="Range2_2_12_1_3_1_1_1_1_1_4_1_1_1"/>
    <protectedRange sqref="E45:F46" name="Range2_2_12_1_7_1_1_3_1_1_1"/>
    <protectedRange sqref="Q45:R46" name="Range2_12_1_6_1_1_1_1_2_1_1"/>
    <protectedRange sqref="N45:P46" name="Range2_12_1_2_3_1_1_1_1_2_1_1"/>
    <protectedRange sqref="I45:M46" name="Range2_2_12_1_4_3_1_1_1_1_2_1_1"/>
    <protectedRange sqref="D45:D46" name="Range2_2_12_1_3_1_2_1_1_1_2_1_2_1_1"/>
    <protectedRange sqref="Q49:R49" name="Range2_12_1_6_1_1_1_2_3_2_1_1_3_1"/>
    <protectedRange sqref="N49:P49" name="Range2_12_1_2_3_1_1_1_2_3_2_1_1_3_1"/>
    <protectedRange sqref="K49:M49" name="Range2_2_12_1_4_3_1_1_1_3_3_2_1_1_3_1"/>
    <protectedRange sqref="J49" name="Range2_2_12_1_4_3_1_1_1_3_2_1_2_2_1"/>
    <protectedRange sqref="E48:H48" name="Range2_2_12_1_3_1_2_1_1_1_1_2_1_1_1_1_1_1_1"/>
    <protectedRange sqref="D48" name="Range2_2_12_1_3_1_2_1_1_1_2_1_2_3_1_1_1_1_2"/>
    <protectedRange sqref="Q47:R47" name="Range2_12_1_6_1_1_1_2_3_2_1_1_2_1_1_1_1_1_1"/>
    <protectedRange sqref="N47:P47" name="Range2_12_1_2_3_1_1_1_2_3_2_1_1_2_1_1_1_1_1_1"/>
    <protectedRange sqref="J47:M47" name="Range2_2_12_1_4_3_1_1_1_3_3_2_1_1_2_1_1_1_1_1_1"/>
    <protectedRange sqref="I47" name="Range2_2_12_1_4_3_1_1_1_2_1_2_2_1_2_1_1_1_1_1_1"/>
    <protectedRange sqref="G49:H49 D49:E49" name="Range2_2_12_1_3_1_2_1_1_1_2_1_3_2_1_2_1_1_1_1_1_1"/>
    <protectedRange sqref="F49" name="Range2_2_12_1_3_1_2_1_1_1_1_1_2_2_1_2_1_1_1_1_1_1"/>
    <protectedRange sqref="Q48:R48" name="Range2_12_1_6_1_1_1_2_3_2_1_1_1_1_1"/>
    <protectedRange sqref="N48:P48" name="Range2_12_1_2_3_1_1_1_2_3_2_1_1_1_1_1"/>
    <protectedRange sqref="K48:M48" name="Range2_2_12_1_4_3_1_1_1_3_3_2_1_1_1_1_1"/>
    <protectedRange sqref="J48" name="Range2_2_12_1_4_3_1_1_1_3_2_1_2_1_1_1"/>
    <protectedRange sqref="D47:E47" name="Range2_2_12_1_3_1_2_1_1_1_2_1_2_3_2_1_1_1"/>
    <protectedRange sqref="I48" name="Range2_2_12_1_4_2_1_1_1_4_1_2_1_1_1_2_1_1_1"/>
    <protectedRange sqref="F47:H47" name="Range2_2_12_1_3_1_1_1_1_1_4_1_2_1_2_1_2_1_1_1"/>
    <protectedRange sqref="I49" name="Range2_2_12_1_4_2_1_1_1_4_1_2_1_1_1_2_2_1_1"/>
    <protectedRange sqref="B43:B44" name="Range2_12_5_1_1_1_2_2_1_1_1_1_1_1_1_1_1_1"/>
    <protectedRange sqref="B45" name="Range2_12_5_1_1_1_3_1_1_1_1_1_1_1_1_1_1_1"/>
    <protectedRange sqref="S61:S64" name="Range2_12_5_1_1_5"/>
    <protectedRange sqref="N61:R64" name="Range2_12_1_6_1_1_1"/>
    <protectedRange sqref="J61:M64" name="Range2_2_12_1_7_1_1_2"/>
    <protectedRange sqref="S59:S60" name="Range2_12_2_1_1_1_2_1_1_1"/>
    <protectedRange sqref="Q60:R60" name="Range2_12_1_4_1_1_1_1_1_1_1_1_1_1_1_1_1_1_1"/>
    <protectedRange sqref="N60:P60" name="Range2_12_1_2_1_1_1_1_1_1_1_1_1_1_1_1_1_1_1_1"/>
    <protectedRange sqref="J60:M60" name="Range2_2_12_1_4_1_1_1_1_1_1_1_1_1_1_1_1_1_1_1_1"/>
    <protectedRange sqref="Q59:R59" name="Range2_12_1_6_1_1_1_2_3_1_1_3_1_1_1_1_1_1_1"/>
    <protectedRange sqref="N59:P59" name="Range2_12_1_2_3_1_1_1_2_3_1_1_3_1_1_1_1_1_1_1"/>
    <protectedRange sqref="J59:M59" name="Range2_2_12_1_4_3_1_1_1_3_3_1_1_3_1_1_1_1_1_1_1"/>
    <protectedRange sqref="S50:S58" name="Range2_12_4_1_1_1_4_2_2_2_1"/>
    <protectedRange sqref="Q50:R58" name="Range2_12_1_6_1_1_1_2_3_2_1_1_3_2"/>
    <protectedRange sqref="N50:P58" name="Range2_12_1_2_3_1_1_1_2_3_2_1_1_3_2"/>
    <protectedRange sqref="K50:M58" name="Range2_2_12_1_4_3_1_1_1_3_3_2_1_1_3_2"/>
    <protectedRange sqref="J50:J58" name="Range2_2_12_1_4_3_1_1_1_3_2_1_2_2_2"/>
    <protectedRange sqref="G50:H52" name="Range2_2_12_1_3_1_2_1_1_1_2_1_1_1_1_1_1_2_1_1_1"/>
    <protectedRange sqref="D50:E52" name="Range2_2_12_1_3_1_2_1_1_1_2_1_1_1_1_3_1_1_1_1_1"/>
    <protectedRange sqref="F50:F52" name="Range2_2_12_1_3_1_2_1_1_1_3_1_1_1_1_1_3_1_1_1_1_1"/>
    <protectedRange sqref="I50:I52" name="Range2_2_12_1_4_3_1_1_1_2_1_2_1_1_3_1_1_1_1_1_1_1"/>
    <protectedRange sqref="I55:I56" name="Range2_2_12_1_7_1_1_2_2_2"/>
    <protectedRange sqref="I53:I54" name="Range2_2_12_1_4_3_1_1_1_3_3_1_1_3_1_1_1_1_1_1_2_2"/>
    <protectedRange sqref="E53:H54" name="Range2_2_12_1_3_1_2_1_1_1_1_2_1_1_1_1_1_1_2_2"/>
    <protectedRange sqref="D53:D54" name="Range2_2_12_1_3_1_2_1_1_1_2_1_2_3_1_1_1_1_1_2"/>
    <protectedRange sqref="G55:H56" name="Range2_2_12_1_3_1_2_1_1_1_2_1_1_1_1_1_1_2_1_1_1_1_1_1"/>
    <protectedRange sqref="D55:E56" name="Range2_2_12_1_3_1_2_1_1_1_2_1_1_1_1_3_1_1_1_1_1_2_1_2"/>
    <protectedRange sqref="F55:F56" name="Range2_2_12_1_3_1_2_1_1_1_3_1_1_1_1_1_3_1_1_1_1_1_1_1_2"/>
    <protectedRange sqref="I59:I64" name="Range2_2_12_1_7_1_1_2_2_1_1"/>
    <protectedRange sqref="I57:I58" name="Range2_2_12_1_4_3_1_1_1_3_3_1_1_3_1_1_1_1_1_1_2_1_1"/>
    <protectedRange sqref="G57:H58 E57:F57" name="Range2_2_12_1_3_1_2_1_1_1_1_2_1_1_1_1_1_1_2_1_1"/>
    <protectedRange sqref="D57" name="Range2_2_12_1_3_1_2_1_1_1_2_1_2_3_1_1_1_1_1_1_1"/>
    <protectedRange sqref="G64:H64" name="Range2_2_12_1_3_1_2_1_1_1_2_1_1_1_1_1_1_2_1_1_1_1_1_1_1_1_1"/>
    <protectedRange sqref="F62 G61:H63" name="Range2_2_12_1_3_3_1_1_1_2_1_1_1_1_1_1_1_1_1_1_1_1_1_1_1_1"/>
    <protectedRange sqref="G59:H59" name="Range2_2_12_1_3_1_2_1_1_1_2_1_1_1_1_1_1_2_1_1_1_1_1_2_1"/>
    <protectedRange sqref="F59:F61" name="Range2_2_12_1_3_1_2_1_1_1_3_1_1_1_1_1_3_1_1_1_1_1_1_1_1_1"/>
    <protectedRange sqref="F58 G60:H60" name="Range2_2_12_1_3_1_2_1_1_1_1_2_1_1_1_1_1_1_1_1_1_1_1"/>
    <protectedRange sqref="D62" name="Range2_2_12_1_7_1_1_2_1_1_1_1_1"/>
    <protectedRange sqref="E62" name="Range2_2_12_1_1_1_1_1_1_1_1_1_1_1"/>
    <protectedRange sqref="C62" name="Range2_1_4_2_1_1_1_1_1_1_1_1"/>
    <protectedRange sqref="D59:E61" name="Range2_2_12_1_3_1_2_1_1_1_3_1_1_1_1_1_1_1_2_1_1_1_1_1_1_1"/>
    <protectedRange sqref="D58:E58" name="Range2_2_12_1_3_1_2_1_1_1_2_1_1_1_1_3_1_1_1_1_1_1_1_1_1_1"/>
    <protectedRange sqref="B58" name="Range2_12_5_1_1_2_1_4_1_1_1_2_1_1_1_1_1_1_1_1_1_2_1_1_1_1"/>
    <protectedRange sqref="B59" name="Range2_12_5_1_1_2_1_2_2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68" priority="5" operator="containsText" text="N/A">
      <formula>NOT(ISERROR(SEARCH("N/A",X11)))</formula>
    </cfRule>
    <cfRule type="cellIs" dxfId="67" priority="23" operator="equal">
      <formula>0</formula>
    </cfRule>
  </conditionalFormatting>
  <conditionalFormatting sqref="X11:AE34">
    <cfRule type="cellIs" dxfId="66" priority="22" operator="greaterThanOrEqual">
      <formula>1185</formula>
    </cfRule>
  </conditionalFormatting>
  <conditionalFormatting sqref="X11:AE34">
    <cfRule type="cellIs" dxfId="65" priority="21" operator="between">
      <formula>0.1</formula>
      <formula>1184</formula>
    </cfRule>
  </conditionalFormatting>
  <conditionalFormatting sqref="X8 AJ11:AO11 AJ15:AL15 AJ12:AN14 AK33:AK34 AJ16:AJ34 AO12:AO32 AL16:AL34 AM15:AN34">
    <cfRule type="cellIs" dxfId="64" priority="20" operator="equal">
      <formula>0</formula>
    </cfRule>
  </conditionalFormatting>
  <conditionalFormatting sqref="X8 AJ11:AO11 AJ15:AL15 AJ12:AN14 AK33:AK34 AJ16:AJ34 AO12:AO32 AL16:AL34 AM15:AN34">
    <cfRule type="cellIs" dxfId="63" priority="19" operator="greaterThan">
      <formula>1179</formula>
    </cfRule>
  </conditionalFormatting>
  <conditionalFormatting sqref="X8 AJ11:AO11 AJ15:AL15 AJ12:AN14 AK33:AK34 AJ16:AJ34 AO12:AO32 AL16:AL34 AM15:AN34">
    <cfRule type="cellIs" dxfId="62" priority="18" operator="greaterThan">
      <formula>99</formula>
    </cfRule>
  </conditionalFormatting>
  <conditionalFormatting sqref="X8 AJ11:AO11 AJ15:AL15 AJ12:AN14 AK33:AK34 AJ16:AJ34 AO12:AO32 AL16:AL34 AM15:AN34">
    <cfRule type="cellIs" dxfId="61" priority="17" operator="greaterThan">
      <formula>0.99</formula>
    </cfRule>
  </conditionalFormatting>
  <conditionalFormatting sqref="AB8">
    <cfRule type="cellIs" dxfId="60" priority="16" operator="equal">
      <formula>0</formula>
    </cfRule>
  </conditionalFormatting>
  <conditionalFormatting sqref="AB8">
    <cfRule type="cellIs" dxfId="59" priority="15" operator="greaterThan">
      <formula>1179</formula>
    </cfRule>
  </conditionalFormatting>
  <conditionalFormatting sqref="AB8">
    <cfRule type="cellIs" dxfId="58" priority="14" operator="greaterThan">
      <formula>99</formula>
    </cfRule>
  </conditionalFormatting>
  <conditionalFormatting sqref="AB8">
    <cfRule type="cellIs" dxfId="57" priority="13" operator="greaterThan">
      <formula>0.99</formula>
    </cfRule>
  </conditionalFormatting>
  <conditionalFormatting sqref="AQ11:AQ34 AO33:AO34 AK16:AK32">
    <cfRule type="cellIs" dxfId="56" priority="12" operator="equal">
      <formula>0</formula>
    </cfRule>
  </conditionalFormatting>
  <conditionalFormatting sqref="AQ11:AQ34 AO33:AO34 AK16:AK32">
    <cfRule type="cellIs" dxfId="55" priority="11" operator="greaterThan">
      <formula>1179</formula>
    </cfRule>
  </conditionalFormatting>
  <conditionalFormatting sqref="AQ11:AQ34 AO33:AO34 AK16:AK32">
    <cfRule type="cellIs" dxfId="54" priority="10" operator="greaterThan">
      <formula>99</formula>
    </cfRule>
  </conditionalFormatting>
  <conditionalFormatting sqref="AQ11:AQ34 AO33:AO34 AK16:AK32">
    <cfRule type="cellIs" dxfId="53" priority="9" operator="greaterThan">
      <formula>0.99</formula>
    </cfRule>
  </conditionalFormatting>
  <conditionalFormatting sqref="AI11:AI34">
    <cfRule type="cellIs" dxfId="52" priority="8" operator="greaterThan">
      <formula>$AI$8</formula>
    </cfRule>
  </conditionalFormatting>
  <conditionalFormatting sqref="AH11:AH34">
    <cfRule type="cellIs" dxfId="51" priority="6" operator="greaterThan">
      <formula>$AH$8</formula>
    </cfRule>
    <cfRule type="cellIs" dxfId="50" priority="7" operator="greaterThan">
      <formula>$AH$8</formula>
    </cfRule>
  </conditionalFormatting>
  <conditionalFormatting sqref="AP11:AP34">
    <cfRule type="cellIs" dxfId="49" priority="4" operator="equal">
      <formula>0</formula>
    </cfRule>
  </conditionalFormatting>
  <conditionalFormatting sqref="AP11:AP34">
    <cfRule type="cellIs" dxfId="48" priority="3" operator="greaterThan">
      <formula>1179</formula>
    </cfRule>
  </conditionalFormatting>
  <conditionalFormatting sqref="AP11:AP34">
    <cfRule type="cellIs" dxfId="47" priority="2" operator="greaterThan">
      <formula>99</formula>
    </cfRule>
  </conditionalFormatting>
  <conditionalFormatting sqref="AP11:AP34">
    <cfRule type="cellIs" dxfId="46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5"/>
  <sheetViews>
    <sheetView showGridLines="0" tabSelected="1" topLeftCell="A22" zoomScaleNormal="100" workbookViewId="0">
      <selection activeCell="A34" sqref="A34"/>
    </sheetView>
  </sheetViews>
  <sheetFormatPr defaultRowHeight="15" x14ac:dyDescent="0.25"/>
  <cols>
    <col min="1" max="1" width="5.7109375" style="163" customWidth="1"/>
    <col min="2" max="2" width="10.28515625" style="163" customWidth="1"/>
    <col min="3" max="3" width="14" style="163" customWidth="1"/>
    <col min="4" max="7" width="9.140625" style="163"/>
    <col min="8" max="8" width="20.42578125" style="163" customWidth="1"/>
    <col min="9" max="10" width="9.140625" style="163"/>
    <col min="11" max="11" width="9" style="163" customWidth="1"/>
    <col min="12" max="14" width="9.140625" style="163" hidden="1" customWidth="1"/>
    <col min="15" max="16" width="9.28515625" style="163" bestFit="1" customWidth="1"/>
    <col min="17" max="17" width="9" style="163" customWidth="1"/>
    <col min="18" max="18" width="9.140625" style="163" customWidth="1"/>
    <col min="19" max="19" width="11.5703125" style="163" bestFit="1" customWidth="1"/>
    <col min="20" max="20" width="10.5703125" style="163" bestFit="1" customWidth="1"/>
    <col min="21" max="22" width="9.28515625" style="163" bestFit="1" customWidth="1"/>
    <col min="23" max="23" width="9.140625" style="163"/>
    <col min="24" max="28" width="9.28515625" style="163" bestFit="1" customWidth="1"/>
    <col min="29" max="32" width="9.140625" style="163"/>
    <col min="33" max="33" width="10.5703125" style="163" bestFit="1" customWidth="1"/>
    <col min="34" max="35" width="9.28515625" style="163" bestFit="1" customWidth="1"/>
    <col min="36" max="44" width="9.140625" style="163"/>
    <col min="45" max="45" width="83.85546875" style="15" customWidth="1"/>
    <col min="46" max="47" width="9.140625" style="167"/>
    <col min="48" max="48" width="29.7109375" style="167" customWidth="1"/>
    <col min="49" max="49" width="22" style="167" customWidth="1"/>
    <col min="50" max="50" width="9.140625" style="167"/>
    <col min="51" max="51" width="38.5703125" style="167" bestFit="1" customWidth="1"/>
    <col min="52" max="16384" width="9.140625" style="163"/>
  </cols>
  <sheetData>
    <row r="2" spans="2:51" ht="21" x14ac:dyDescent="0.25">
      <c r="B2" s="5"/>
      <c r="C2" s="167"/>
      <c r="D2" s="167"/>
      <c r="E2" s="6"/>
      <c r="F2" s="6"/>
      <c r="G2" s="167"/>
      <c r="H2" s="7"/>
      <c r="I2" s="7"/>
      <c r="J2" s="167"/>
      <c r="K2" s="7"/>
      <c r="L2" s="7"/>
      <c r="M2" s="167"/>
      <c r="N2" s="167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7"/>
      <c r="AN2" s="167"/>
      <c r="AO2" s="167"/>
      <c r="AP2" s="167"/>
      <c r="AQ2" s="167"/>
      <c r="AR2" s="167"/>
    </row>
    <row r="3" spans="2:51" ht="21" x14ac:dyDescent="0.25">
      <c r="B3" s="16" t="s">
        <v>1</v>
      </c>
      <c r="C3" s="16"/>
      <c r="D3" s="16"/>
      <c r="E3" s="167"/>
      <c r="F3" s="7"/>
      <c r="G3" s="7"/>
      <c r="H3" s="167"/>
      <c r="I3" s="167"/>
      <c r="J3" s="167"/>
      <c r="K3" s="17"/>
      <c r="L3" s="18"/>
      <c r="M3" s="167"/>
      <c r="N3" s="167"/>
      <c r="O3" s="19" t="s">
        <v>2</v>
      </c>
      <c r="P3" s="263" t="s">
        <v>130</v>
      </c>
      <c r="Q3" s="264"/>
      <c r="R3" s="264"/>
      <c r="S3" s="264"/>
      <c r="T3" s="264"/>
      <c r="U3" s="265"/>
      <c r="V3" s="20"/>
      <c r="W3" s="20"/>
      <c r="X3" s="20"/>
      <c r="Y3" s="20"/>
      <c r="Z3" s="20"/>
      <c r="AH3" s="167"/>
      <c r="AI3" s="167"/>
      <c r="AJ3" s="167"/>
      <c r="AK3" s="167"/>
      <c r="AL3" s="15"/>
      <c r="AM3" s="167"/>
      <c r="AN3" s="167"/>
      <c r="AO3" s="167"/>
      <c r="AP3" s="167"/>
      <c r="AQ3" s="167"/>
      <c r="AR3" s="167"/>
      <c r="AS3" s="167"/>
    </row>
    <row r="4" spans="2:51" x14ac:dyDescent="0.25">
      <c r="B4" s="21" t="s">
        <v>3</v>
      </c>
      <c r="C4" s="21"/>
      <c r="D4" s="21"/>
      <c r="E4" s="167"/>
      <c r="F4" s="22"/>
      <c r="G4" s="167"/>
      <c r="H4" s="167"/>
      <c r="I4" s="167"/>
      <c r="J4" s="167"/>
      <c r="K4" s="167"/>
      <c r="L4" s="167"/>
      <c r="M4" s="167"/>
      <c r="N4" s="167"/>
      <c r="O4" s="19" t="s">
        <v>4</v>
      </c>
      <c r="P4" s="263" t="s">
        <v>137</v>
      </c>
      <c r="Q4" s="264"/>
      <c r="R4" s="264"/>
      <c r="S4" s="264"/>
      <c r="T4" s="264"/>
      <c r="U4" s="265"/>
      <c r="V4" s="20"/>
      <c r="W4" s="20"/>
      <c r="X4" s="20"/>
      <c r="Y4" s="20"/>
      <c r="Z4" s="20"/>
      <c r="AH4" s="167"/>
      <c r="AI4" s="167"/>
      <c r="AJ4" s="167"/>
      <c r="AK4" s="167"/>
      <c r="AL4" s="15"/>
      <c r="AM4" s="167"/>
      <c r="AN4" s="167"/>
      <c r="AO4" s="167"/>
      <c r="AP4" s="167"/>
      <c r="AQ4" s="167"/>
      <c r="AR4" s="167"/>
      <c r="AS4" s="167"/>
    </row>
    <row r="5" spans="2:51" x14ac:dyDescent="0.25">
      <c r="B5" s="167"/>
      <c r="C5" s="167"/>
      <c r="D5" s="167"/>
      <c r="E5" s="23"/>
      <c r="F5" s="23"/>
      <c r="G5" s="167"/>
      <c r="H5" s="167"/>
      <c r="I5" s="167"/>
      <c r="J5" s="167"/>
      <c r="K5" s="167"/>
      <c r="L5" s="167"/>
      <c r="M5" s="167"/>
      <c r="N5" s="167"/>
      <c r="O5" s="19" t="s">
        <v>5</v>
      </c>
      <c r="P5" s="263" t="s">
        <v>248</v>
      </c>
      <c r="Q5" s="264"/>
      <c r="R5" s="264"/>
      <c r="S5" s="264"/>
      <c r="T5" s="264"/>
      <c r="U5" s="265"/>
      <c r="V5" s="20"/>
      <c r="W5" s="20"/>
      <c r="X5" s="20"/>
      <c r="Y5" s="20"/>
      <c r="Z5" s="20"/>
      <c r="AH5" s="167"/>
      <c r="AI5" s="167"/>
      <c r="AJ5" s="167"/>
      <c r="AK5" s="167"/>
      <c r="AL5" s="15"/>
      <c r="AM5" s="167"/>
      <c r="AN5" s="167"/>
      <c r="AO5" s="167"/>
      <c r="AP5" s="167"/>
      <c r="AQ5" s="167"/>
      <c r="AR5" s="167"/>
      <c r="AS5" s="167"/>
    </row>
    <row r="6" spans="2:51" x14ac:dyDescent="0.25">
      <c r="B6" s="263" t="s">
        <v>6</v>
      </c>
      <c r="C6" s="265"/>
      <c r="D6" s="266" t="s">
        <v>7</v>
      </c>
      <c r="E6" s="267"/>
      <c r="F6" s="267"/>
      <c r="G6" s="267"/>
      <c r="H6" s="268"/>
      <c r="I6" s="167"/>
      <c r="J6" s="167"/>
      <c r="K6" s="213"/>
      <c r="L6" s="269">
        <v>41686</v>
      </c>
      <c r="M6" s="270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36" x14ac:dyDescent="0.25">
      <c r="B7" s="252" t="s">
        <v>8</v>
      </c>
      <c r="C7" s="253"/>
      <c r="D7" s="252" t="s">
        <v>9</v>
      </c>
      <c r="E7" s="254"/>
      <c r="F7" s="254"/>
      <c r="G7" s="253"/>
      <c r="H7" s="217" t="s">
        <v>10</v>
      </c>
      <c r="I7" s="216" t="s">
        <v>11</v>
      </c>
      <c r="J7" s="216" t="s">
        <v>12</v>
      </c>
      <c r="K7" s="216" t="s">
        <v>13</v>
      </c>
      <c r="L7" s="15"/>
      <c r="M7" s="15"/>
      <c r="N7" s="15"/>
      <c r="O7" s="217" t="s">
        <v>14</v>
      </c>
      <c r="P7" s="252" t="s">
        <v>15</v>
      </c>
      <c r="Q7" s="254"/>
      <c r="R7" s="254"/>
      <c r="S7" s="254"/>
      <c r="T7" s="253"/>
      <c r="U7" s="251" t="s">
        <v>16</v>
      </c>
      <c r="V7" s="251"/>
      <c r="W7" s="216" t="s">
        <v>17</v>
      </c>
      <c r="X7" s="252" t="s">
        <v>18</v>
      </c>
      <c r="Y7" s="253"/>
      <c r="Z7" s="252" t="s">
        <v>19</v>
      </c>
      <c r="AA7" s="253"/>
      <c r="AB7" s="252" t="s">
        <v>20</v>
      </c>
      <c r="AC7" s="253"/>
      <c r="AD7" s="252" t="s">
        <v>21</v>
      </c>
      <c r="AE7" s="253"/>
      <c r="AF7" s="216" t="s">
        <v>22</v>
      </c>
      <c r="AG7" s="216" t="s">
        <v>23</v>
      </c>
      <c r="AH7" s="216" t="s">
        <v>24</v>
      </c>
      <c r="AI7" s="216" t="s">
        <v>25</v>
      </c>
      <c r="AJ7" s="252" t="s">
        <v>26</v>
      </c>
      <c r="AK7" s="254"/>
      <c r="AL7" s="254"/>
      <c r="AM7" s="254"/>
      <c r="AN7" s="253"/>
      <c r="AO7" s="252" t="s">
        <v>27</v>
      </c>
      <c r="AP7" s="254"/>
      <c r="AQ7" s="253"/>
      <c r="AR7" s="216" t="s">
        <v>28</v>
      </c>
      <c r="AS7" s="30"/>
      <c r="AT7" s="15"/>
      <c r="AU7" s="15"/>
      <c r="AV7" s="15"/>
      <c r="AW7" s="15"/>
      <c r="AX7" s="15"/>
      <c r="AY7" s="15"/>
    </row>
    <row r="8" spans="2:51" x14ac:dyDescent="0.25">
      <c r="B8" s="255">
        <v>42035</v>
      </c>
      <c r="C8" s="256"/>
      <c r="D8" s="257" t="s">
        <v>29</v>
      </c>
      <c r="E8" s="258"/>
      <c r="F8" s="258"/>
      <c r="G8" s="259"/>
      <c r="H8" s="31"/>
      <c r="I8" s="257" t="s">
        <v>29</v>
      </c>
      <c r="J8" s="258"/>
      <c r="K8" s="259"/>
      <c r="L8" s="32"/>
      <c r="M8" s="32"/>
      <c r="N8" s="32"/>
      <c r="O8" s="31" t="s">
        <v>30</v>
      </c>
      <c r="P8" s="31" t="s">
        <v>30</v>
      </c>
      <c r="Q8" s="31" t="s">
        <v>31</v>
      </c>
      <c r="R8" s="31" t="s">
        <v>31</v>
      </c>
      <c r="S8" s="31" t="s">
        <v>30</v>
      </c>
      <c r="T8" s="31" t="s">
        <v>32</v>
      </c>
      <c r="U8" s="260" t="s">
        <v>33</v>
      </c>
      <c r="V8" s="260"/>
      <c r="W8" s="33" t="s">
        <v>34</v>
      </c>
      <c r="X8" s="243">
        <v>0</v>
      </c>
      <c r="Y8" s="244"/>
      <c r="Z8" s="261" t="s">
        <v>35</v>
      </c>
      <c r="AA8" s="262"/>
      <c r="AB8" s="243">
        <v>1185</v>
      </c>
      <c r="AC8" s="244"/>
      <c r="AD8" s="245">
        <v>800</v>
      </c>
      <c r="AE8" s="246"/>
      <c r="AF8" s="31"/>
      <c r="AG8" s="33">
        <f>AG34-AG10</f>
        <v>25884</v>
      </c>
      <c r="AH8" s="34"/>
      <c r="AI8" s="34"/>
      <c r="AJ8" s="31" t="s">
        <v>36</v>
      </c>
      <c r="AK8" s="31" t="s">
        <v>36</v>
      </c>
      <c r="AL8" s="31" t="s">
        <v>36</v>
      </c>
      <c r="AM8" s="31" t="s">
        <v>36</v>
      </c>
      <c r="AN8" s="31" t="s">
        <v>36</v>
      </c>
      <c r="AO8" s="31" t="s">
        <v>36</v>
      </c>
      <c r="AP8" s="31" t="s">
        <v>31</v>
      </c>
      <c r="AQ8" s="31" t="s">
        <v>31</v>
      </c>
      <c r="AR8" s="31" t="s">
        <v>37</v>
      </c>
      <c r="AS8" s="30"/>
      <c r="AV8" s="35" t="s">
        <v>38</v>
      </c>
    </row>
    <row r="9" spans="2:51" ht="60" x14ac:dyDescent="0.25">
      <c r="B9" s="235" t="s">
        <v>39</v>
      </c>
      <c r="C9" s="235"/>
      <c r="D9" s="247" t="s">
        <v>40</v>
      </c>
      <c r="E9" s="248"/>
      <c r="F9" s="249" t="s">
        <v>41</v>
      </c>
      <c r="G9" s="248"/>
      <c r="H9" s="250" t="s">
        <v>42</v>
      </c>
      <c r="I9" s="235" t="s">
        <v>43</v>
      </c>
      <c r="J9" s="235"/>
      <c r="K9" s="235"/>
      <c r="L9" s="216" t="s">
        <v>44</v>
      </c>
      <c r="M9" s="251" t="s">
        <v>45</v>
      </c>
      <c r="N9" s="36" t="s">
        <v>46</v>
      </c>
      <c r="O9" s="241" t="s">
        <v>47</v>
      </c>
      <c r="P9" s="241" t="s">
        <v>48</v>
      </c>
      <c r="Q9" s="37" t="s">
        <v>49</v>
      </c>
      <c r="R9" s="229" t="s">
        <v>50</v>
      </c>
      <c r="S9" s="230"/>
      <c r="T9" s="231"/>
      <c r="U9" s="214" t="s">
        <v>51</v>
      </c>
      <c r="V9" s="214" t="s">
        <v>52</v>
      </c>
      <c r="W9" s="235" t="s">
        <v>53</v>
      </c>
      <c r="X9" s="236" t="s">
        <v>54</v>
      </c>
      <c r="Y9" s="237"/>
      <c r="Z9" s="237"/>
      <c r="AA9" s="237"/>
      <c r="AB9" s="237"/>
      <c r="AC9" s="237"/>
      <c r="AD9" s="237"/>
      <c r="AE9" s="238"/>
      <c r="AF9" s="212" t="s">
        <v>55</v>
      </c>
      <c r="AG9" s="212" t="s">
        <v>56</v>
      </c>
      <c r="AH9" s="224" t="s">
        <v>57</v>
      </c>
      <c r="AI9" s="239" t="s">
        <v>58</v>
      </c>
      <c r="AJ9" s="214" t="s">
        <v>59</v>
      </c>
      <c r="AK9" s="214" t="s">
        <v>60</v>
      </c>
      <c r="AL9" s="214" t="s">
        <v>61</v>
      </c>
      <c r="AM9" s="214" t="s">
        <v>62</v>
      </c>
      <c r="AN9" s="214" t="s">
        <v>63</v>
      </c>
      <c r="AO9" s="214" t="s">
        <v>64</v>
      </c>
      <c r="AP9" s="214" t="s">
        <v>65</v>
      </c>
      <c r="AQ9" s="241" t="s">
        <v>66</v>
      </c>
      <c r="AR9" s="214" t="s">
        <v>67</v>
      </c>
      <c r="AS9" s="224" t="s">
        <v>68</v>
      </c>
      <c r="AV9" s="38" t="s">
        <v>69</v>
      </c>
      <c r="AW9" s="38" t="s">
        <v>70</v>
      </c>
      <c r="AY9" s="39" t="s">
        <v>71</v>
      </c>
    </row>
    <row r="10" spans="2:51" x14ac:dyDescent="0.25">
      <c r="B10" s="214" t="s">
        <v>72</v>
      </c>
      <c r="C10" s="214" t="s">
        <v>73</v>
      </c>
      <c r="D10" s="214" t="s">
        <v>74</v>
      </c>
      <c r="E10" s="214" t="s">
        <v>75</v>
      </c>
      <c r="F10" s="214" t="s">
        <v>74</v>
      </c>
      <c r="G10" s="214" t="s">
        <v>75</v>
      </c>
      <c r="H10" s="250"/>
      <c r="I10" s="214" t="s">
        <v>75</v>
      </c>
      <c r="J10" s="214" t="s">
        <v>75</v>
      </c>
      <c r="K10" s="214" t="s">
        <v>75</v>
      </c>
      <c r="L10" s="31" t="s">
        <v>29</v>
      </c>
      <c r="M10" s="251"/>
      <c r="N10" s="31" t="s">
        <v>29</v>
      </c>
      <c r="O10" s="242"/>
      <c r="P10" s="242"/>
      <c r="Q10" s="4">
        <f>'JAN 30'!Q34</f>
        <v>23615615</v>
      </c>
      <c r="R10" s="232"/>
      <c r="S10" s="233"/>
      <c r="T10" s="234"/>
      <c r="U10" s="214" t="s">
        <v>75</v>
      </c>
      <c r="V10" s="214" t="s">
        <v>75</v>
      </c>
      <c r="W10" s="235"/>
      <c r="X10" s="40" t="s">
        <v>76</v>
      </c>
      <c r="Y10" s="40" t="s">
        <v>77</v>
      </c>
      <c r="Z10" s="40" t="s">
        <v>78</v>
      </c>
      <c r="AA10" s="40" t="s">
        <v>79</v>
      </c>
      <c r="AB10" s="40" t="s">
        <v>80</v>
      </c>
      <c r="AC10" s="40" t="s">
        <v>81</v>
      </c>
      <c r="AD10" s="40" t="s">
        <v>82</v>
      </c>
      <c r="AE10" s="40" t="s">
        <v>83</v>
      </c>
      <c r="AF10" s="41"/>
      <c r="AG10" s="192">
        <f>'JAN 30'!AG34</f>
        <v>34345884</v>
      </c>
      <c r="AH10" s="224"/>
      <c r="AI10" s="240"/>
      <c r="AJ10" s="214" t="s">
        <v>84</v>
      </c>
      <c r="AK10" s="214" t="s">
        <v>84</v>
      </c>
      <c r="AL10" s="214" t="s">
        <v>84</v>
      </c>
      <c r="AM10" s="214" t="s">
        <v>84</v>
      </c>
      <c r="AN10" s="214" t="s">
        <v>84</v>
      </c>
      <c r="AO10" s="214" t="s">
        <v>84</v>
      </c>
      <c r="AP10" s="3">
        <f>'JAN 30'!AP34</f>
        <v>7619207</v>
      </c>
      <c r="AQ10" s="242"/>
      <c r="AR10" s="215" t="s">
        <v>85</v>
      </c>
      <c r="AS10" s="224"/>
      <c r="AV10" s="42" t="s">
        <v>86</v>
      </c>
      <c r="AW10" s="42" t="s">
        <v>87</v>
      </c>
      <c r="AY10" s="87" t="s">
        <v>130</v>
      </c>
    </row>
    <row r="11" spans="2:51" x14ac:dyDescent="0.25">
      <c r="B11" s="43">
        <v>2</v>
      </c>
      <c r="C11" s="43">
        <v>4.1666666666666664E-2</v>
      </c>
      <c r="D11" s="191">
        <v>10</v>
      </c>
      <c r="E11" s="44">
        <f>D11/1.42</f>
        <v>7.042253521126761</v>
      </c>
      <c r="F11" s="168">
        <v>66</v>
      </c>
      <c r="G11" s="44">
        <f>F11/1.42</f>
        <v>46.478873239436624</v>
      </c>
      <c r="H11" s="45" t="s">
        <v>88</v>
      </c>
      <c r="I11" s="45">
        <f>J11-(2/1.42)</f>
        <v>41.549295774647888</v>
      </c>
      <c r="J11" s="46">
        <f>(F11-5)/1.42</f>
        <v>42.95774647887324</v>
      </c>
      <c r="K11" s="45">
        <f>J11+(6/1.42)</f>
        <v>47.183098591549296</v>
      </c>
      <c r="L11" s="47">
        <v>14</v>
      </c>
      <c r="M11" s="48" t="s">
        <v>89</v>
      </c>
      <c r="N11" s="48">
        <v>11.4</v>
      </c>
      <c r="O11" s="192">
        <v>122</v>
      </c>
      <c r="P11" s="192">
        <v>90</v>
      </c>
      <c r="Q11" s="192">
        <v>23619458</v>
      </c>
      <c r="R11" s="50">
        <f>Q11-Q10</f>
        <v>3843</v>
      </c>
      <c r="S11" s="51">
        <f>R11*24/1000</f>
        <v>92.231999999999999</v>
      </c>
      <c r="T11" s="51">
        <f>R11/1000</f>
        <v>3.843</v>
      </c>
      <c r="U11" s="193">
        <v>5</v>
      </c>
      <c r="V11" s="193">
        <f>U11</f>
        <v>5</v>
      </c>
      <c r="W11" s="194" t="s">
        <v>129</v>
      </c>
      <c r="X11" s="197">
        <v>0</v>
      </c>
      <c r="Y11" s="197">
        <v>0</v>
      </c>
      <c r="Z11" s="197">
        <v>1028</v>
      </c>
      <c r="AA11" s="197">
        <v>0</v>
      </c>
      <c r="AB11" s="197">
        <v>1088</v>
      </c>
      <c r="AC11" s="52" t="s">
        <v>90</v>
      </c>
      <c r="AD11" s="52" t="s">
        <v>90</v>
      </c>
      <c r="AE11" s="52" t="s">
        <v>90</v>
      </c>
      <c r="AF11" s="196" t="s">
        <v>90</v>
      </c>
      <c r="AG11" s="196">
        <v>34346540</v>
      </c>
      <c r="AH11" s="53">
        <f>IF(ISBLANK(AG11),"-",AG11-AG10)</f>
        <v>656</v>
      </c>
      <c r="AI11" s="54">
        <f>AH11/T11</f>
        <v>170.69997397866251</v>
      </c>
      <c r="AJ11" s="166">
        <v>0</v>
      </c>
      <c r="AK11" s="166">
        <v>0</v>
      </c>
      <c r="AL11" s="166">
        <v>1</v>
      </c>
      <c r="AM11" s="166">
        <v>0</v>
      </c>
      <c r="AN11" s="166">
        <v>1</v>
      </c>
      <c r="AO11" s="166">
        <v>0.35</v>
      </c>
      <c r="AP11" s="197">
        <v>7620499</v>
      </c>
      <c r="AQ11" s="197">
        <f t="shared" ref="AQ11:AQ34" si="0">AP11-AP10</f>
        <v>1292</v>
      </c>
      <c r="AR11" s="55"/>
      <c r="AS11" s="56" t="s">
        <v>113</v>
      </c>
      <c r="AV11" s="42" t="s">
        <v>88</v>
      </c>
      <c r="AW11" s="42" t="s">
        <v>91</v>
      </c>
      <c r="AY11" s="87" t="s">
        <v>137</v>
      </c>
    </row>
    <row r="12" spans="2:51" x14ac:dyDescent="0.25">
      <c r="B12" s="43">
        <v>2.0416666666666701</v>
      </c>
      <c r="C12" s="43">
        <v>8.3333333333333329E-2</v>
      </c>
      <c r="D12" s="191">
        <v>11</v>
      </c>
      <c r="E12" s="44">
        <f t="shared" ref="E12:E34" si="1">D12/1.42</f>
        <v>7.746478873239437</v>
      </c>
      <c r="F12" s="168">
        <v>66</v>
      </c>
      <c r="G12" s="44">
        <f t="shared" ref="G12:G34" si="2">F12/1.42</f>
        <v>46.478873239436624</v>
      </c>
      <c r="H12" s="45" t="s">
        <v>88</v>
      </c>
      <c r="I12" s="45">
        <f t="shared" ref="I12:I34" si="3">J12-(2/1.42)</f>
        <v>41.549295774647888</v>
      </c>
      <c r="J12" s="46">
        <f>(F12-5)/1.42</f>
        <v>42.95774647887324</v>
      </c>
      <c r="K12" s="45">
        <f>J12+(6/1.42)</f>
        <v>47.183098591549296</v>
      </c>
      <c r="L12" s="47">
        <v>14</v>
      </c>
      <c r="M12" s="48" t="s">
        <v>89</v>
      </c>
      <c r="N12" s="48">
        <v>11.2</v>
      </c>
      <c r="O12" s="192">
        <v>120</v>
      </c>
      <c r="P12" s="192">
        <v>87</v>
      </c>
      <c r="Q12" s="192">
        <v>23623022</v>
      </c>
      <c r="R12" s="50">
        <f t="shared" ref="R12:R34" si="4">Q12-Q11</f>
        <v>3564</v>
      </c>
      <c r="S12" s="51">
        <f t="shared" ref="S12:S34" si="5">R12*24/1000</f>
        <v>85.536000000000001</v>
      </c>
      <c r="T12" s="51">
        <f t="shared" ref="T12:T34" si="6">R12/1000</f>
        <v>3.5640000000000001</v>
      </c>
      <c r="U12" s="193">
        <v>6.1</v>
      </c>
      <c r="V12" s="193">
        <f t="shared" ref="V12:V33" si="7">U12</f>
        <v>6.1</v>
      </c>
      <c r="W12" s="194" t="s">
        <v>129</v>
      </c>
      <c r="X12" s="197">
        <v>0</v>
      </c>
      <c r="Y12" s="197">
        <v>0</v>
      </c>
      <c r="Z12" s="197">
        <v>1028</v>
      </c>
      <c r="AA12" s="197">
        <v>0</v>
      </c>
      <c r="AB12" s="197">
        <v>1088</v>
      </c>
      <c r="AC12" s="52" t="s">
        <v>90</v>
      </c>
      <c r="AD12" s="52" t="s">
        <v>90</v>
      </c>
      <c r="AE12" s="52" t="s">
        <v>90</v>
      </c>
      <c r="AF12" s="196" t="s">
        <v>90</v>
      </c>
      <c r="AG12" s="196">
        <v>34347120</v>
      </c>
      <c r="AH12" s="53">
        <f>IF(ISBLANK(AG12),"-",AG12-AG11)</f>
        <v>580</v>
      </c>
      <c r="AI12" s="54">
        <f t="shared" ref="AI12:AI34" si="8">AH12/T12</f>
        <v>162.73849607182942</v>
      </c>
      <c r="AJ12" s="166">
        <v>0</v>
      </c>
      <c r="AK12" s="166">
        <v>0</v>
      </c>
      <c r="AL12" s="166">
        <v>1</v>
      </c>
      <c r="AM12" s="166">
        <v>0</v>
      </c>
      <c r="AN12" s="166">
        <v>1</v>
      </c>
      <c r="AO12" s="166">
        <v>0.35</v>
      </c>
      <c r="AP12" s="197">
        <v>7621806</v>
      </c>
      <c r="AQ12" s="197">
        <f t="shared" si="0"/>
        <v>1307</v>
      </c>
      <c r="AR12" s="57">
        <v>1.24</v>
      </c>
      <c r="AS12" s="56" t="s">
        <v>113</v>
      </c>
      <c r="AV12" s="42" t="s">
        <v>92</v>
      </c>
      <c r="AW12" s="42" t="s">
        <v>93</v>
      </c>
      <c r="AY12" s="87" t="s">
        <v>147</v>
      </c>
    </row>
    <row r="13" spans="2:51" x14ac:dyDescent="0.25">
      <c r="B13" s="43">
        <v>2.0833333333333299</v>
      </c>
      <c r="C13" s="43">
        <v>0.125</v>
      </c>
      <c r="D13" s="191">
        <v>14</v>
      </c>
      <c r="E13" s="44">
        <f t="shared" si="1"/>
        <v>9.8591549295774659</v>
      </c>
      <c r="F13" s="168">
        <v>66</v>
      </c>
      <c r="G13" s="44">
        <f t="shared" si="2"/>
        <v>46.478873239436624</v>
      </c>
      <c r="H13" s="45" t="s">
        <v>88</v>
      </c>
      <c r="I13" s="45">
        <f t="shared" si="3"/>
        <v>41.549295774647888</v>
      </c>
      <c r="J13" s="46">
        <f>(F13-5)/1.42</f>
        <v>42.95774647887324</v>
      </c>
      <c r="K13" s="45">
        <f>J13+(6/1.42)</f>
        <v>47.183098591549296</v>
      </c>
      <c r="L13" s="47">
        <v>14</v>
      </c>
      <c r="M13" s="48" t="s">
        <v>89</v>
      </c>
      <c r="N13" s="48">
        <v>11.2</v>
      </c>
      <c r="O13" s="192">
        <v>118</v>
      </c>
      <c r="P13" s="192">
        <v>83</v>
      </c>
      <c r="Q13" s="192">
        <v>23626645</v>
      </c>
      <c r="R13" s="50">
        <f t="shared" si="4"/>
        <v>3623</v>
      </c>
      <c r="S13" s="51">
        <f t="shared" si="5"/>
        <v>86.951999999999998</v>
      </c>
      <c r="T13" s="51">
        <f t="shared" si="6"/>
        <v>3.6230000000000002</v>
      </c>
      <c r="U13" s="193">
        <v>7.9</v>
      </c>
      <c r="V13" s="193">
        <f t="shared" si="7"/>
        <v>7.9</v>
      </c>
      <c r="W13" s="194" t="s">
        <v>129</v>
      </c>
      <c r="X13" s="197">
        <v>0</v>
      </c>
      <c r="Y13" s="197">
        <v>0</v>
      </c>
      <c r="Z13" s="197">
        <v>1007</v>
      </c>
      <c r="AA13" s="197">
        <v>0</v>
      </c>
      <c r="AB13" s="197">
        <v>1008</v>
      </c>
      <c r="AC13" s="52" t="s">
        <v>90</v>
      </c>
      <c r="AD13" s="52" t="s">
        <v>90</v>
      </c>
      <c r="AE13" s="52" t="s">
        <v>90</v>
      </c>
      <c r="AF13" s="196" t="s">
        <v>90</v>
      </c>
      <c r="AG13" s="196">
        <v>34347732</v>
      </c>
      <c r="AH13" s="53">
        <f>IF(ISBLANK(AG13),"-",AG13-AG12)</f>
        <v>612</v>
      </c>
      <c r="AI13" s="54">
        <f t="shared" si="8"/>
        <v>168.9207838807618</v>
      </c>
      <c r="AJ13" s="166">
        <v>0</v>
      </c>
      <c r="AK13" s="166">
        <v>0</v>
      </c>
      <c r="AL13" s="166">
        <v>1</v>
      </c>
      <c r="AM13" s="166">
        <v>0</v>
      </c>
      <c r="AN13" s="166">
        <v>1</v>
      </c>
      <c r="AO13" s="166">
        <v>0.35</v>
      </c>
      <c r="AP13" s="197">
        <v>7623155</v>
      </c>
      <c r="AQ13" s="197">
        <f t="shared" si="0"/>
        <v>1349</v>
      </c>
      <c r="AR13" s="55"/>
      <c r="AS13" s="56" t="s">
        <v>113</v>
      </c>
      <c r="AV13" s="42" t="s">
        <v>94</v>
      </c>
      <c r="AW13" s="42" t="s">
        <v>95</v>
      </c>
      <c r="AY13" s="87" t="s">
        <v>138</v>
      </c>
    </row>
    <row r="14" spans="2:51" x14ac:dyDescent="0.25">
      <c r="B14" s="43">
        <v>2.125</v>
      </c>
      <c r="C14" s="43">
        <v>0.16666666666666699</v>
      </c>
      <c r="D14" s="191">
        <v>15</v>
      </c>
      <c r="E14" s="44">
        <f t="shared" si="1"/>
        <v>10.563380281690142</v>
      </c>
      <c r="F14" s="168">
        <v>66</v>
      </c>
      <c r="G14" s="44">
        <f t="shared" si="2"/>
        <v>46.478873239436624</v>
      </c>
      <c r="H14" s="45" t="s">
        <v>88</v>
      </c>
      <c r="I14" s="45">
        <f t="shared" si="3"/>
        <v>41.549295774647888</v>
      </c>
      <c r="J14" s="46">
        <f>J15</f>
        <v>42.95774647887324</v>
      </c>
      <c r="K14" s="45">
        <f>J14+(6/1.42)</f>
        <v>47.183098591549296</v>
      </c>
      <c r="L14" s="47">
        <v>14</v>
      </c>
      <c r="M14" s="48" t="s">
        <v>89</v>
      </c>
      <c r="N14" s="48">
        <v>12.8</v>
      </c>
      <c r="O14" s="192">
        <v>115</v>
      </c>
      <c r="P14" s="192">
        <v>82</v>
      </c>
      <c r="Q14" s="192">
        <v>23630215</v>
      </c>
      <c r="R14" s="50">
        <f t="shared" si="4"/>
        <v>3570</v>
      </c>
      <c r="S14" s="51">
        <f t="shared" si="5"/>
        <v>85.68</v>
      </c>
      <c r="T14" s="51">
        <f t="shared" si="6"/>
        <v>3.57</v>
      </c>
      <c r="U14" s="193">
        <v>9.1</v>
      </c>
      <c r="V14" s="193">
        <f t="shared" si="7"/>
        <v>9.1</v>
      </c>
      <c r="W14" s="194" t="s">
        <v>129</v>
      </c>
      <c r="X14" s="197">
        <v>0</v>
      </c>
      <c r="Y14" s="197">
        <v>0</v>
      </c>
      <c r="Z14" s="197">
        <v>1006</v>
      </c>
      <c r="AA14" s="197">
        <v>0</v>
      </c>
      <c r="AB14" s="197">
        <v>1008</v>
      </c>
      <c r="AC14" s="52" t="s">
        <v>90</v>
      </c>
      <c r="AD14" s="52" t="s">
        <v>90</v>
      </c>
      <c r="AE14" s="52" t="s">
        <v>90</v>
      </c>
      <c r="AF14" s="196" t="s">
        <v>90</v>
      </c>
      <c r="AG14" s="196">
        <v>34348276</v>
      </c>
      <c r="AH14" s="53">
        <f t="shared" ref="AH14:AH34" si="9">IF(ISBLANK(AG14),"-",AG14-AG13)</f>
        <v>544</v>
      </c>
      <c r="AI14" s="54">
        <f t="shared" si="8"/>
        <v>152.38095238095238</v>
      </c>
      <c r="AJ14" s="166">
        <v>0</v>
      </c>
      <c r="AK14" s="166">
        <v>0</v>
      </c>
      <c r="AL14" s="166">
        <v>1</v>
      </c>
      <c r="AM14" s="166">
        <v>0</v>
      </c>
      <c r="AN14" s="166">
        <v>1</v>
      </c>
      <c r="AO14" s="166">
        <v>0</v>
      </c>
      <c r="AP14" s="197">
        <v>7624390</v>
      </c>
      <c r="AQ14" s="197">
        <f t="shared" si="0"/>
        <v>1235</v>
      </c>
      <c r="AR14" s="55"/>
      <c r="AS14" s="56" t="s">
        <v>113</v>
      </c>
      <c r="AT14" s="58"/>
      <c r="AV14" s="42" t="s">
        <v>96</v>
      </c>
      <c r="AW14" s="42" t="s">
        <v>97</v>
      </c>
      <c r="AY14" s="87" t="s">
        <v>248</v>
      </c>
    </row>
    <row r="15" spans="2:51" x14ac:dyDescent="0.25">
      <c r="B15" s="43">
        <v>2.1666666666666701</v>
      </c>
      <c r="C15" s="43">
        <v>0.20833333333333301</v>
      </c>
      <c r="D15" s="191">
        <v>24</v>
      </c>
      <c r="E15" s="44">
        <f t="shared" si="1"/>
        <v>16.901408450704228</v>
      </c>
      <c r="F15" s="168">
        <v>66</v>
      </c>
      <c r="G15" s="44">
        <f t="shared" si="2"/>
        <v>46.478873239436624</v>
      </c>
      <c r="H15" s="45" t="s">
        <v>88</v>
      </c>
      <c r="I15" s="45">
        <f t="shared" si="3"/>
        <v>41.549295774647888</v>
      </c>
      <c r="J15" s="46">
        <f>(F15-5)/1.42</f>
        <v>42.95774647887324</v>
      </c>
      <c r="K15" s="45">
        <f>J15+(6/1.42)</f>
        <v>47.183098591549296</v>
      </c>
      <c r="L15" s="47">
        <v>18</v>
      </c>
      <c r="M15" s="48" t="s">
        <v>89</v>
      </c>
      <c r="N15" s="48">
        <v>13.1</v>
      </c>
      <c r="O15" s="192">
        <v>93</v>
      </c>
      <c r="P15" s="192">
        <v>90</v>
      </c>
      <c r="Q15" s="192">
        <v>23633841</v>
      </c>
      <c r="R15" s="50">
        <f t="shared" si="4"/>
        <v>3626</v>
      </c>
      <c r="S15" s="51">
        <f t="shared" si="5"/>
        <v>87.024000000000001</v>
      </c>
      <c r="T15" s="51">
        <f t="shared" si="6"/>
        <v>3.6259999999999999</v>
      </c>
      <c r="U15" s="193">
        <v>9.5</v>
      </c>
      <c r="V15" s="193">
        <f t="shared" si="7"/>
        <v>9.5</v>
      </c>
      <c r="W15" s="194" t="s">
        <v>129</v>
      </c>
      <c r="X15" s="197">
        <v>0</v>
      </c>
      <c r="Y15" s="197">
        <v>0</v>
      </c>
      <c r="Z15" s="197">
        <v>921</v>
      </c>
      <c r="AA15" s="197">
        <v>0</v>
      </c>
      <c r="AB15" s="197">
        <v>937</v>
      </c>
      <c r="AC15" s="52" t="s">
        <v>90</v>
      </c>
      <c r="AD15" s="52" t="s">
        <v>90</v>
      </c>
      <c r="AE15" s="52" t="s">
        <v>90</v>
      </c>
      <c r="AF15" s="196" t="s">
        <v>90</v>
      </c>
      <c r="AG15" s="196">
        <v>34348792</v>
      </c>
      <c r="AH15" s="53">
        <f t="shared" si="9"/>
        <v>516</v>
      </c>
      <c r="AI15" s="54">
        <f t="shared" si="8"/>
        <v>142.30557087699944</v>
      </c>
      <c r="AJ15" s="166">
        <v>0</v>
      </c>
      <c r="AK15" s="166">
        <v>0</v>
      </c>
      <c r="AL15" s="166">
        <v>1</v>
      </c>
      <c r="AM15" s="166">
        <v>0</v>
      </c>
      <c r="AN15" s="166">
        <v>1</v>
      </c>
      <c r="AO15" s="166">
        <v>0</v>
      </c>
      <c r="AP15" s="197">
        <v>7624641</v>
      </c>
      <c r="AQ15" s="197">
        <f t="shared" si="0"/>
        <v>251</v>
      </c>
      <c r="AR15" s="55"/>
      <c r="AS15" s="56" t="s">
        <v>113</v>
      </c>
      <c r="AV15" s="42" t="s">
        <v>98</v>
      </c>
      <c r="AW15" s="42" t="s">
        <v>99</v>
      </c>
      <c r="AY15" s="87" t="s">
        <v>286</v>
      </c>
    </row>
    <row r="16" spans="2:51" x14ac:dyDescent="0.25">
      <c r="B16" s="43">
        <v>2.2083333333333299</v>
      </c>
      <c r="C16" s="43">
        <v>0.25</v>
      </c>
      <c r="D16" s="191">
        <v>22</v>
      </c>
      <c r="E16" s="44">
        <f t="shared" si="1"/>
        <v>15.492957746478874</v>
      </c>
      <c r="F16" s="103">
        <v>68</v>
      </c>
      <c r="G16" s="44">
        <f t="shared" si="2"/>
        <v>47.887323943661976</v>
      </c>
      <c r="H16" s="45" t="s">
        <v>88</v>
      </c>
      <c r="I16" s="45">
        <f t="shared" si="3"/>
        <v>46.478873239436624</v>
      </c>
      <c r="J16" s="46">
        <f t="shared" ref="J16:J25" si="10">F16/1.42</f>
        <v>47.887323943661976</v>
      </c>
      <c r="K16" s="45">
        <f>J16+1.42</f>
        <v>49.307323943661977</v>
      </c>
      <c r="L16" s="47">
        <v>19</v>
      </c>
      <c r="M16" s="48" t="s">
        <v>100</v>
      </c>
      <c r="N16" s="48">
        <v>13.1</v>
      </c>
      <c r="O16" s="192">
        <v>107</v>
      </c>
      <c r="P16" s="192">
        <v>105</v>
      </c>
      <c r="Q16" s="192">
        <v>23638046</v>
      </c>
      <c r="R16" s="50">
        <f t="shared" si="4"/>
        <v>4205</v>
      </c>
      <c r="S16" s="51">
        <f t="shared" si="5"/>
        <v>100.92</v>
      </c>
      <c r="T16" s="51">
        <f t="shared" si="6"/>
        <v>4.2050000000000001</v>
      </c>
      <c r="U16" s="193">
        <v>9.5</v>
      </c>
      <c r="V16" s="193">
        <f t="shared" si="7"/>
        <v>9.5</v>
      </c>
      <c r="W16" s="194" t="s">
        <v>129</v>
      </c>
      <c r="X16" s="197">
        <v>0</v>
      </c>
      <c r="Y16" s="197">
        <v>0</v>
      </c>
      <c r="Z16" s="197">
        <v>1006</v>
      </c>
      <c r="AA16" s="197">
        <v>0</v>
      </c>
      <c r="AB16" s="197">
        <v>1059</v>
      </c>
      <c r="AC16" s="52" t="s">
        <v>90</v>
      </c>
      <c r="AD16" s="52" t="s">
        <v>90</v>
      </c>
      <c r="AE16" s="52" t="s">
        <v>90</v>
      </c>
      <c r="AF16" s="196" t="s">
        <v>90</v>
      </c>
      <c r="AG16" s="196">
        <v>34349356</v>
      </c>
      <c r="AH16" s="53">
        <f t="shared" si="9"/>
        <v>564</v>
      </c>
      <c r="AI16" s="54">
        <f t="shared" si="8"/>
        <v>134.12604042806183</v>
      </c>
      <c r="AJ16" s="166">
        <v>0</v>
      </c>
      <c r="AK16" s="166">
        <v>0</v>
      </c>
      <c r="AL16" s="166">
        <v>1</v>
      </c>
      <c r="AM16" s="166">
        <v>0</v>
      </c>
      <c r="AN16" s="166">
        <v>1</v>
      </c>
      <c r="AO16" s="166">
        <v>0</v>
      </c>
      <c r="AP16" s="197">
        <v>7624641</v>
      </c>
      <c r="AQ16" s="197">
        <f t="shared" si="0"/>
        <v>0</v>
      </c>
      <c r="AR16" s="57">
        <v>1.1200000000000001</v>
      </c>
      <c r="AS16" s="56" t="s">
        <v>101</v>
      </c>
      <c r="AV16" s="42" t="s">
        <v>102</v>
      </c>
      <c r="AW16" s="42" t="s">
        <v>103</v>
      </c>
      <c r="AY16" s="87"/>
    </row>
    <row r="17" spans="1:51" x14ac:dyDescent="0.25">
      <c r="B17" s="43">
        <v>2.25</v>
      </c>
      <c r="C17" s="43">
        <v>0.29166666666666702</v>
      </c>
      <c r="D17" s="191">
        <v>9</v>
      </c>
      <c r="E17" s="44">
        <f t="shared" si="1"/>
        <v>6.3380281690140849</v>
      </c>
      <c r="F17" s="103">
        <v>83</v>
      </c>
      <c r="G17" s="44">
        <f t="shared" si="2"/>
        <v>58.450704225352112</v>
      </c>
      <c r="H17" s="45" t="s">
        <v>88</v>
      </c>
      <c r="I17" s="45">
        <f t="shared" si="3"/>
        <v>57.04225352112676</v>
      </c>
      <c r="J17" s="46">
        <f t="shared" si="10"/>
        <v>58.450704225352112</v>
      </c>
      <c r="K17" s="45">
        <f t="shared" ref="K17:K22" si="11">J17+1.42</f>
        <v>59.870704225352114</v>
      </c>
      <c r="L17" s="47">
        <v>19</v>
      </c>
      <c r="M17" s="48" t="s">
        <v>100</v>
      </c>
      <c r="N17" s="48">
        <v>16.7</v>
      </c>
      <c r="O17" s="192">
        <v>140</v>
      </c>
      <c r="P17" s="192">
        <v>135</v>
      </c>
      <c r="Q17" s="192">
        <v>23643869</v>
      </c>
      <c r="R17" s="50">
        <f t="shared" si="4"/>
        <v>5823</v>
      </c>
      <c r="S17" s="51">
        <f t="shared" si="5"/>
        <v>139.75200000000001</v>
      </c>
      <c r="T17" s="51">
        <f t="shared" si="6"/>
        <v>5.8230000000000004</v>
      </c>
      <c r="U17" s="193">
        <v>9.5</v>
      </c>
      <c r="V17" s="193">
        <f t="shared" si="7"/>
        <v>9.5</v>
      </c>
      <c r="W17" s="194" t="s">
        <v>141</v>
      </c>
      <c r="X17" s="197">
        <v>0</v>
      </c>
      <c r="Y17" s="197">
        <v>0</v>
      </c>
      <c r="Z17" s="197">
        <v>1196</v>
      </c>
      <c r="AA17" s="197">
        <v>1185</v>
      </c>
      <c r="AB17" s="197">
        <v>1148</v>
      </c>
      <c r="AC17" s="52" t="s">
        <v>90</v>
      </c>
      <c r="AD17" s="52" t="s">
        <v>90</v>
      </c>
      <c r="AE17" s="52" t="s">
        <v>90</v>
      </c>
      <c r="AF17" s="196" t="s">
        <v>90</v>
      </c>
      <c r="AG17" s="196">
        <v>34350540</v>
      </c>
      <c r="AH17" s="53">
        <f t="shared" si="9"/>
        <v>1184</v>
      </c>
      <c r="AI17" s="54">
        <f t="shared" si="8"/>
        <v>203.33161600549545</v>
      </c>
      <c r="AJ17" s="166">
        <v>0</v>
      </c>
      <c r="AK17" s="166">
        <v>0</v>
      </c>
      <c r="AL17" s="166">
        <v>1</v>
      </c>
      <c r="AM17" s="166">
        <v>1</v>
      </c>
      <c r="AN17" s="166">
        <v>1</v>
      </c>
      <c r="AO17" s="166">
        <v>0</v>
      </c>
      <c r="AP17" s="197">
        <v>7624641</v>
      </c>
      <c r="AQ17" s="197">
        <f t="shared" si="0"/>
        <v>0</v>
      </c>
      <c r="AR17" s="55"/>
      <c r="AS17" s="56" t="s">
        <v>101</v>
      </c>
      <c r="AT17" s="58"/>
      <c r="AV17" s="42" t="s">
        <v>104</v>
      </c>
      <c r="AW17" s="42" t="s">
        <v>105</v>
      </c>
      <c r="AY17" s="170"/>
    </row>
    <row r="18" spans="1:51" x14ac:dyDescent="0.25">
      <c r="B18" s="43">
        <v>2.2916666666666701</v>
      </c>
      <c r="C18" s="43">
        <v>0.33333333333333298</v>
      </c>
      <c r="D18" s="191">
        <v>9</v>
      </c>
      <c r="E18" s="44">
        <f t="shared" si="1"/>
        <v>6.3380281690140849</v>
      </c>
      <c r="F18" s="103">
        <v>83</v>
      </c>
      <c r="G18" s="44">
        <f t="shared" si="2"/>
        <v>58.450704225352112</v>
      </c>
      <c r="H18" s="45" t="s">
        <v>88</v>
      </c>
      <c r="I18" s="45">
        <f t="shared" si="3"/>
        <v>57.04225352112676</v>
      </c>
      <c r="J18" s="46">
        <f t="shared" si="10"/>
        <v>58.450704225352112</v>
      </c>
      <c r="K18" s="45">
        <f t="shared" si="11"/>
        <v>59.870704225352114</v>
      </c>
      <c r="L18" s="47">
        <v>19</v>
      </c>
      <c r="M18" s="48" t="s">
        <v>100</v>
      </c>
      <c r="N18" s="48">
        <v>17.3</v>
      </c>
      <c r="O18" s="192">
        <v>132</v>
      </c>
      <c r="P18" s="192">
        <v>145</v>
      </c>
      <c r="Q18" s="192">
        <v>23649433</v>
      </c>
      <c r="R18" s="50">
        <f t="shared" si="4"/>
        <v>5564</v>
      </c>
      <c r="S18" s="51">
        <f t="shared" si="5"/>
        <v>133.536</v>
      </c>
      <c r="T18" s="51">
        <f t="shared" si="6"/>
        <v>5.5640000000000001</v>
      </c>
      <c r="U18" s="193">
        <v>9</v>
      </c>
      <c r="V18" s="193">
        <f t="shared" si="7"/>
        <v>9</v>
      </c>
      <c r="W18" s="194" t="s">
        <v>142</v>
      </c>
      <c r="X18" s="197">
        <v>0</v>
      </c>
      <c r="Y18" s="197">
        <v>1130</v>
      </c>
      <c r="Z18" s="197">
        <v>1196</v>
      </c>
      <c r="AA18" s="197">
        <v>1185</v>
      </c>
      <c r="AB18" s="197">
        <v>1198</v>
      </c>
      <c r="AC18" s="52" t="s">
        <v>90</v>
      </c>
      <c r="AD18" s="52" t="s">
        <v>90</v>
      </c>
      <c r="AE18" s="52" t="s">
        <v>90</v>
      </c>
      <c r="AF18" s="196" t="s">
        <v>90</v>
      </c>
      <c r="AG18" s="196">
        <v>34351784</v>
      </c>
      <c r="AH18" s="53">
        <f t="shared" si="9"/>
        <v>1244</v>
      </c>
      <c r="AI18" s="54">
        <f t="shared" si="8"/>
        <v>223.5801581595974</v>
      </c>
      <c r="AJ18" s="166">
        <v>0</v>
      </c>
      <c r="AK18" s="166">
        <v>1</v>
      </c>
      <c r="AL18" s="166">
        <v>1</v>
      </c>
      <c r="AM18" s="166">
        <v>1</v>
      </c>
      <c r="AN18" s="166">
        <v>1</v>
      </c>
      <c r="AO18" s="166">
        <v>0</v>
      </c>
      <c r="AP18" s="197">
        <v>7624641</v>
      </c>
      <c r="AQ18" s="197">
        <f t="shared" si="0"/>
        <v>0</v>
      </c>
      <c r="AR18" s="55"/>
      <c r="AS18" s="56" t="s">
        <v>101</v>
      </c>
      <c r="AV18" s="42" t="s">
        <v>106</v>
      </c>
      <c r="AW18" s="42" t="s">
        <v>107</v>
      </c>
      <c r="AY18" s="170"/>
    </row>
    <row r="19" spans="1:51" x14ac:dyDescent="0.25">
      <c r="B19" s="43">
        <v>2.3333333333333299</v>
      </c>
      <c r="C19" s="43">
        <v>0.375</v>
      </c>
      <c r="D19" s="191">
        <v>6</v>
      </c>
      <c r="E19" s="44">
        <f t="shared" si="1"/>
        <v>4.2253521126760569</v>
      </c>
      <c r="F19" s="103">
        <v>83</v>
      </c>
      <c r="G19" s="44">
        <f t="shared" si="2"/>
        <v>58.450704225352112</v>
      </c>
      <c r="H19" s="45" t="s">
        <v>88</v>
      </c>
      <c r="I19" s="45">
        <f t="shared" si="3"/>
        <v>57.04225352112676</v>
      </c>
      <c r="J19" s="46">
        <f t="shared" si="10"/>
        <v>58.450704225352112</v>
      </c>
      <c r="K19" s="45">
        <f t="shared" si="11"/>
        <v>59.870704225352114</v>
      </c>
      <c r="L19" s="47">
        <v>19</v>
      </c>
      <c r="M19" s="48" t="s">
        <v>100</v>
      </c>
      <c r="N19" s="48">
        <v>18.399999999999999</v>
      </c>
      <c r="O19" s="192">
        <v>128</v>
      </c>
      <c r="P19" s="192">
        <v>150</v>
      </c>
      <c r="Q19" s="192">
        <v>23655697</v>
      </c>
      <c r="R19" s="50">
        <f t="shared" si="4"/>
        <v>6264</v>
      </c>
      <c r="S19" s="51">
        <f t="shared" si="5"/>
        <v>150.33600000000001</v>
      </c>
      <c r="T19" s="51">
        <f t="shared" si="6"/>
        <v>6.2640000000000002</v>
      </c>
      <c r="U19" s="193">
        <v>8.1999999999999993</v>
      </c>
      <c r="V19" s="193">
        <f t="shared" si="7"/>
        <v>8.1999999999999993</v>
      </c>
      <c r="W19" s="194" t="s">
        <v>142</v>
      </c>
      <c r="X19" s="197">
        <v>0</v>
      </c>
      <c r="Y19" s="197">
        <v>1150</v>
      </c>
      <c r="Z19" s="197">
        <v>1196</v>
      </c>
      <c r="AA19" s="197">
        <v>1185</v>
      </c>
      <c r="AB19" s="197">
        <v>1198</v>
      </c>
      <c r="AC19" s="52" t="s">
        <v>90</v>
      </c>
      <c r="AD19" s="52" t="s">
        <v>90</v>
      </c>
      <c r="AE19" s="52" t="s">
        <v>90</v>
      </c>
      <c r="AF19" s="196" t="s">
        <v>90</v>
      </c>
      <c r="AG19" s="196">
        <v>34353212</v>
      </c>
      <c r="AH19" s="53">
        <f t="shared" si="9"/>
        <v>1428</v>
      </c>
      <c r="AI19" s="54">
        <f t="shared" si="8"/>
        <v>227.96934865900383</v>
      </c>
      <c r="AJ19" s="166">
        <v>0</v>
      </c>
      <c r="AK19" s="166">
        <v>1</v>
      </c>
      <c r="AL19" s="166">
        <v>1</v>
      </c>
      <c r="AM19" s="166">
        <v>1</v>
      </c>
      <c r="AN19" s="166">
        <v>1</v>
      </c>
      <c r="AO19" s="166">
        <v>0</v>
      </c>
      <c r="AP19" s="197">
        <v>7624641</v>
      </c>
      <c r="AQ19" s="197">
        <f t="shared" si="0"/>
        <v>0</v>
      </c>
      <c r="AR19" s="55"/>
      <c r="AS19" s="56" t="s">
        <v>101</v>
      </c>
      <c r="AV19" s="42" t="s">
        <v>108</v>
      </c>
      <c r="AW19" s="42" t="s">
        <v>109</v>
      </c>
      <c r="AY19" s="170"/>
    </row>
    <row r="20" spans="1:51" x14ac:dyDescent="0.25">
      <c r="B20" s="43">
        <v>2.375</v>
      </c>
      <c r="C20" s="43">
        <v>0.41666666666666669</v>
      </c>
      <c r="D20" s="191">
        <v>6</v>
      </c>
      <c r="E20" s="44">
        <f t="shared" si="1"/>
        <v>4.2253521126760569</v>
      </c>
      <c r="F20" s="103">
        <v>83</v>
      </c>
      <c r="G20" s="44">
        <f t="shared" si="2"/>
        <v>58.450704225352112</v>
      </c>
      <c r="H20" s="45" t="s">
        <v>88</v>
      </c>
      <c r="I20" s="45">
        <f t="shared" si="3"/>
        <v>57.04225352112676</v>
      </c>
      <c r="J20" s="46">
        <f t="shared" si="10"/>
        <v>58.450704225352112</v>
      </c>
      <c r="K20" s="45">
        <f t="shared" si="11"/>
        <v>59.870704225352114</v>
      </c>
      <c r="L20" s="47">
        <v>19</v>
      </c>
      <c r="M20" s="48" t="s">
        <v>100</v>
      </c>
      <c r="N20" s="48">
        <v>17.7</v>
      </c>
      <c r="O20" s="192">
        <v>129</v>
      </c>
      <c r="P20" s="192">
        <v>146</v>
      </c>
      <c r="Q20" s="192">
        <v>23661855</v>
      </c>
      <c r="R20" s="50">
        <f t="shared" si="4"/>
        <v>6158</v>
      </c>
      <c r="S20" s="51">
        <f t="shared" si="5"/>
        <v>147.792</v>
      </c>
      <c r="T20" s="51">
        <f t="shared" si="6"/>
        <v>6.1580000000000004</v>
      </c>
      <c r="U20" s="193">
        <v>7.2</v>
      </c>
      <c r="V20" s="193">
        <f t="shared" si="7"/>
        <v>7.2</v>
      </c>
      <c r="W20" s="194" t="s">
        <v>142</v>
      </c>
      <c r="X20" s="197">
        <v>0</v>
      </c>
      <c r="Y20" s="197">
        <v>1187</v>
      </c>
      <c r="Z20" s="197">
        <v>1195</v>
      </c>
      <c r="AA20" s="197">
        <v>1185</v>
      </c>
      <c r="AB20" s="197">
        <v>1198</v>
      </c>
      <c r="AC20" s="52" t="s">
        <v>90</v>
      </c>
      <c r="AD20" s="52" t="s">
        <v>90</v>
      </c>
      <c r="AE20" s="52" t="s">
        <v>90</v>
      </c>
      <c r="AF20" s="196" t="s">
        <v>90</v>
      </c>
      <c r="AG20" s="196">
        <v>34354652</v>
      </c>
      <c r="AH20" s="53">
        <f>IF(ISBLANK(AG20),"-",AG20-AG19)</f>
        <v>1440</v>
      </c>
      <c r="AI20" s="54">
        <f t="shared" si="8"/>
        <v>233.84215654433257</v>
      </c>
      <c r="AJ20" s="166">
        <v>0</v>
      </c>
      <c r="AK20" s="166">
        <v>1</v>
      </c>
      <c r="AL20" s="166">
        <v>1</v>
      </c>
      <c r="AM20" s="166">
        <v>1</v>
      </c>
      <c r="AN20" s="166">
        <v>1</v>
      </c>
      <c r="AO20" s="166">
        <v>0</v>
      </c>
      <c r="AP20" s="197">
        <v>7624641</v>
      </c>
      <c r="AQ20" s="197">
        <f t="shared" si="0"/>
        <v>0</v>
      </c>
      <c r="AR20" s="57">
        <v>1.21</v>
      </c>
      <c r="AS20" s="56" t="s">
        <v>101</v>
      </c>
      <c r="AY20" s="170"/>
    </row>
    <row r="21" spans="1:51" x14ac:dyDescent="0.25">
      <c r="B21" s="43">
        <v>2.4166666666666701</v>
      </c>
      <c r="C21" s="43">
        <v>0.45833333333333298</v>
      </c>
      <c r="D21" s="191">
        <v>7</v>
      </c>
      <c r="E21" s="44">
        <f t="shared" si="1"/>
        <v>4.9295774647887329</v>
      </c>
      <c r="F21" s="103">
        <v>83</v>
      </c>
      <c r="G21" s="44">
        <f t="shared" si="2"/>
        <v>58.450704225352112</v>
      </c>
      <c r="H21" s="45" t="s">
        <v>88</v>
      </c>
      <c r="I21" s="45">
        <f t="shared" si="3"/>
        <v>57.04225352112676</v>
      </c>
      <c r="J21" s="46">
        <f t="shared" si="10"/>
        <v>58.450704225352112</v>
      </c>
      <c r="K21" s="45">
        <f t="shared" si="11"/>
        <v>59.870704225352114</v>
      </c>
      <c r="L21" s="47">
        <v>19</v>
      </c>
      <c r="M21" s="48" t="s">
        <v>100</v>
      </c>
      <c r="N21" s="48">
        <v>17.7</v>
      </c>
      <c r="O21" s="192">
        <v>126</v>
      </c>
      <c r="P21" s="192">
        <v>149</v>
      </c>
      <c r="Q21" s="192">
        <v>23668019</v>
      </c>
      <c r="R21" s="50">
        <f>Q21-Q20</f>
        <v>6164</v>
      </c>
      <c r="S21" s="51">
        <f t="shared" si="5"/>
        <v>147.93600000000001</v>
      </c>
      <c r="T21" s="51">
        <f t="shared" si="6"/>
        <v>6.1639999999999997</v>
      </c>
      <c r="U21" s="193">
        <v>6.3</v>
      </c>
      <c r="V21" s="193">
        <f t="shared" si="7"/>
        <v>6.3</v>
      </c>
      <c r="W21" s="194" t="s">
        <v>142</v>
      </c>
      <c r="X21" s="197">
        <v>0</v>
      </c>
      <c r="Y21" s="197">
        <v>1135</v>
      </c>
      <c r="Z21" s="197">
        <v>1195</v>
      </c>
      <c r="AA21" s="197">
        <v>1185</v>
      </c>
      <c r="AB21" s="197">
        <v>1198</v>
      </c>
      <c r="AC21" s="52" t="s">
        <v>90</v>
      </c>
      <c r="AD21" s="52" t="s">
        <v>90</v>
      </c>
      <c r="AE21" s="52" t="s">
        <v>90</v>
      </c>
      <c r="AF21" s="196" t="s">
        <v>90</v>
      </c>
      <c r="AG21" s="196">
        <v>34356106</v>
      </c>
      <c r="AH21" s="53">
        <f t="shared" si="9"/>
        <v>1454</v>
      </c>
      <c r="AI21" s="54">
        <f t="shared" si="8"/>
        <v>235.88578844905908</v>
      </c>
      <c r="AJ21" s="166">
        <v>0</v>
      </c>
      <c r="AK21" s="166">
        <v>1</v>
      </c>
      <c r="AL21" s="166">
        <v>1</v>
      </c>
      <c r="AM21" s="166">
        <v>1</v>
      </c>
      <c r="AN21" s="166">
        <v>1</v>
      </c>
      <c r="AO21" s="166">
        <v>0</v>
      </c>
      <c r="AP21" s="197">
        <v>7624641</v>
      </c>
      <c r="AQ21" s="197">
        <f t="shared" si="0"/>
        <v>0</v>
      </c>
      <c r="AR21" s="55"/>
      <c r="AS21" s="56" t="s">
        <v>101</v>
      </c>
      <c r="AY21" s="170"/>
    </row>
    <row r="22" spans="1:51" x14ac:dyDescent="0.25">
      <c r="B22" s="43">
        <v>2.4583333333333299</v>
      </c>
      <c r="C22" s="43">
        <v>0.5</v>
      </c>
      <c r="D22" s="191">
        <v>5</v>
      </c>
      <c r="E22" s="44">
        <f t="shared" si="1"/>
        <v>3.5211267605633805</v>
      </c>
      <c r="F22" s="103">
        <v>83</v>
      </c>
      <c r="G22" s="44">
        <f t="shared" si="2"/>
        <v>58.450704225352112</v>
      </c>
      <c r="H22" s="45" t="s">
        <v>88</v>
      </c>
      <c r="I22" s="45">
        <f t="shared" si="3"/>
        <v>57.04225352112676</v>
      </c>
      <c r="J22" s="46">
        <f t="shared" si="10"/>
        <v>58.450704225352112</v>
      </c>
      <c r="K22" s="45">
        <f t="shared" si="11"/>
        <v>59.870704225352114</v>
      </c>
      <c r="L22" s="47">
        <v>19</v>
      </c>
      <c r="M22" s="48" t="s">
        <v>100</v>
      </c>
      <c r="N22" s="48">
        <v>17.3</v>
      </c>
      <c r="O22" s="192">
        <v>126</v>
      </c>
      <c r="P22" s="192">
        <v>143</v>
      </c>
      <c r="Q22" s="192">
        <v>23674390</v>
      </c>
      <c r="R22" s="50">
        <f t="shared" si="4"/>
        <v>6371</v>
      </c>
      <c r="S22" s="51">
        <f t="shared" si="5"/>
        <v>152.904</v>
      </c>
      <c r="T22" s="51">
        <f t="shared" si="6"/>
        <v>6.3710000000000004</v>
      </c>
      <c r="U22" s="193">
        <v>5.2</v>
      </c>
      <c r="V22" s="193">
        <f t="shared" si="7"/>
        <v>5.2</v>
      </c>
      <c r="W22" s="194" t="s">
        <v>142</v>
      </c>
      <c r="X22" s="197">
        <v>0</v>
      </c>
      <c r="Y22" s="197">
        <v>1188</v>
      </c>
      <c r="Z22" s="197">
        <v>1195</v>
      </c>
      <c r="AA22" s="197">
        <v>1185</v>
      </c>
      <c r="AB22" s="197">
        <v>1198</v>
      </c>
      <c r="AC22" s="52" t="s">
        <v>90</v>
      </c>
      <c r="AD22" s="52" t="s">
        <v>90</v>
      </c>
      <c r="AE22" s="52" t="s">
        <v>90</v>
      </c>
      <c r="AF22" s="196" t="s">
        <v>90</v>
      </c>
      <c r="AG22" s="196">
        <v>34357580</v>
      </c>
      <c r="AH22" s="53">
        <f t="shared" si="9"/>
        <v>1474</v>
      </c>
      <c r="AI22" s="54">
        <f t="shared" si="8"/>
        <v>231.36085386909431</v>
      </c>
      <c r="AJ22" s="166">
        <v>0</v>
      </c>
      <c r="AK22" s="166">
        <v>1</v>
      </c>
      <c r="AL22" s="166">
        <v>1</v>
      </c>
      <c r="AM22" s="166">
        <v>1</v>
      </c>
      <c r="AN22" s="166">
        <v>1</v>
      </c>
      <c r="AO22" s="166">
        <v>0</v>
      </c>
      <c r="AP22" s="197">
        <v>7624641</v>
      </c>
      <c r="AQ22" s="197">
        <f t="shared" si="0"/>
        <v>0</v>
      </c>
      <c r="AR22" s="55"/>
      <c r="AS22" s="56" t="s">
        <v>101</v>
      </c>
      <c r="AV22" s="59" t="s">
        <v>110</v>
      </c>
      <c r="AY22" s="170"/>
    </row>
    <row r="23" spans="1:51" x14ac:dyDescent="0.25">
      <c r="A23" s="163" t="s">
        <v>183</v>
      </c>
      <c r="B23" s="43">
        <v>2.5</v>
      </c>
      <c r="C23" s="43">
        <v>0.54166666666666696</v>
      </c>
      <c r="D23" s="191">
        <v>5</v>
      </c>
      <c r="E23" s="44">
        <f t="shared" si="1"/>
        <v>3.5211267605633805</v>
      </c>
      <c r="F23" s="168">
        <v>81</v>
      </c>
      <c r="G23" s="44">
        <f t="shared" si="2"/>
        <v>57.04225352112676</v>
      </c>
      <c r="H23" s="45" t="s">
        <v>88</v>
      </c>
      <c r="I23" s="45">
        <f t="shared" si="3"/>
        <v>55.633802816901408</v>
      </c>
      <c r="J23" s="46">
        <f t="shared" si="10"/>
        <v>57.04225352112676</v>
      </c>
      <c r="K23" s="45">
        <f>J23+(6/1.42)</f>
        <v>61.267605633802816</v>
      </c>
      <c r="L23" s="47">
        <v>19</v>
      </c>
      <c r="M23" s="48" t="s">
        <v>100</v>
      </c>
      <c r="N23" s="48">
        <v>17.5</v>
      </c>
      <c r="O23" s="192">
        <v>129</v>
      </c>
      <c r="P23" s="192">
        <v>144</v>
      </c>
      <c r="Q23" s="192">
        <v>23680226</v>
      </c>
      <c r="R23" s="50">
        <f t="shared" si="4"/>
        <v>5836</v>
      </c>
      <c r="S23" s="51">
        <f t="shared" si="5"/>
        <v>140.06399999999999</v>
      </c>
      <c r="T23" s="51">
        <f t="shared" si="6"/>
        <v>5.8360000000000003</v>
      </c>
      <c r="U23" s="193">
        <v>4.4000000000000004</v>
      </c>
      <c r="V23" s="193">
        <f t="shared" si="7"/>
        <v>4.4000000000000004</v>
      </c>
      <c r="W23" s="194" t="s">
        <v>142</v>
      </c>
      <c r="X23" s="197">
        <v>0</v>
      </c>
      <c r="Y23" s="197">
        <v>1116</v>
      </c>
      <c r="Z23" s="197">
        <v>1195</v>
      </c>
      <c r="AA23" s="197">
        <v>1185</v>
      </c>
      <c r="AB23" s="197">
        <v>1198</v>
      </c>
      <c r="AC23" s="52" t="s">
        <v>90</v>
      </c>
      <c r="AD23" s="52" t="s">
        <v>90</v>
      </c>
      <c r="AE23" s="52" t="s">
        <v>90</v>
      </c>
      <c r="AF23" s="196" t="s">
        <v>90</v>
      </c>
      <c r="AG23" s="196">
        <v>34358956</v>
      </c>
      <c r="AH23" s="53">
        <f t="shared" si="9"/>
        <v>1376</v>
      </c>
      <c r="AI23" s="54">
        <f t="shared" si="8"/>
        <v>235.77793008910211</v>
      </c>
      <c r="AJ23" s="166">
        <v>0</v>
      </c>
      <c r="AK23" s="166">
        <v>1</v>
      </c>
      <c r="AL23" s="166">
        <v>1</v>
      </c>
      <c r="AM23" s="166">
        <v>1</v>
      </c>
      <c r="AN23" s="166">
        <v>1</v>
      </c>
      <c r="AO23" s="166">
        <v>0</v>
      </c>
      <c r="AP23" s="197">
        <v>7624641</v>
      </c>
      <c r="AQ23" s="197">
        <f t="shared" si="0"/>
        <v>0</v>
      </c>
      <c r="AR23" s="55"/>
      <c r="AS23" s="56" t="s">
        <v>113</v>
      </c>
      <c r="AT23" s="58"/>
      <c r="AV23" s="60" t="s">
        <v>111</v>
      </c>
      <c r="AW23" s="61" t="s">
        <v>112</v>
      </c>
      <c r="AY23" s="170"/>
    </row>
    <row r="24" spans="1:51" x14ac:dyDescent="0.25">
      <c r="B24" s="43">
        <v>2.5416666666666701</v>
      </c>
      <c r="C24" s="43">
        <v>0.58333333333333404</v>
      </c>
      <c r="D24" s="191">
        <v>5</v>
      </c>
      <c r="E24" s="44">
        <f t="shared" si="1"/>
        <v>3.5211267605633805</v>
      </c>
      <c r="F24" s="168">
        <v>81</v>
      </c>
      <c r="G24" s="44">
        <f t="shared" si="2"/>
        <v>57.04225352112676</v>
      </c>
      <c r="H24" s="45" t="s">
        <v>88</v>
      </c>
      <c r="I24" s="45">
        <f t="shared" si="3"/>
        <v>55.633802816901408</v>
      </c>
      <c r="J24" s="46">
        <f t="shared" si="10"/>
        <v>57.04225352112676</v>
      </c>
      <c r="K24" s="45">
        <f t="shared" ref="K24:K34" si="12">J24+(6/1.42)</f>
        <v>61.267605633802816</v>
      </c>
      <c r="L24" s="47">
        <v>18</v>
      </c>
      <c r="M24" s="48" t="s">
        <v>100</v>
      </c>
      <c r="N24" s="48">
        <v>17.3</v>
      </c>
      <c r="O24" s="192">
        <v>132</v>
      </c>
      <c r="P24" s="192">
        <v>143</v>
      </c>
      <c r="Q24" s="192">
        <v>23686214</v>
      </c>
      <c r="R24" s="50">
        <f t="shared" si="4"/>
        <v>5988</v>
      </c>
      <c r="S24" s="51">
        <f t="shared" si="5"/>
        <v>143.71199999999999</v>
      </c>
      <c r="T24" s="51">
        <f t="shared" si="6"/>
        <v>5.9880000000000004</v>
      </c>
      <c r="U24" s="193">
        <v>3.5</v>
      </c>
      <c r="V24" s="193">
        <f t="shared" si="7"/>
        <v>3.5</v>
      </c>
      <c r="W24" s="194" t="s">
        <v>142</v>
      </c>
      <c r="X24" s="197">
        <v>0</v>
      </c>
      <c r="Y24" s="197">
        <v>1103</v>
      </c>
      <c r="Z24" s="197">
        <v>1195</v>
      </c>
      <c r="AA24" s="197">
        <v>1185</v>
      </c>
      <c r="AB24" s="197">
        <v>1198</v>
      </c>
      <c r="AC24" s="52" t="s">
        <v>90</v>
      </c>
      <c r="AD24" s="52" t="s">
        <v>90</v>
      </c>
      <c r="AE24" s="52" t="s">
        <v>90</v>
      </c>
      <c r="AF24" s="196" t="s">
        <v>90</v>
      </c>
      <c r="AG24" s="196">
        <v>34360336</v>
      </c>
      <c r="AH24" s="53">
        <f t="shared" si="9"/>
        <v>1380</v>
      </c>
      <c r="AI24" s="54">
        <f t="shared" si="8"/>
        <v>230.46092184368734</v>
      </c>
      <c r="AJ24" s="166">
        <v>0</v>
      </c>
      <c r="AK24" s="166">
        <v>1</v>
      </c>
      <c r="AL24" s="166">
        <v>1</v>
      </c>
      <c r="AM24" s="166">
        <v>1</v>
      </c>
      <c r="AN24" s="166">
        <v>1</v>
      </c>
      <c r="AO24" s="166">
        <v>0</v>
      </c>
      <c r="AP24" s="197">
        <v>7624641</v>
      </c>
      <c r="AQ24" s="197">
        <f t="shared" si="0"/>
        <v>0</v>
      </c>
      <c r="AR24" s="57">
        <v>0.88</v>
      </c>
      <c r="AS24" s="56" t="s">
        <v>113</v>
      </c>
      <c r="AV24" s="62" t="s">
        <v>29</v>
      </c>
      <c r="AW24" s="62">
        <v>14.7</v>
      </c>
      <c r="AY24" s="170"/>
    </row>
    <row r="25" spans="1:51" x14ac:dyDescent="0.25">
      <c r="B25" s="43">
        <v>2.5833333333333299</v>
      </c>
      <c r="C25" s="43">
        <v>0.625</v>
      </c>
      <c r="D25" s="191">
        <v>4</v>
      </c>
      <c r="E25" s="44">
        <f t="shared" si="1"/>
        <v>2.8169014084507045</v>
      </c>
      <c r="F25" s="168">
        <v>81</v>
      </c>
      <c r="G25" s="44">
        <f t="shared" si="2"/>
        <v>57.04225352112676</v>
      </c>
      <c r="H25" s="45" t="s">
        <v>88</v>
      </c>
      <c r="I25" s="45">
        <f t="shared" si="3"/>
        <v>55.633802816901408</v>
      </c>
      <c r="J25" s="46">
        <f t="shared" si="10"/>
        <v>57.04225352112676</v>
      </c>
      <c r="K25" s="45">
        <f t="shared" si="12"/>
        <v>61.267605633802816</v>
      </c>
      <c r="L25" s="47">
        <v>18</v>
      </c>
      <c r="M25" s="48" t="s">
        <v>100</v>
      </c>
      <c r="N25" s="48">
        <v>16.899999999999999</v>
      </c>
      <c r="O25" s="192">
        <v>132</v>
      </c>
      <c r="P25" s="192">
        <v>140</v>
      </c>
      <c r="Q25" s="192">
        <v>23692116</v>
      </c>
      <c r="R25" s="50">
        <f t="shared" si="4"/>
        <v>5902</v>
      </c>
      <c r="S25" s="51">
        <f t="shared" si="5"/>
        <v>141.648</v>
      </c>
      <c r="T25" s="51">
        <f t="shared" si="6"/>
        <v>5.9020000000000001</v>
      </c>
      <c r="U25" s="193">
        <v>2.9</v>
      </c>
      <c r="V25" s="193">
        <f t="shared" si="7"/>
        <v>2.9</v>
      </c>
      <c r="W25" s="194" t="s">
        <v>142</v>
      </c>
      <c r="X25" s="197">
        <v>0</v>
      </c>
      <c r="Y25" s="197">
        <v>1094</v>
      </c>
      <c r="Z25" s="197">
        <v>1195</v>
      </c>
      <c r="AA25" s="197">
        <v>1185</v>
      </c>
      <c r="AB25" s="197">
        <v>1198</v>
      </c>
      <c r="AC25" s="52" t="s">
        <v>90</v>
      </c>
      <c r="AD25" s="52" t="s">
        <v>90</v>
      </c>
      <c r="AE25" s="52" t="s">
        <v>90</v>
      </c>
      <c r="AF25" s="196" t="s">
        <v>90</v>
      </c>
      <c r="AG25" s="196">
        <v>34361716</v>
      </c>
      <c r="AH25" s="53">
        <f t="shared" si="9"/>
        <v>1380</v>
      </c>
      <c r="AI25" s="54">
        <f t="shared" si="8"/>
        <v>233.81904439173161</v>
      </c>
      <c r="AJ25" s="166">
        <v>0</v>
      </c>
      <c r="AK25" s="166">
        <v>1</v>
      </c>
      <c r="AL25" s="166">
        <v>1</v>
      </c>
      <c r="AM25" s="166">
        <v>1</v>
      </c>
      <c r="AN25" s="166">
        <v>1</v>
      </c>
      <c r="AO25" s="166">
        <v>0</v>
      </c>
      <c r="AP25" s="197">
        <v>7624641</v>
      </c>
      <c r="AQ25" s="197">
        <f t="shared" si="0"/>
        <v>0</v>
      </c>
      <c r="AR25" s="55"/>
      <c r="AS25" s="56" t="s">
        <v>113</v>
      </c>
      <c r="AV25" s="62" t="s">
        <v>74</v>
      </c>
      <c r="AW25" s="62">
        <v>10.36</v>
      </c>
      <c r="AY25" s="170"/>
    </row>
    <row r="26" spans="1:51" x14ac:dyDescent="0.25">
      <c r="B26" s="43">
        <v>2.625</v>
      </c>
      <c r="C26" s="43">
        <v>0.66666666666666696</v>
      </c>
      <c r="D26" s="191">
        <v>5</v>
      </c>
      <c r="E26" s="44">
        <f t="shared" si="1"/>
        <v>3.5211267605633805</v>
      </c>
      <c r="F26" s="168">
        <v>81</v>
      </c>
      <c r="G26" s="44">
        <f t="shared" si="2"/>
        <v>57.04225352112676</v>
      </c>
      <c r="H26" s="45" t="s">
        <v>88</v>
      </c>
      <c r="I26" s="45">
        <f t="shared" si="3"/>
        <v>53.521126760563384</v>
      </c>
      <c r="J26" s="46">
        <f>(F26-3)/1.42</f>
        <v>54.929577464788736</v>
      </c>
      <c r="K26" s="45">
        <f t="shared" si="12"/>
        <v>59.154929577464792</v>
      </c>
      <c r="L26" s="47">
        <v>18</v>
      </c>
      <c r="M26" s="48" t="s">
        <v>100</v>
      </c>
      <c r="N26" s="48">
        <v>16.7</v>
      </c>
      <c r="O26" s="192">
        <v>135</v>
      </c>
      <c r="P26" s="192">
        <v>137</v>
      </c>
      <c r="Q26" s="192">
        <v>23698013</v>
      </c>
      <c r="R26" s="50">
        <f t="shared" si="4"/>
        <v>5897</v>
      </c>
      <c r="S26" s="51">
        <f t="shared" si="5"/>
        <v>141.52799999999999</v>
      </c>
      <c r="T26" s="51">
        <f t="shared" si="6"/>
        <v>5.8970000000000002</v>
      </c>
      <c r="U26" s="193">
        <v>2.5</v>
      </c>
      <c r="V26" s="193">
        <f t="shared" si="7"/>
        <v>2.5</v>
      </c>
      <c r="W26" s="194" t="s">
        <v>142</v>
      </c>
      <c r="X26" s="197">
        <v>0</v>
      </c>
      <c r="Y26" s="197">
        <v>1078</v>
      </c>
      <c r="Z26" s="197">
        <v>1195</v>
      </c>
      <c r="AA26" s="197">
        <v>1185</v>
      </c>
      <c r="AB26" s="197">
        <v>1198</v>
      </c>
      <c r="AC26" s="52" t="s">
        <v>90</v>
      </c>
      <c r="AD26" s="52" t="s">
        <v>90</v>
      </c>
      <c r="AE26" s="52" t="s">
        <v>90</v>
      </c>
      <c r="AF26" s="196" t="s">
        <v>90</v>
      </c>
      <c r="AG26" s="196">
        <v>34363084</v>
      </c>
      <c r="AH26" s="53">
        <f t="shared" si="9"/>
        <v>1368</v>
      </c>
      <c r="AI26" s="54">
        <f t="shared" si="8"/>
        <v>231.9823639138545</v>
      </c>
      <c r="AJ26" s="166">
        <v>0</v>
      </c>
      <c r="AK26" s="166">
        <v>1</v>
      </c>
      <c r="AL26" s="166">
        <v>1</v>
      </c>
      <c r="AM26" s="166">
        <v>1</v>
      </c>
      <c r="AN26" s="166">
        <v>1</v>
      </c>
      <c r="AO26" s="166">
        <v>0</v>
      </c>
      <c r="AP26" s="197">
        <v>7624641</v>
      </c>
      <c r="AQ26" s="197">
        <f t="shared" si="0"/>
        <v>0</v>
      </c>
      <c r="AR26" s="55"/>
      <c r="AS26" s="56" t="s">
        <v>113</v>
      </c>
      <c r="AV26" s="62" t="s">
        <v>114</v>
      </c>
      <c r="AW26" s="62">
        <v>1.01325</v>
      </c>
      <c r="AY26" s="170"/>
    </row>
    <row r="27" spans="1:51" x14ac:dyDescent="0.25">
      <c r="B27" s="43">
        <v>2.6666666666666701</v>
      </c>
      <c r="C27" s="43">
        <v>0.70833333333333404</v>
      </c>
      <c r="D27" s="191">
        <v>3</v>
      </c>
      <c r="E27" s="44">
        <f t="shared" si="1"/>
        <v>2.1126760563380285</v>
      </c>
      <c r="F27" s="168">
        <v>81</v>
      </c>
      <c r="G27" s="44">
        <f t="shared" si="2"/>
        <v>57.04225352112676</v>
      </c>
      <c r="H27" s="45" t="s">
        <v>88</v>
      </c>
      <c r="I27" s="45">
        <f t="shared" si="3"/>
        <v>53.521126760563384</v>
      </c>
      <c r="J27" s="46">
        <f t="shared" ref="J27:J32" si="13">(F27-3)/1.42</f>
        <v>54.929577464788736</v>
      </c>
      <c r="K27" s="45">
        <f t="shared" si="12"/>
        <v>59.154929577464792</v>
      </c>
      <c r="L27" s="47">
        <v>18</v>
      </c>
      <c r="M27" s="48" t="s">
        <v>100</v>
      </c>
      <c r="N27" s="48">
        <v>16.7</v>
      </c>
      <c r="O27" s="192">
        <v>128</v>
      </c>
      <c r="P27" s="192">
        <v>142</v>
      </c>
      <c r="Q27" s="192">
        <v>23703865</v>
      </c>
      <c r="R27" s="50">
        <f t="shared" si="4"/>
        <v>5852</v>
      </c>
      <c r="S27" s="51">
        <f t="shared" si="5"/>
        <v>140.44800000000001</v>
      </c>
      <c r="T27" s="51">
        <f t="shared" si="6"/>
        <v>5.8520000000000003</v>
      </c>
      <c r="U27" s="193">
        <v>1.9</v>
      </c>
      <c r="V27" s="193">
        <f t="shared" si="7"/>
        <v>1.9</v>
      </c>
      <c r="W27" s="194" t="s">
        <v>142</v>
      </c>
      <c r="X27" s="197">
        <v>0</v>
      </c>
      <c r="Y27" s="197">
        <v>1149</v>
      </c>
      <c r="Z27" s="197">
        <v>1195</v>
      </c>
      <c r="AA27" s="197">
        <v>1185</v>
      </c>
      <c r="AB27" s="197">
        <v>1198</v>
      </c>
      <c r="AC27" s="52" t="s">
        <v>90</v>
      </c>
      <c r="AD27" s="52" t="s">
        <v>90</v>
      </c>
      <c r="AE27" s="52" t="s">
        <v>90</v>
      </c>
      <c r="AF27" s="196" t="s">
        <v>90</v>
      </c>
      <c r="AG27" s="196">
        <v>34364460</v>
      </c>
      <c r="AH27" s="53">
        <f t="shared" si="9"/>
        <v>1376</v>
      </c>
      <c r="AI27" s="54">
        <f t="shared" si="8"/>
        <v>235.13328776486671</v>
      </c>
      <c r="AJ27" s="166">
        <v>0</v>
      </c>
      <c r="AK27" s="166">
        <v>1</v>
      </c>
      <c r="AL27" s="166">
        <v>1</v>
      </c>
      <c r="AM27" s="166">
        <v>1</v>
      </c>
      <c r="AN27" s="166">
        <v>1</v>
      </c>
      <c r="AO27" s="166">
        <v>0</v>
      </c>
      <c r="AP27" s="197">
        <v>7624641</v>
      </c>
      <c r="AQ27" s="197">
        <f t="shared" si="0"/>
        <v>0</v>
      </c>
      <c r="AR27" s="55"/>
      <c r="AS27" s="56" t="s">
        <v>113</v>
      </c>
      <c r="AV27" s="62" t="s">
        <v>115</v>
      </c>
      <c r="AW27" s="62">
        <v>1</v>
      </c>
      <c r="AY27" s="170"/>
    </row>
    <row r="28" spans="1:51" x14ac:dyDescent="0.25">
      <c r="B28" s="43">
        <v>2.7083333333333299</v>
      </c>
      <c r="C28" s="43">
        <v>0.750000000000002</v>
      </c>
      <c r="D28" s="191">
        <v>3</v>
      </c>
      <c r="E28" s="44">
        <f t="shared" si="1"/>
        <v>2.1126760563380285</v>
      </c>
      <c r="F28" s="168">
        <v>78</v>
      </c>
      <c r="G28" s="44">
        <f t="shared" si="2"/>
        <v>54.929577464788736</v>
      </c>
      <c r="H28" s="45" t="s">
        <v>88</v>
      </c>
      <c r="I28" s="45">
        <f t="shared" si="3"/>
        <v>51.408450704225352</v>
      </c>
      <c r="J28" s="46">
        <f t="shared" si="13"/>
        <v>52.816901408450704</v>
      </c>
      <c r="K28" s="45">
        <f t="shared" si="12"/>
        <v>57.04225352112676</v>
      </c>
      <c r="L28" s="47">
        <v>18</v>
      </c>
      <c r="M28" s="48" t="s">
        <v>100</v>
      </c>
      <c r="N28" s="48">
        <v>16.7</v>
      </c>
      <c r="O28" s="192">
        <v>131</v>
      </c>
      <c r="P28" s="192">
        <v>135</v>
      </c>
      <c r="Q28" s="192">
        <v>23709610</v>
      </c>
      <c r="R28" s="50">
        <f t="shared" si="4"/>
        <v>5745</v>
      </c>
      <c r="S28" s="51">
        <f t="shared" si="5"/>
        <v>137.88</v>
      </c>
      <c r="T28" s="51">
        <f t="shared" si="6"/>
        <v>5.7450000000000001</v>
      </c>
      <c r="U28" s="193">
        <v>1.4</v>
      </c>
      <c r="V28" s="193">
        <f t="shared" si="7"/>
        <v>1.4</v>
      </c>
      <c r="W28" s="194" t="s">
        <v>142</v>
      </c>
      <c r="X28" s="197">
        <v>0</v>
      </c>
      <c r="Y28" s="197">
        <v>1060</v>
      </c>
      <c r="Z28" s="197">
        <v>1176</v>
      </c>
      <c r="AA28" s="197">
        <v>1185</v>
      </c>
      <c r="AB28" s="197">
        <v>1180</v>
      </c>
      <c r="AC28" s="52" t="s">
        <v>90</v>
      </c>
      <c r="AD28" s="52" t="s">
        <v>90</v>
      </c>
      <c r="AE28" s="52" t="s">
        <v>90</v>
      </c>
      <c r="AF28" s="196" t="s">
        <v>90</v>
      </c>
      <c r="AG28" s="196">
        <v>34365780</v>
      </c>
      <c r="AH28" s="53">
        <f t="shared" si="9"/>
        <v>1320</v>
      </c>
      <c r="AI28" s="54">
        <f t="shared" si="8"/>
        <v>229.76501305483029</v>
      </c>
      <c r="AJ28" s="166">
        <v>0</v>
      </c>
      <c r="AK28" s="166">
        <v>1</v>
      </c>
      <c r="AL28" s="166">
        <v>1</v>
      </c>
      <c r="AM28" s="166">
        <v>1</v>
      </c>
      <c r="AN28" s="166">
        <v>1</v>
      </c>
      <c r="AO28" s="166">
        <v>0</v>
      </c>
      <c r="AP28" s="197">
        <v>7624641</v>
      </c>
      <c r="AQ28" s="197">
        <f t="shared" si="0"/>
        <v>0</v>
      </c>
      <c r="AR28" s="57">
        <v>0.98</v>
      </c>
      <c r="AS28" s="56" t="s">
        <v>113</v>
      </c>
      <c r="AV28" s="62" t="s">
        <v>116</v>
      </c>
      <c r="AW28" s="62">
        <v>101.325</v>
      </c>
      <c r="AY28" s="170"/>
    </row>
    <row r="29" spans="1:51" x14ac:dyDescent="0.25">
      <c r="B29" s="43">
        <v>2.75</v>
      </c>
      <c r="C29" s="43">
        <v>0.79166666666666896</v>
      </c>
      <c r="D29" s="191">
        <v>3</v>
      </c>
      <c r="E29" s="44">
        <f t="shared" si="1"/>
        <v>2.1126760563380285</v>
      </c>
      <c r="F29" s="168">
        <v>72</v>
      </c>
      <c r="G29" s="44">
        <f t="shared" si="2"/>
        <v>50.70422535211268</v>
      </c>
      <c r="H29" s="45" t="s">
        <v>88</v>
      </c>
      <c r="I29" s="45">
        <f t="shared" si="3"/>
        <v>47.183098591549296</v>
      </c>
      <c r="J29" s="46">
        <f t="shared" si="13"/>
        <v>48.591549295774648</v>
      </c>
      <c r="K29" s="45">
        <f t="shared" si="12"/>
        <v>52.816901408450704</v>
      </c>
      <c r="L29" s="47">
        <v>18</v>
      </c>
      <c r="M29" s="48" t="s">
        <v>100</v>
      </c>
      <c r="N29" s="48">
        <v>16.600000000000001</v>
      </c>
      <c r="O29" s="192">
        <v>130</v>
      </c>
      <c r="P29" s="192">
        <v>123</v>
      </c>
      <c r="Q29" s="192">
        <v>23714809</v>
      </c>
      <c r="R29" s="50">
        <f t="shared" si="4"/>
        <v>5199</v>
      </c>
      <c r="S29" s="51">
        <f t="shared" si="5"/>
        <v>124.776</v>
      </c>
      <c r="T29" s="51">
        <f t="shared" si="6"/>
        <v>5.1989999999999998</v>
      </c>
      <c r="U29" s="193">
        <v>1.3</v>
      </c>
      <c r="V29" s="193">
        <f t="shared" si="7"/>
        <v>1.3</v>
      </c>
      <c r="W29" s="194" t="s">
        <v>141</v>
      </c>
      <c r="X29" s="197">
        <v>0</v>
      </c>
      <c r="Y29" s="197">
        <v>0</v>
      </c>
      <c r="Z29" s="197">
        <v>1155</v>
      </c>
      <c r="AA29" s="197">
        <v>1185</v>
      </c>
      <c r="AB29" s="197">
        <v>1099</v>
      </c>
      <c r="AC29" s="52" t="s">
        <v>90</v>
      </c>
      <c r="AD29" s="52" t="s">
        <v>90</v>
      </c>
      <c r="AE29" s="52" t="s">
        <v>90</v>
      </c>
      <c r="AF29" s="196" t="s">
        <v>90</v>
      </c>
      <c r="AG29" s="196">
        <v>34366860</v>
      </c>
      <c r="AH29" s="53">
        <f t="shared" si="9"/>
        <v>1080</v>
      </c>
      <c r="AI29" s="54">
        <f t="shared" si="8"/>
        <v>207.73225620311598</v>
      </c>
      <c r="AJ29" s="166">
        <v>0</v>
      </c>
      <c r="AK29" s="166">
        <v>0</v>
      </c>
      <c r="AL29" s="166">
        <v>1</v>
      </c>
      <c r="AM29" s="166">
        <v>1</v>
      </c>
      <c r="AN29" s="166">
        <v>1</v>
      </c>
      <c r="AO29" s="166">
        <v>0</v>
      </c>
      <c r="AP29" s="197">
        <v>7624641</v>
      </c>
      <c r="AQ29" s="197">
        <f t="shared" si="0"/>
        <v>0</v>
      </c>
      <c r="AR29" s="55"/>
      <c r="AS29" s="56" t="s">
        <v>113</v>
      </c>
      <c r="AY29" s="170"/>
    </row>
    <row r="30" spans="1:51" x14ac:dyDescent="0.25">
      <c r="B30" s="43">
        <v>2.7916666666666701</v>
      </c>
      <c r="C30" s="43">
        <v>0.83333333333333703</v>
      </c>
      <c r="D30" s="191">
        <v>3</v>
      </c>
      <c r="E30" s="44">
        <f t="shared" si="1"/>
        <v>2.1126760563380285</v>
      </c>
      <c r="F30" s="168">
        <v>73</v>
      </c>
      <c r="G30" s="44">
        <f t="shared" si="2"/>
        <v>51.408450704225352</v>
      </c>
      <c r="H30" s="45" t="s">
        <v>88</v>
      </c>
      <c r="I30" s="45">
        <f t="shared" si="3"/>
        <v>47.887323943661976</v>
      </c>
      <c r="J30" s="46">
        <f t="shared" si="13"/>
        <v>49.295774647887328</v>
      </c>
      <c r="K30" s="45">
        <f t="shared" si="12"/>
        <v>53.521126760563384</v>
      </c>
      <c r="L30" s="47">
        <v>18</v>
      </c>
      <c r="M30" s="48" t="s">
        <v>100</v>
      </c>
      <c r="N30" s="48">
        <v>16.600000000000001</v>
      </c>
      <c r="O30" s="192">
        <v>130</v>
      </c>
      <c r="P30" s="192">
        <v>127</v>
      </c>
      <c r="Q30" s="192">
        <v>23720101</v>
      </c>
      <c r="R30" s="50">
        <f t="shared" si="4"/>
        <v>5292</v>
      </c>
      <c r="S30" s="51">
        <f t="shared" si="5"/>
        <v>127.008</v>
      </c>
      <c r="T30" s="51">
        <f t="shared" si="6"/>
        <v>5.2919999999999998</v>
      </c>
      <c r="U30" s="193">
        <v>1.3</v>
      </c>
      <c r="V30" s="193">
        <f t="shared" si="7"/>
        <v>1.3</v>
      </c>
      <c r="W30" s="194" t="s">
        <v>141</v>
      </c>
      <c r="X30" s="197">
        <v>0</v>
      </c>
      <c r="Y30" s="197">
        <v>0</v>
      </c>
      <c r="Z30" s="197">
        <v>1155</v>
      </c>
      <c r="AA30" s="197">
        <v>1185</v>
      </c>
      <c r="AB30" s="197">
        <v>1099</v>
      </c>
      <c r="AC30" s="52" t="s">
        <v>90</v>
      </c>
      <c r="AD30" s="52" t="s">
        <v>90</v>
      </c>
      <c r="AE30" s="52" t="s">
        <v>90</v>
      </c>
      <c r="AF30" s="196" t="s">
        <v>90</v>
      </c>
      <c r="AG30" s="196">
        <v>34367996</v>
      </c>
      <c r="AH30" s="53">
        <f t="shared" si="9"/>
        <v>1136</v>
      </c>
      <c r="AI30" s="54">
        <f t="shared" si="8"/>
        <v>214.66364323507182</v>
      </c>
      <c r="AJ30" s="166">
        <v>0</v>
      </c>
      <c r="AK30" s="166">
        <v>0</v>
      </c>
      <c r="AL30" s="166">
        <v>1</v>
      </c>
      <c r="AM30" s="166">
        <v>1</v>
      </c>
      <c r="AN30" s="166">
        <v>1</v>
      </c>
      <c r="AO30" s="166">
        <v>0</v>
      </c>
      <c r="AP30" s="197">
        <v>7624641</v>
      </c>
      <c r="AQ30" s="197">
        <f t="shared" si="0"/>
        <v>0</v>
      </c>
      <c r="AR30" s="55"/>
      <c r="AS30" s="56" t="s">
        <v>113</v>
      </c>
      <c r="AV30" s="225" t="s">
        <v>117</v>
      </c>
      <c r="AW30" s="225"/>
      <c r="AY30" s="170"/>
    </row>
    <row r="31" spans="1:51" x14ac:dyDescent="0.25">
      <c r="B31" s="43">
        <v>2.8333333333333299</v>
      </c>
      <c r="C31" s="43">
        <v>0.875000000000004</v>
      </c>
      <c r="D31" s="191">
        <v>6</v>
      </c>
      <c r="E31" s="44">
        <f t="shared" si="1"/>
        <v>4.2253521126760569</v>
      </c>
      <c r="F31" s="168">
        <v>76</v>
      </c>
      <c r="G31" s="44">
        <f t="shared" si="2"/>
        <v>53.521126760563384</v>
      </c>
      <c r="H31" s="45" t="s">
        <v>88</v>
      </c>
      <c r="I31" s="45">
        <f t="shared" si="3"/>
        <v>50</v>
      </c>
      <c r="J31" s="46">
        <f t="shared" si="13"/>
        <v>51.408450704225352</v>
      </c>
      <c r="K31" s="45">
        <f t="shared" si="12"/>
        <v>55.633802816901408</v>
      </c>
      <c r="L31" s="47">
        <v>18</v>
      </c>
      <c r="M31" s="48" t="s">
        <v>100</v>
      </c>
      <c r="N31" s="48">
        <v>16.100000000000001</v>
      </c>
      <c r="O31" s="192">
        <v>129</v>
      </c>
      <c r="P31" s="192">
        <v>128</v>
      </c>
      <c r="Q31" s="192">
        <v>23725332</v>
      </c>
      <c r="R31" s="50">
        <f t="shared" si="4"/>
        <v>5231</v>
      </c>
      <c r="S31" s="51">
        <f t="shared" si="5"/>
        <v>125.544</v>
      </c>
      <c r="T31" s="51">
        <f t="shared" si="6"/>
        <v>5.2309999999999999</v>
      </c>
      <c r="U31" s="193">
        <v>1.3</v>
      </c>
      <c r="V31" s="193">
        <f t="shared" si="7"/>
        <v>1.3</v>
      </c>
      <c r="W31" s="194" t="s">
        <v>141</v>
      </c>
      <c r="X31" s="197">
        <v>0</v>
      </c>
      <c r="Y31" s="197">
        <v>0</v>
      </c>
      <c r="Z31" s="197">
        <v>1116</v>
      </c>
      <c r="AA31" s="197">
        <v>1185</v>
      </c>
      <c r="AB31" s="197">
        <v>1148</v>
      </c>
      <c r="AC31" s="52" t="s">
        <v>90</v>
      </c>
      <c r="AD31" s="52" t="s">
        <v>90</v>
      </c>
      <c r="AE31" s="52" t="s">
        <v>90</v>
      </c>
      <c r="AF31" s="196" t="s">
        <v>90</v>
      </c>
      <c r="AG31" s="196">
        <v>34369124</v>
      </c>
      <c r="AH31" s="53">
        <f t="shared" si="9"/>
        <v>1128</v>
      </c>
      <c r="AI31" s="54">
        <f t="shared" si="8"/>
        <v>215.63754540240873</v>
      </c>
      <c r="AJ31" s="166">
        <v>0</v>
      </c>
      <c r="AK31" s="166">
        <v>0</v>
      </c>
      <c r="AL31" s="166">
        <v>1</v>
      </c>
      <c r="AM31" s="166">
        <v>1</v>
      </c>
      <c r="AN31" s="166">
        <v>1</v>
      </c>
      <c r="AO31" s="166">
        <v>0</v>
      </c>
      <c r="AP31" s="197">
        <v>7624641</v>
      </c>
      <c r="AQ31" s="197">
        <f t="shared" si="0"/>
        <v>0</v>
      </c>
      <c r="AR31" s="55"/>
      <c r="AS31" s="56" t="s">
        <v>113</v>
      </c>
      <c r="AV31" s="63" t="s">
        <v>29</v>
      </c>
      <c r="AW31" s="63" t="s">
        <v>74</v>
      </c>
      <c r="AY31" s="170"/>
    </row>
    <row r="32" spans="1:51" x14ac:dyDescent="0.25">
      <c r="B32" s="43">
        <v>2.875</v>
      </c>
      <c r="C32" s="43">
        <v>0.91666666666667096</v>
      </c>
      <c r="D32" s="191">
        <v>10</v>
      </c>
      <c r="E32" s="44">
        <f t="shared" si="1"/>
        <v>7.042253521126761</v>
      </c>
      <c r="F32" s="168">
        <v>76</v>
      </c>
      <c r="G32" s="44">
        <f t="shared" si="2"/>
        <v>53.521126760563384</v>
      </c>
      <c r="H32" s="45" t="s">
        <v>88</v>
      </c>
      <c r="I32" s="45">
        <f t="shared" si="3"/>
        <v>50</v>
      </c>
      <c r="J32" s="46">
        <f t="shared" si="13"/>
        <v>51.408450704225352</v>
      </c>
      <c r="K32" s="45">
        <f t="shared" si="12"/>
        <v>55.633802816901408</v>
      </c>
      <c r="L32" s="47">
        <v>14</v>
      </c>
      <c r="M32" s="48" t="s">
        <v>118</v>
      </c>
      <c r="N32" s="48">
        <v>12.6</v>
      </c>
      <c r="O32" s="192">
        <v>121</v>
      </c>
      <c r="P32" s="192">
        <v>118</v>
      </c>
      <c r="Q32" s="192">
        <v>23730550</v>
      </c>
      <c r="R32" s="50">
        <f>Q32-Q31</f>
        <v>5218</v>
      </c>
      <c r="S32" s="51">
        <f t="shared" si="5"/>
        <v>125.232</v>
      </c>
      <c r="T32" s="51">
        <f t="shared" si="6"/>
        <v>5.218</v>
      </c>
      <c r="U32" s="193">
        <v>1.3</v>
      </c>
      <c r="V32" s="193">
        <f t="shared" si="7"/>
        <v>1.3</v>
      </c>
      <c r="W32" s="194" t="s">
        <v>141</v>
      </c>
      <c r="X32" s="197">
        <v>0</v>
      </c>
      <c r="Y32" s="197">
        <v>0</v>
      </c>
      <c r="Z32" s="197">
        <v>1004</v>
      </c>
      <c r="AA32" s="197">
        <v>1185</v>
      </c>
      <c r="AB32" s="197">
        <v>1148</v>
      </c>
      <c r="AC32" s="52" t="s">
        <v>90</v>
      </c>
      <c r="AD32" s="52" t="s">
        <v>90</v>
      </c>
      <c r="AE32" s="52" t="s">
        <v>90</v>
      </c>
      <c r="AF32" s="196" t="s">
        <v>90</v>
      </c>
      <c r="AG32" s="196">
        <v>34370220</v>
      </c>
      <c r="AH32" s="53">
        <f t="shared" si="9"/>
        <v>1096</v>
      </c>
      <c r="AI32" s="54">
        <f t="shared" si="8"/>
        <v>210.04216174779609</v>
      </c>
      <c r="AJ32" s="166">
        <v>0</v>
      </c>
      <c r="AK32" s="166">
        <v>0</v>
      </c>
      <c r="AL32" s="166">
        <v>1</v>
      </c>
      <c r="AM32" s="166">
        <v>1</v>
      </c>
      <c r="AN32" s="166">
        <v>1</v>
      </c>
      <c r="AO32" s="166">
        <v>0</v>
      </c>
      <c r="AP32" s="197">
        <v>7624641</v>
      </c>
      <c r="AQ32" s="197">
        <f t="shared" si="0"/>
        <v>0</v>
      </c>
      <c r="AR32" s="57">
        <v>1</v>
      </c>
      <c r="AS32" s="56" t="s">
        <v>113</v>
      </c>
      <c r="AV32" s="64">
        <v>1</v>
      </c>
      <c r="AW32" s="64">
        <f>IFERROR(AV32*VLOOKUP(AV31,AV24:AW28,2,FALSE)/VLOOKUP(AW31,AV24:AW28,2,FALSE),"Enter Unit and Value")</f>
        <v>1.4189189189189189</v>
      </c>
      <c r="AY32" s="170"/>
    </row>
    <row r="33" spans="2:51" x14ac:dyDescent="0.25">
      <c r="B33" s="43">
        <v>2.9166666666666701</v>
      </c>
      <c r="C33" s="43">
        <v>0.95833333333333803</v>
      </c>
      <c r="D33" s="191">
        <v>6</v>
      </c>
      <c r="E33" s="44">
        <f t="shared" si="1"/>
        <v>4.2253521126760569</v>
      </c>
      <c r="F33" s="168">
        <v>66</v>
      </c>
      <c r="G33" s="44">
        <f t="shared" si="2"/>
        <v>46.478873239436624</v>
      </c>
      <c r="H33" s="45" t="s">
        <v>88</v>
      </c>
      <c r="I33" s="45">
        <f>J33-(2/1.42)</f>
        <v>41.549295774647888</v>
      </c>
      <c r="J33" s="46">
        <f t="shared" ref="J33:J34" si="14">(F33-5)/1.42</f>
        <v>42.95774647887324</v>
      </c>
      <c r="K33" s="45">
        <f t="shared" si="12"/>
        <v>47.183098591549296</v>
      </c>
      <c r="L33" s="47">
        <v>14</v>
      </c>
      <c r="M33" s="48" t="s">
        <v>118</v>
      </c>
      <c r="N33" s="48">
        <v>11.9</v>
      </c>
      <c r="O33" s="192">
        <v>128</v>
      </c>
      <c r="P33" s="192">
        <v>103</v>
      </c>
      <c r="Q33" s="192">
        <v>23734911</v>
      </c>
      <c r="R33" s="50">
        <f t="shared" si="4"/>
        <v>4361</v>
      </c>
      <c r="S33" s="51">
        <f t="shared" si="5"/>
        <v>104.664</v>
      </c>
      <c r="T33" s="51">
        <f t="shared" si="6"/>
        <v>4.3609999999999998</v>
      </c>
      <c r="U33" s="193">
        <v>2.2000000000000002</v>
      </c>
      <c r="V33" s="193">
        <f t="shared" si="7"/>
        <v>2.2000000000000002</v>
      </c>
      <c r="W33" s="194" t="s">
        <v>129</v>
      </c>
      <c r="X33" s="197">
        <v>0</v>
      </c>
      <c r="Y33" s="197">
        <v>0</v>
      </c>
      <c r="Z33" s="197">
        <v>1116</v>
      </c>
      <c r="AA33" s="197">
        <v>0</v>
      </c>
      <c r="AB33" s="197">
        <v>1139</v>
      </c>
      <c r="AC33" s="52" t="s">
        <v>90</v>
      </c>
      <c r="AD33" s="52" t="s">
        <v>90</v>
      </c>
      <c r="AE33" s="52" t="s">
        <v>90</v>
      </c>
      <c r="AF33" s="196" t="s">
        <v>90</v>
      </c>
      <c r="AG33" s="196">
        <v>34371036</v>
      </c>
      <c r="AH33" s="53">
        <f t="shared" si="9"/>
        <v>816</v>
      </c>
      <c r="AI33" s="54">
        <f t="shared" si="8"/>
        <v>187.11304746617751</v>
      </c>
      <c r="AJ33" s="166">
        <v>0</v>
      </c>
      <c r="AK33" s="166">
        <v>0</v>
      </c>
      <c r="AL33" s="166">
        <v>1</v>
      </c>
      <c r="AM33" s="166">
        <v>0</v>
      </c>
      <c r="AN33" s="166">
        <v>1</v>
      </c>
      <c r="AO33" s="166">
        <v>0.38</v>
      </c>
      <c r="AP33" s="197">
        <v>7625540</v>
      </c>
      <c r="AQ33" s="197">
        <f t="shared" si="0"/>
        <v>899</v>
      </c>
      <c r="AR33" s="55"/>
      <c r="AS33" s="56" t="s">
        <v>113</v>
      </c>
      <c r="AY33" s="170"/>
    </row>
    <row r="34" spans="2:51" x14ac:dyDescent="0.25">
      <c r="B34" s="43">
        <v>2.9583333333333299</v>
      </c>
      <c r="C34" s="43">
        <v>1</v>
      </c>
      <c r="D34" s="191">
        <v>9</v>
      </c>
      <c r="E34" s="44">
        <f t="shared" si="1"/>
        <v>6.3380281690140849</v>
      </c>
      <c r="F34" s="168">
        <v>66</v>
      </c>
      <c r="G34" s="44">
        <f t="shared" si="2"/>
        <v>46.478873239436624</v>
      </c>
      <c r="H34" s="45" t="s">
        <v>88</v>
      </c>
      <c r="I34" s="45">
        <f t="shared" si="3"/>
        <v>41.549295774647888</v>
      </c>
      <c r="J34" s="46">
        <f t="shared" si="14"/>
        <v>42.95774647887324</v>
      </c>
      <c r="K34" s="45">
        <f t="shared" si="12"/>
        <v>47.183098591549296</v>
      </c>
      <c r="L34" s="47">
        <v>14</v>
      </c>
      <c r="M34" s="48" t="s">
        <v>118</v>
      </c>
      <c r="N34" s="65">
        <v>11.5</v>
      </c>
      <c r="O34" s="192">
        <v>120</v>
      </c>
      <c r="P34" s="192">
        <v>99</v>
      </c>
      <c r="Q34" s="192">
        <v>23739060</v>
      </c>
      <c r="R34" s="50">
        <f t="shared" si="4"/>
        <v>4149</v>
      </c>
      <c r="S34" s="51">
        <f t="shared" si="5"/>
        <v>99.575999999999993</v>
      </c>
      <c r="T34" s="51">
        <f t="shared" si="6"/>
        <v>4.149</v>
      </c>
      <c r="U34" s="193">
        <v>3.2</v>
      </c>
      <c r="V34" s="193">
        <f>U34</f>
        <v>3.2</v>
      </c>
      <c r="W34" s="194" t="s">
        <v>129</v>
      </c>
      <c r="X34" s="197">
        <v>0</v>
      </c>
      <c r="Y34" s="197">
        <v>0</v>
      </c>
      <c r="Z34" s="197">
        <v>1083</v>
      </c>
      <c r="AA34" s="197">
        <v>0</v>
      </c>
      <c r="AB34" s="197">
        <v>1100</v>
      </c>
      <c r="AC34" s="52" t="s">
        <v>90</v>
      </c>
      <c r="AD34" s="52" t="s">
        <v>90</v>
      </c>
      <c r="AE34" s="52" t="s">
        <v>90</v>
      </c>
      <c r="AF34" s="196" t="s">
        <v>90</v>
      </c>
      <c r="AG34" s="196">
        <v>34371768</v>
      </c>
      <c r="AH34" s="53">
        <f t="shared" si="9"/>
        <v>732</v>
      </c>
      <c r="AI34" s="54">
        <f t="shared" si="8"/>
        <v>176.42805495300072</v>
      </c>
      <c r="AJ34" s="166">
        <v>0</v>
      </c>
      <c r="AK34" s="166">
        <v>0</v>
      </c>
      <c r="AL34" s="166">
        <v>1</v>
      </c>
      <c r="AM34" s="166">
        <v>0</v>
      </c>
      <c r="AN34" s="166">
        <v>1</v>
      </c>
      <c r="AO34" s="166">
        <v>0.38</v>
      </c>
      <c r="AP34" s="197">
        <v>7626574</v>
      </c>
      <c r="AQ34" s="197">
        <f t="shared" si="0"/>
        <v>1034</v>
      </c>
      <c r="AR34" s="55"/>
      <c r="AS34" s="56" t="s">
        <v>113</v>
      </c>
      <c r="AV34" s="60" t="s">
        <v>119</v>
      </c>
      <c r="AW34" s="66" t="s">
        <v>30</v>
      </c>
      <c r="AY34" s="170"/>
    </row>
    <row r="35" spans="2:51" x14ac:dyDescent="0.25">
      <c r="B35" s="152"/>
      <c r="C35" s="153"/>
      <c r="D35" s="152"/>
      <c r="E35" s="155"/>
      <c r="F35" s="155"/>
      <c r="G35" s="156"/>
      <c r="H35" s="154"/>
      <c r="I35" s="155"/>
      <c r="J35" s="155"/>
      <c r="K35" s="156"/>
      <c r="L35" s="226" t="s">
        <v>120</v>
      </c>
      <c r="M35" s="227"/>
      <c r="N35" s="228"/>
      <c r="O35" s="67"/>
      <c r="P35" s="67">
        <f>AVERAGE(P11:P34)</f>
        <v>122.66666666666667</v>
      </c>
      <c r="Q35" s="68">
        <f>Q34-Q10</f>
        <v>123445</v>
      </c>
      <c r="R35" s="69">
        <f>SUM(R11:R34)</f>
        <v>123445</v>
      </c>
      <c r="S35" s="70">
        <f>AVERAGE(S11:S34)</f>
        <v>123.44499999999999</v>
      </c>
      <c r="T35" s="70">
        <f>SUM(T11:T34)</f>
        <v>123.44500000000004</v>
      </c>
      <c r="U35" s="154"/>
      <c r="V35" s="154"/>
      <c r="W35" s="61"/>
      <c r="X35" s="146"/>
      <c r="Y35" s="147"/>
      <c r="Z35" s="147"/>
      <c r="AA35" s="147"/>
      <c r="AB35" s="148"/>
      <c r="AC35" s="146"/>
      <c r="AD35" s="147"/>
      <c r="AE35" s="148"/>
      <c r="AF35" s="149"/>
      <c r="AG35" s="71">
        <f>AG34-AG10</f>
        <v>25884</v>
      </c>
      <c r="AH35" s="72">
        <f>SUM(AH11:AH34)</f>
        <v>25884</v>
      </c>
      <c r="AI35" s="73">
        <f>$AH$35/$T35</f>
        <v>209.68042448053782</v>
      </c>
      <c r="AJ35" s="149"/>
      <c r="AK35" s="150"/>
      <c r="AL35" s="150"/>
      <c r="AM35" s="150"/>
      <c r="AN35" s="151"/>
      <c r="AO35" s="74"/>
      <c r="AP35" s="75">
        <f>AP34-AP10</f>
        <v>7367</v>
      </c>
      <c r="AQ35" s="76">
        <f>SUM(AQ11:AQ34)</f>
        <v>7367</v>
      </c>
      <c r="AR35" s="77">
        <f>AVERAGE(AR11:AR34)</f>
        <v>1.0716666666666665</v>
      </c>
      <c r="AS35" s="74"/>
      <c r="AV35" s="78" t="s">
        <v>30</v>
      </c>
      <c r="AW35" s="78">
        <v>1</v>
      </c>
      <c r="AY35" s="170"/>
    </row>
    <row r="36" spans="2:51" x14ac:dyDescent="0.25">
      <c r="B36" s="79"/>
      <c r="C36" s="79"/>
      <c r="D36" s="79"/>
      <c r="E36" s="80"/>
      <c r="F36" s="80"/>
      <c r="G36" s="80"/>
      <c r="H36" s="80"/>
      <c r="I36" s="81"/>
      <c r="J36" s="81"/>
      <c r="K36" s="81"/>
      <c r="L36" s="167"/>
      <c r="M36" s="167"/>
      <c r="N36" s="167"/>
      <c r="O36" s="167"/>
      <c r="P36" s="167"/>
      <c r="Q36" s="167"/>
      <c r="R36" s="167"/>
      <c r="S36" s="167"/>
      <c r="T36" s="167"/>
      <c r="U36" s="82"/>
      <c r="V36" s="82"/>
      <c r="W36" s="167"/>
      <c r="X36" s="167"/>
      <c r="Y36" s="167"/>
      <c r="Z36" s="171"/>
      <c r="AA36" s="167"/>
      <c r="AB36" s="167"/>
      <c r="AC36" s="167"/>
      <c r="AD36" s="167"/>
      <c r="AE36" s="167"/>
      <c r="AH36" s="83"/>
      <c r="AM36" s="167"/>
      <c r="AN36" s="167"/>
      <c r="AO36" s="167"/>
      <c r="AP36" s="167"/>
      <c r="AQ36" s="167"/>
      <c r="AR36" s="167"/>
      <c r="AV36" s="78" t="s">
        <v>121</v>
      </c>
      <c r="AW36" s="78">
        <v>41.67</v>
      </c>
      <c r="AY36" s="170"/>
    </row>
    <row r="37" spans="2:51" x14ac:dyDescent="0.25">
      <c r="B37" s="93" t="s">
        <v>122</v>
      </c>
      <c r="C37" s="93"/>
      <c r="D37" s="93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71"/>
      <c r="X37" s="171"/>
      <c r="Y37" s="171"/>
      <c r="Z37" s="171"/>
      <c r="AA37" s="171"/>
      <c r="AB37" s="171"/>
      <c r="AC37" s="171"/>
      <c r="AD37" s="171"/>
      <c r="AE37" s="171"/>
      <c r="AM37" s="23"/>
      <c r="AN37" s="167"/>
      <c r="AO37" s="167"/>
      <c r="AP37" s="167"/>
      <c r="AQ37" s="167"/>
      <c r="AR37" s="171"/>
      <c r="AV37" s="78" t="s">
        <v>123</v>
      </c>
      <c r="AW37" s="78">
        <v>11.574999999999999</v>
      </c>
      <c r="AY37" s="170"/>
    </row>
    <row r="38" spans="2:51" x14ac:dyDescent="0.25">
      <c r="B38" s="90" t="s">
        <v>128</v>
      </c>
      <c r="C38" s="176"/>
      <c r="D38" s="176"/>
      <c r="E38" s="176"/>
      <c r="F38" s="176"/>
      <c r="G38" s="176"/>
      <c r="H38" s="176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92"/>
      <c r="T38" s="92"/>
      <c r="U38" s="92"/>
      <c r="V38" s="92"/>
      <c r="W38" s="171"/>
      <c r="X38" s="171"/>
      <c r="Y38" s="171"/>
      <c r="Z38" s="171"/>
      <c r="AA38" s="171"/>
      <c r="AB38" s="171"/>
      <c r="AC38" s="171"/>
      <c r="AD38" s="171"/>
      <c r="AE38" s="171"/>
      <c r="AM38" s="23"/>
      <c r="AN38" s="167"/>
      <c r="AO38" s="167"/>
      <c r="AP38" s="167"/>
      <c r="AQ38" s="167"/>
      <c r="AR38" s="171"/>
      <c r="AV38" s="78"/>
      <c r="AW38" s="78"/>
      <c r="AY38" s="170"/>
    </row>
    <row r="39" spans="2:51" x14ac:dyDescent="0.25">
      <c r="B39" s="182" t="s">
        <v>134</v>
      </c>
      <c r="C39" s="176"/>
      <c r="D39" s="176"/>
      <c r="E39" s="176"/>
      <c r="F39" s="176"/>
      <c r="G39" s="176"/>
      <c r="H39" s="176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92"/>
      <c r="T39" s="92"/>
      <c r="U39" s="92"/>
      <c r="V39" s="92"/>
      <c r="W39" s="171"/>
      <c r="X39" s="171"/>
      <c r="Y39" s="171"/>
      <c r="Z39" s="171"/>
      <c r="AA39" s="171"/>
      <c r="AB39" s="171"/>
      <c r="AC39" s="171"/>
      <c r="AD39" s="171"/>
      <c r="AE39" s="171"/>
      <c r="AM39" s="23"/>
      <c r="AN39" s="167"/>
      <c r="AO39" s="167"/>
      <c r="AP39" s="167"/>
      <c r="AQ39" s="167"/>
      <c r="AR39" s="171"/>
      <c r="AV39" s="78"/>
      <c r="AW39" s="78"/>
      <c r="AY39" s="170"/>
    </row>
    <row r="40" spans="2:51" x14ac:dyDescent="0.25">
      <c r="B40" s="88" t="s">
        <v>293</v>
      </c>
      <c r="C40" s="176"/>
      <c r="D40" s="176"/>
      <c r="E40" s="176"/>
      <c r="F40" s="176"/>
      <c r="G40" s="176"/>
      <c r="H40" s="176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92"/>
      <c r="T40" s="92"/>
      <c r="U40" s="92"/>
      <c r="V40" s="92"/>
      <c r="W40" s="171"/>
      <c r="X40" s="171"/>
      <c r="Y40" s="171"/>
      <c r="Z40" s="171"/>
      <c r="AA40" s="171"/>
      <c r="AB40" s="171"/>
      <c r="AC40" s="171"/>
      <c r="AD40" s="171"/>
      <c r="AE40" s="171"/>
      <c r="AM40" s="23"/>
      <c r="AN40" s="167"/>
      <c r="AO40" s="167"/>
      <c r="AP40" s="167"/>
      <c r="AQ40" s="167"/>
      <c r="AR40" s="171"/>
      <c r="AV40" s="78"/>
      <c r="AW40" s="78"/>
      <c r="AY40" s="170"/>
    </row>
    <row r="41" spans="2:51" x14ac:dyDescent="0.25">
      <c r="B41" s="88" t="s">
        <v>294</v>
      </c>
      <c r="C41" s="176"/>
      <c r="D41" s="176"/>
      <c r="E41" s="176"/>
      <c r="F41" s="176"/>
      <c r="G41" s="176"/>
      <c r="H41" s="176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92"/>
      <c r="T41" s="92"/>
      <c r="U41" s="92"/>
      <c r="V41" s="92"/>
      <c r="W41" s="171"/>
      <c r="X41" s="171"/>
      <c r="Y41" s="171"/>
      <c r="Z41" s="171"/>
      <c r="AA41" s="171"/>
      <c r="AB41" s="171"/>
      <c r="AC41" s="171"/>
      <c r="AD41" s="171"/>
      <c r="AE41" s="171"/>
      <c r="AM41" s="23"/>
      <c r="AN41" s="167"/>
      <c r="AO41" s="167"/>
      <c r="AP41" s="167"/>
      <c r="AQ41" s="167"/>
      <c r="AR41" s="171"/>
      <c r="AV41" s="204"/>
      <c r="AW41" s="204"/>
      <c r="AY41" s="170"/>
    </row>
    <row r="42" spans="2:51" x14ac:dyDescent="0.25">
      <c r="B42" s="182" t="s">
        <v>124</v>
      </c>
      <c r="C42" s="176"/>
      <c r="D42" s="176"/>
      <c r="E42" s="181"/>
      <c r="F42" s="181"/>
      <c r="G42" s="181"/>
      <c r="H42" s="176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9"/>
      <c r="T42" s="179"/>
      <c r="U42" s="179"/>
      <c r="V42" s="179"/>
      <c r="W42" s="171"/>
      <c r="X42" s="171"/>
      <c r="Y42" s="171"/>
      <c r="Z42" s="171"/>
      <c r="AA42" s="171"/>
      <c r="AB42" s="171"/>
      <c r="AC42" s="171"/>
      <c r="AD42" s="171"/>
      <c r="AE42" s="171"/>
      <c r="AM42" s="172"/>
      <c r="AN42" s="172"/>
      <c r="AO42" s="172"/>
      <c r="AP42" s="172"/>
      <c r="AQ42" s="172"/>
      <c r="AR42" s="172"/>
      <c r="AS42" s="173"/>
      <c r="AV42" s="170"/>
      <c r="AW42" s="163"/>
      <c r="AX42" s="163"/>
      <c r="AY42" s="163"/>
    </row>
    <row r="43" spans="2:51" x14ac:dyDescent="0.25">
      <c r="B43" s="182" t="s">
        <v>125</v>
      </c>
      <c r="C43" s="176"/>
      <c r="D43" s="176"/>
      <c r="E43" s="181"/>
      <c r="F43" s="181"/>
      <c r="G43" s="181"/>
      <c r="H43" s="176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80"/>
      <c r="T43" s="179"/>
      <c r="U43" s="179"/>
      <c r="V43" s="179"/>
      <c r="W43" s="171"/>
      <c r="X43" s="171"/>
      <c r="Y43" s="171"/>
      <c r="Z43" s="171"/>
      <c r="AA43" s="171"/>
      <c r="AB43" s="171"/>
      <c r="AC43" s="171"/>
      <c r="AD43" s="171"/>
      <c r="AE43" s="171"/>
      <c r="AM43" s="172"/>
      <c r="AN43" s="172"/>
      <c r="AO43" s="172"/>
      <c r="AP43" s="172"/>
      <c r="AQ43" s="172"/>
      <c r="AR43" s="172"/>
      <c r="AS43" s="173"/>
      <c r="AV43" s="170"/>
      <c r="AW43" s="163"/>
      <c r="AX43" s="163"/>
      <c r="AY43" s="163"/>
    </row>
    <row r="44" spans="2:51" x14ac:dyDescent="0.25">
      <c r="B44" s="178" t="s">
        <v>186</v>
      </c>
      <c r="C44" s="176"/>
      <c r="D44" s="176"/>
      <c r="E44" s="181"/>
      <c r="F44" s="181"/>
      <c r="G44" s="181"/>
      <c r="H44" s="17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80"/>
      <c r="T44" s="179"/>
      <c r="U44" s="179"/>
      <c r="V44" s="179"/>
      <c r="W44" s="171"/>
      <c r="X44" s="171"/>
      <c r="Y44" s="171"/>
      <c r="Z44" s="171"/>
      <c r="AA44" s="171"/>
      <c r="AB44" s="171"/>
      <c r="AC44" s="171"/>
      <c r="AD44" s="171"/>
      <c r="AE44" s="171"/>
      <c r="AM44" s="172"/>
      <c r="AN44" s="172"/>
      <c r="AO44" s="172"/>
      <c r="AP44" s="172"/>
      <c r="AQ44" s="172"/>
      <c r="AR44" s="172"/>
      <c r="AS44" s="173"/>
      <c r="AV44" s="170"/>
      <c r="AW44" s="163"/>
      <c r="AX44" s="163"/>
      <c r="AY44" s="163"/>
    </row>
    <row r="45" spans="2:51" x14ac:dyDescent="0.25">
      <c r="B45" s="178" t="s">
        <v>212</v>
      </c>
      <c r="C45" s="176"/>
      <c r="D45" s="176"/>
      <c r="E45" s="181"/>
      <c r="F45" s="181"/>
      <c r="G45" s="181"/>
      <c r="H45" s="176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80"/>
      <c r="T45" s="179"/>
      <c r="U45" s="179"/>
      <c r="V45" s="179"/>
      <c r="W45" s="171"/>
      <c r="X45" s="171"/>
      <c r="Y45" s="171"/>
      <c r="Z45" s="171"/>
      <c r="AA45" s="171"/>
      <c r="AB45" s="171"/>
      <c r="AC45" s="171"/>
      <c r="AD45" s="171"/>
      <c r="AE45" s="171"/>
      <c r="AM45" s="172"/>
      <c r="AN45" s="172"/>
      <c r="AO45" s="172"/>
      <c r="AP45" s="172"/>
      <c r="AQ45" s="172"/>
      <c r="AR45" s="172"/>
      <c r="AS45" s="173"/>
      <c r="AV45" s="170"/>
      <c r="AW45" s="163"/>
      <c r="AX45" s="163"/>
      <c r="AY45" s="163"/>
    </row>
    <row r="46" spans="2:51" x14ac:dyDescent="0.25">
      <c r="B46" s="174" t="s">
        <v>295</v>
      </c>
      <c r="C46" s="176"/>
      <c r="D46" s="176"/>
      <c r="E46" s="181"/>
      <c r="F46" s="181"/>
      <c r="G46" s="181"/>
      <c r="H46" s="176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80"/>
      <c r="T46" s="179"/>
      <c r="U46" s="179"/>
      <c r="V46" s="179"/>
      <c r="W46" s="171"/>
      <c r="X46" s="171"/>
      <c r="Y46" s="171"/>
      <c r="Z46" s="171"/>
      <c r="AA46" s="171"/>
      <c r="AB46" s="171"/>
      <c r="AC46" s="171"/>
      <c r="AD46" s="171"/>
      <c r="AE46" s="171"/>
      <c r="AM46" s="172"/>
      <c r="AN46" s="172"/>
      <c r="AO46" s="172"/>
      <c r="AP46" s="172"/>
      <c r="AQ46" s="172"/>
      <c r="AR46" s="172"/>
      <c r="AS46" s="173"/>
      <c r="AV46" s="170"/>
      <c r="AW46" s="163"/>
      <c r="AX46" s="163"/>
      <c r="AY46" s="163"/>
    </row>
    <row r="47" spans="2:51" x14ac:dyDescent="0.25">
      <c r="B47" s="182" t="s">
        <v>296</v>
      </c>
      <c r="C47" s="176"/>
      <c r="D47" s="176"/>
      <c r="E47" s="176"/>
      <c r="F47" s="176"/>
      <c r="G47" s="176"/>
      <c r="H47" s="176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9"/>
      <c r="U47" s="179"/>
      <c r="V47" s="179"/>
      <c r="W47" s="171"/>
      <c r="X47" s="171"/>
      <c r="Y47" s="171"/>
      <c r="Z47" s="171"/>
      <c r="AA47" s="171"/>
      <c r="AB47" s="171"/>
      <c r="AC47" s="171"/>
      <c r="AD47" s="171"/>
      <c r="AE47" s="171"/>
      <c r="AM47" s="172"/>
      <c r="AN47" s="172"/>
      <c r="AO47" s="172"/>
      <c r="AP47" s="172"/>
      <c r="AQ47" s="172"/>
      <c r="AR47" s="172"/>
      <c r="AS47" s="173"/>
      <c r="AV47" s="170"/>
      <c r="AW47" s="163"/>
      <c r="AX47" s="163"/>
      <c r="AY47" s="163"/>
    </row>
    <row r="48" spans="2:51" x14ac:dyDescent="0.25">
      <c r="B48" s="182" t="s">
        <v>131</v>
      </c>
      <c r="C48" s="176"/>
      <c r="D48" s="176"/>
      <c r="E48" s="176"/>
      <c r="F48" s="176"/>
      <c r="G48" s="176"/>
      <c r="H48" s="176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80"/>
      <c r="T48" s="179"/>
      <c r="U48" s="179"/>
      <c r="V48" s="179"/>
      <c r="W48" s="171"/>
      <c r="X48" s="171"/>
      <c r="Y48" s="171"/>
      <c r="Z48" s="171"/>
      <c r="AA48" s="171"/>
      <c r="AB48" s="171"/>
      <c r="AC48" s="171"/>
      <c r="AD48" s="171"/>
      <c r="AE48" s="171"/>
      <c r="AM48" s="172"/>
      <c r="AN48" s="172"/>
      <c r="AO48" s="172"/>
      <c r="AP48" s="172"/>
      <c r="AQ48" s="172"/>
      <c r="AR48" s="172"/>
      <c r="AS48" s="173"/>
      <c r="AV48" s="170"/>
      <c r="AW48" s="163"/>
      <c r="AX48" s="163"/>
      <c r="AY48" s="163"/>
    </row>
    <row r="49" spans="2:51" x14ac:dyDescent="0.25">
      <c r="B49" s="174" t="s">
        <v>264</v>
      </c>
      <c r="C49" s="104"/>
      <c r="D49" s="104"/>
      <c r="E49" s="104"/>
      <c r="F49" s="104"/>
      <c r="G49" s="104"/>
      <c r="H49" s="104"/>
      <c r="I49" s="184"/>
      <c r="J49" s="177"/>
      <c r="K49" s="177"/>
      <c r="L49" s="177"/>
      <c r="M49" s="177"/>
      <c r="N49" s="177"/>
      <c r="O49" s="177"/>
      <c r="P49" s="177"/>
      <c r="Q49" s="177"/>
      <c r="R49" s="177"/>
      <c r="S49" s="180"/>
      <c r="T49" s="179"/>
      <c r="U49" s="179"/>
      <c r="V49" s="179"/>
      <c r="W49" s="171"/>
      <c r="X49" s="171"/>
      <c r="Y49" s="171"/>
      <c r="Z49" s="171"/>
      <c r="AA49" s="171"/>
      <c r="AB49" s="171"/>
      <c r="AC49" s="171"/>
      <c r="AD49" s="171"/>
      <c r="AE49" s="171"/>
      <c r="AM49" s="172"/>
      <c r="AN49" s="172"/>
      <c r="AO49" s="172"/>
      <c r="AP49" s="172"/>
      <c r="AQ49" s="172"/>
      <c r="AR49" s="172"/>
      <c r="AS49" s="173"/>
      <c r="AV49" s="170"/>
      <c r="AW49" s="163"/>
      <c r="AX49" s="163"/>
      <c r="AY49" s="163"/>
    </row>
    <row r="50" spans="2:51" x14ac:dyDescent="0.25">
      <c r="B50" s="174" t="s">
        <v>265</v>
      </c>
      <c r="C50" s="104"/>
      <c r="D50" s="104"/>
      <c r="E50" s="104"/>
      <c r="F50" s="104"/>
      <c r="G50" s="104"/>
      <c r="H50" s="104"/>
      <c r="I50" s="184"/>
      <c r="J50" s="177"/>
      <c r="K50" s="177"/>
      <c r="L50" s="177"/>
      <c r="M50" s="177"/>
      <c r="N50" s="177"/>
      <c r="O50" s="177"/>
      <c r="P50" s="177"/>
      <c r="Q50" s="177"/>
      <c r="R50" s="177"/>
      <c r="S50" s="180"/>
      <c r="T50" s="179"/>
      <c r="U50" s="179"/>
      <c r="V50" s="179"/>
      <c r="W50" s="171"/>
      <c r="X50" s="171"/>
      <c r="Y50" s="171"/>
      <c r="Z50" s="171"/>
      <c r="AA50" s="171"/>
      <c r="AB50" s="171"/>
      <c r="AC50" s="171"/>
      <c r="AD50" s="171"/>
      <c r="AE50" s="171"/>
      <c r="AM50" s="172"/>
      <c r="AN50" s="172"/>
      <c r="AO50" s="172"/>
      <c r="AP50" s="172"/>
      <c r="AQ50" s="172"/>
      <c r="AR50" s="172"/>
      <c r="AS50" s="173"/>
      <c r="AV50" s="170"/>
      <c r="AW50" s="163"/>
      <c r="AX50" s="163"/>
      <c r="AY50" s="163"/>
    </row>
    <row r="51" spans="2:51" x14ac:dyDescent="0.25">
      <c r="B51" s="174" t="s">
        <v>251</v>
      </c>
      <c r="C51" s="104"/>
      <c r="D51" s="104"/>
      <c r="E51" s="104"/>
      <c r="F51" s="104"/>
      <c r="G51" s="104"/>
      <c r="H51" s="104"/>
      <c r="I51" s="184"/>
      <c r="J51" s="177"/>
      <c r="K51" s="177"/>
      <c r="L51" s="177"/>
      <c r="M51" s="177"/>
      <c r="N51" s="177"/>
      <c r="O51" s="177"/>
      <c r="P51" s="177"/>
      <c r="Q51" s="177"/>
      <c r="R51" s="177"/>
      <c r="S51" s="180"/>
      <c r="T51" s="179"/>
      <c r="U51" s="179"/>
      <c r="V51" s="179"/>
      <c r="W51" s="171"/>
      <c r="X51" s="171"/>
      <c r="Y51" s="171"/>
      <c r="Z51" s="171"/>
      <c r="AA51" s="171"/>
      <c r="AB51" s="171"/>
      <c r="AC51" s="171"/>
      <c r="AD51" s="171"/>
      <c r="AE51" s="171"/>
      <c r="AM51" s="172"/>
      <c r="AN51" s="172"/>
      <c r="AO51" s="172"/>
      <c r="AP51" s="172"/>
      <c r="AQ51" s="172"/>
      <c r="AR51" s="172"/>
      <c r="AS51" s="173"/>
      <c r="AV51" s="170"/>
      <c r="AW51" s="163"/>
      <c r="AX51" s="163"/>
      <c r="AY51" s="163"/>
    </row>
    <row r="52" spans="2:51" x14ac:dyDescent="0.25">
      <c r="B52" s="174" t="s">
        <v>252</v>
      </c>
      <c r="C52" s="104"/>
      <c r="D52" s="104"/>
      <c r="E52" s="104"/>
      <c r="F52" s="104"/>
      <c r="G52" s="104"/>
      <c r="H52" s="104"/>
      <c r="I52" s="184"/>
      <c r="J52" s="177"/>
      <c r="K52" s="177"/>
      <c r="L52" s="177"/>
      <c r="M52" s="177"/>
      <c r="N52" s="177"/>
      <c r="O52" s="177"/>
      <c r="P52" s="177"/>
      <c r="Q52" s="177"/>
      <c r="R52" s="177"/>
      <c r="S52" s="180"/>
      <c r="T52" s="179"/>
      <c r="U52" s="179"/>
      <c r="V52" s="179"/>
      <c r="W52" s="171"/>
      <c r="X52" s="171"/>
      <c r="Y52" s="171"/>
      <c r="Z52" s="171"/>
      <c r="AA52" s="171"/>
      <c r="AB52" s="171"/>
      <c r="AC52" s="171"/>
      <c r="AD52" s="171"/>
      <c r="AE52" s="171"/>
      <c r="AM52" s="172"/>
      <c r="AN52" s="172"/>
      <c r="AO52" s="172"/>
      <c r="AP52" s="172"/>
      <c r="AQ52" s="172"/>
      <c r="AR52" s="172"/>
      <c r="AS52" s="173"/>
      <c r="AV52" s="170"/>
      <c r="AW52" s="163"/>
      <c r="AX52" s="163"/>
      <c r="AY52" s="163"/>
    </row>
    <row r="53" spans="2:51" x14ac:dyDescent="0.25">
      <c r="B53" s="182" t="s">
        <v>132</v>
      </c>
      <c r="C53" s="104"/>
      <c r="D53" s="104"/>
      <c r="E53" s="104"/>
      <c r="F53" s="104"/>
      <c r="G53" s="104"/>
      <c r="H53" s="104"/>
      <c r="I53" s="184"/>
      <c r="J53" s="177"/>
      <c r="K53" s="177"/>
      <c r="L53" s="177"/>
      <c r="M53" s="177"/>
      <c r="N53" s="177"/>
      <c r="O53" s="177"/>
      <c r="P53" s="177"/>
      <c r="Q53" s="177"/>
      <c r="R53" s="177"/>
      <c r="S53" s="180"/>
      <c r="T53" s="179"/>
      <c r="U53" s="179"/>
      <c r="V53" s="179"/>
      <c r="W53" s="171"/>
      <c r="X53" s="171"/>
      <c r="Y53" s="171"/>
      <c r="Z53" s="171"/>
      <c r="AA53" s="171"/>
      <c r="AB53" s="171"/>
      <c r="AC53" s="171"/>
      <c r="AD53" s="171"/>
      <c r="AE53" s="171"/>
      <c r="AM53" s="172"/>
      <c r="AN53" s="172"/>
      <c r="AO53" s="172"/>
      <c r="AP53" s="172"/>
      <c r="AQ53" s="172"/>
      <c r="AR53" s="172"/>
      <c r="AS53" s="173"/>
      <c r="AV53" s="170"/>
      <c r="AW53" s="163"/>
      <c r="AX53" s="163"/>
      <c r="AY53" s="163"/>
    </row>
    <row r="54" spans="2:51" x14ac:dyDescent="0.25">
      <c r="B54" s="174" t="s">
        <v>266</v>
      </c>
      <c r="C54" s="176"/>
      <c r="D54" s="176"/>
      <c r="E54" s="176"/>
      <c r="F54" s="176"/>
      <c r="G54" s="176"/>
      <c r="H54" s="176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80"/>
      <c r="T54" s="179"/>
      <c r="U54" s="179"/>
      <c r="V54" s="179"/>
      <c r="W54" s="171"/>
      <c r="X54" s="171"/>
      <c r="Y54" s="171"/>
      <c r="Z54" s="171"/>
      <c r="AA54" s="171"/>
      <c r="AB54" s="171"/>
      <c r="AC54" s="171"/>
      <c r="AD54" s="171"/>
      <c r="AE54" s="171"/>
      <c r="AM54" s="172"/>
      <c r="AN54" s="172"/>
      <c r="AO54" s="172"/>
      <c r="AP54" s="172"/>
      <c r="AQ54" s="172"/>
      <c r="AR54" s="172"/>
      <c r="AS54" s="173"/>
      <c r="AV54" s="170"/>
      <c r="AW54" s="163"/>
      <c r="AX54" s="163"/>
      <c r="AY54" s="163"/>
    </row>
    <row r="55" spans="2:51" x14ac:dyDescent="0.25">
      <c r="B55" s="174" t="s">
        <v>297</v>
      </c>
      <c r="C55" s="176"/>
      <c r="D55" s="176"/>
      <c r="E55" s="176"/>
      <c r="F55" s="176"/>
      <c r="G55" s="176"/>
      <c r="H55" s="176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80"/>
      <c r="T55" s="179"/>
      <c r="U55" s="179"/>
      <c r="V55" s="179"/>
      <c r="W55" s="171"/>
      <c r="X55" s="171"/>
      <c r="Y55" s="171"/>
      <c r="Z55" s="171"/>
      <c r="AA55" s="171"/>
      <c r="AB55" s="171"/>
      <c r="AC55" s="171"/>
      <c r="AD55" s="171"/>
      <c r="AE55" s="171"/>
      <c r="AM55" s="172"/>
      <c r="AN55" s="172"/>
      <c r="AO55" s="172"/>
      <c r="AP55" s="172"/>
      <c r="AQ55" s="172"/>
      <c r="AR55" s="172"/>
      <c r="AS55" s="173"/>
      <c r="AV55" s="170"/>
      <c r="AW55" s="163"/>
      <c r="AX55" s="163"/>
      <c r="AY55" s="163"/>
    </row>
    <row r="56" spans="2:51" x14ac:dyDescent="0.25">
      <c r="B56" s="182" t="s">
        <v>133</v>
      </c>
      <c r="C56" s="176"/>
      <c r="D56" s="176"/>
      <c r="E56" s="176"/>
      <c r="F56" s="176"/>
      <c r="G56" s="176"/>
      <c r="H56" s="176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80"/>
      <c r="T56" s="179"/>
      <c r="U56" s="179"/>
      <c r="V56" s="179"/>
      <c r="W56" s="171"/>
      <c r="X56" s="171"/>
      <c r="Y56" s="171"/>
      <c r="Z56" s="171"/>
      <c r="AA56" s="171"/>
      <c r="AB56" s="171"/>
      <c r="AC56" s="171"/>
      <c r="AD56" s="171"/>
      <c r="AE56" s="171"/>
      <c r="AM56" s="172"/>
      <c r="AN56" s="172"/>
      <c r="AO56" s="172"/>
      <c r="AP56" s="172"/>
      <c r="AQ56" s="172"/>
      <c r="AR56" s="172"/>
      <c r="AS56" s="173"/>
      <c r="AV56" s="170"/>
      <c r="AW56" s="163"/>
      <c r="AX56" s="163"/>
      <c r="AY56" s="163"/>
    </row>
    <row r="57" spans="2:51" x14ac:dyDescent="0.25">
      <c r="B57" s="178" t="s">
        <v>299</v>
      </c>
      <c r="C57" s="176"/>
      <c r="D57" s="176"/>
      <c r="E57" s="176"/>
      <c r="F57" s="176"/>
      <c r="G57" s="176"/>
      <c r="H57" s="176"/>
      <c r="I57" s="176"/>
      <c r="J57" s="177"/>
      <c r="K57" s="177"/>
      <c r="L57" s="177"/>
      <c r="M57" s="177"/>
      <c r="N57" s="177"/>
      <c r="O57" s="177"/>
      <c r="P57" s="177"/>
      <c r="Q57" s="177"/>
      <c r="R57" s="177"/>
      <c r="S57" s="180"/>
      <c r="T57" s="179"/>
      <c r="U57" s="179"/>
      <c r="V57" s="179"/>
      <c r="W57" s="171"/>
      <c r="X57" s="171"/>
      <c r="Y57" s="171"/>
      <c r="Z57" s="171"/>
      <c r="AA57" s="171"/>
      <c r="AB57" s="171"/>
      <c r="AC57" s="171"/>
      <c r="AD57" s="171"/>
      <c r="AE57" s="171"/>
      <c r="AM57" s="172"/>
      <c r="AN57" s="172"/>
      <c r="AO57" s="172"/>
      <c r="AP57" s="172"/>
      <c r="AQ57" s="172"/>
      <c r="AR57" s="172"/>
      <c r="AS57" s="173"/>
      <c r="AV57" s="170"/>
      <c r="AW57" s="163"/>
      <c r="AX57" s="163"/>
      <c r="AY57" s="163"/>
    </row>
    <row r="58" spans="2:51" x14ac:dyDescent="0.25">
      <c r="B58" s="174" t="s">
        <v>206</v>
      </c>
      <c r="C58" s="176"/>
      <c r="D58" s="176"/>
      <c r="E58" s="176"/>
      <c r="F58" s="176"/>
      <c r="G58" s="176"/>
      <c r="H58" s="176"/>
      <c r="I58" s="176"/>
      <c r="J58" s="177"/>
      <c r="K58" s="177"/>
      <c r="L58" s="177"/>
      <c r="M58" s="177"/>
      <c r="N58" s="177"/>
      <c r="O58" s="177"/>
      <c r="P58" s="177"/>
      <c r="Q58" s="177"/>
      <c r="R58" s="177"/>
      <c r="S58" s="180"/>
      <c r="T58" s="179"/>
      <c r="U58" s="179"/>
      <c r="V58" s="179"/>
      <c r="W58" s="171"/>
      <c r="X58" s="171"/>
      <c r="Y58" s="171"/>
      <c r="Z58" s="171"/>
      <c r="AA58" s="171"/>
      <c r="AB58" s="171"/>
      <c r="AC58" s="171"/>
      <c r="AD58" s="171"/>
      <c r="AE58" s="171"/>
      <c r="AM58" s="172"/>
      <c r="AN58" s="172"/>
      <c r="AO58" s="172"/>
      <c r="AP58" s="172"/>
      <c r="AQ58" s="172"/>
      <c r="AR58" s="172"/>
      <c r="AS58" s="173"/>
      <c r="AV58" s="170"/>
      <c r="AW58" s="163"/>
      <c r="AX58" s="163"/>
      <c r="AY58" s="163"/>
    </row>
    <row r="59" spans="2:51" x14ac:dyDescent="0.25">
      <c r="B59" s="182" t="s">
        <v>144</v>
      </c>
      <c r="C59" s="176"/>
      <c r="D59" s="176"/>
      <c r="E59" s="176"/>
      <c r="F59" s="176"/>
      <c r="G59" s="176"/>
      <c r="H59" s="176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80"/>
      <c r="T59" s="179"/>
      <c r="U59" s="179"/>
      <c r="V59" s="179"/>
      <c r="W59" s="171"/>
      <c r="X59" s="171"/>
      <c r="Y59" s="171"/>
      <c r="Z59" s="171"/>
      <c r="AA59" s="171"/>
      <c r="AB59" s="171"/>
      <c r="AC59" s="171"/>
      <c r="AD59" s="171"/>
      <c r="AE59" s="171"/>
      <c r="AM59" s="172"/>
      <c r="AN59" s="172"/>
      <c r="AO59" s="172"/>
      <c r="AP59" s="172"/>
      <c r="AQ59" s="172"/>
      <c r="AR59" s="172"/>
      <c r="AS59" s="173"/>
      <c r="AV59" s="170"/>
      <c r="AW59" s="163"/>
      <c r="AX59" s="163"/>
      <c r="AY59" s="163"/>
    </row>
    <row r="60" spans="2:51" x14ac:dyDescent="0.25">
      <c r="B60" s="97" t="s">
        <v>298</v>
      </c>
      <c r="C60" s="176"/>
      <c r="D60" s="176"/>
      <c r="E60" s="176"/>
      <c r="F60" s="176"/>
      <c r="G60" s="104"/>
      <c r="H60" s="104"/>
      <c r="I60" s="184"/>
      <c r="J60" s="177"/>
      <c r="K60" s="177"/>
      <c r="L60" s="177"/>
      <c r="M60" s="177"/>
      <c r="N60" s="177"/>
      <c r="O60" s="177"/>
      <c r="P60" s="177"/>
      <c r="Q60" s="177"/>
      <c r="R60" s="177"/>
      <c r="S60" s="180"/>
      <c r="T60" s="180"/>
      <c r="U60" s="180"/>
      <c r="V60" s="180"/>
      <c r="W60" s="171"/>
      <c r="X60" s="171"/>
      <c r="Y60" s="171"/>
      <c r="Z60" s="171"/>
      <c r="AA60" s="171"/>
      <c r="AB60" s="171"/>
      <c r="AC60" s="171"/>
      <c r="AD60" s="171"/>
      <c r="AE60" s="171"/>
      <c r="AM60" s="172"/>
      <c r="AN60" s="172"/>
      <c r="AO60" s="172"/>
      <c r="AP60" s="172"/>
      <c r="AQ60" s="172"/>
      <c r="AR60" s="172"/>
      <c r="AS60" s="173"/>
      <c r="AV60" s="170"/>
      <c r="AW60" s="163"/>
      <c r="AX60" s="163"/>
      <c r="AY60" s="163"/>
    </row>
    <row r="61" spans="2:51" x14ac:dyDescent="0.25">
      <c r="B61" s="119" t="s">
        <v>247</v>
      </c>
      <c r="C61" s="182"/>
      <c r="D61" s="176"/>
      <c r="E61" s="104"/>
      <c r="F61" s="176"/>
      <c r="G61" s="176"/>
      <c r="H61" s="176"/>
      <c r="I61" s="176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80"/>
      <c r="U61" s="180"/>
      <c r="V61" s="180"/>
      <c r="W61" s="171"/>
      <c r="X61" s="171"/>
      <c r="Y61" s="171"/>
      <c r="Z61" s="171"/>
      <c r="AA61" s="171"/>
      <c r="AB61" s="171"/>
      <c r="AC61" s="171"/>
      <c r="AD61" s="171"/>
      <c r="AE61" s="171"/>
      <c r="AM61" s="172"/>
      <c r="AN61" s="172"/>
      <c r="AO61" s="172"/>
      <c r="AP61" s="172"/>
      <c r="AQ61" s="172"/>
      <c r="AR61" s="172"/>
      <c r="AS61" s="173"/>
      <c r="AV61" s="170"/>
      <c r="AW61" s="163"/>
      <c r="AX61" s="163"/>
      <c r="AY61" s="163"/>
    </row>
    <row r="62" spans="2:51" x14ac:dyDescent="0.25">
      <c r="B62" s="119" t="s">
        <v>127</v>
      </c>
      <c r="C62" s="182"/>
      <c r="D62" s="176"/>
      <c r="E62" s="104"/>
      <c r="F62" s="176"/>
      <c r="G62" s="176"/>
      <c r="H62" s="176"/>
      <c r="I62" s="176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80"/>
      <c r="U62" s="85"/>
      <c r="V62" s="85"/>
      <c r="W62" s="171"/>
      <c r="X62" s="171"/>
      <c r="Y62" s="171"/>
      <c r="Z62" s="171"/>
      <c r="AA62" s="171"/>
      <c r="AB62" s="171"/>
      <c r="AC62" s="171"/>
      <c r="AD62" s="171"/>
      <c r="AE62" s="171"/>
      <c r="AM62" s="172"/>
      <c r="AN62" s="172"/>
      <c r="AO62" s="172"/>
      <c r="AP62" s="172"/>
      <c r="AQ62" s="172"/>
      <c r="AR62" s="172"/>
      <c r="AS62" s="173"/>
      <c r="AV62" s="170"/>
      <c r="AW62" s="163"/>
      <c r="AX62" s="163"/>
      <c r="AY62" s="163"/>
    </row>
    <row r="63" spans="2:51" x14ac:dyDescent="0.25">
      <c r="B63" s="119"/>
      <c r="C63" s="182"/>
      <c r="D63" s="176"/>
      <c r="E63" s="104"/>
      <c r="F63" s="176"/>
      <c r="G63" s="176"/>
      <c r="H63" s="176"/>
      <c r="I63" s="176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80"/>
      <c r="U63" s="85"/>
      <c r="V63" s="85"/>
      <c r="W63" s="171"/>
      <c r="X63" s="171"/>
      <c r="Y63" s="171"/>
      <c r="Z63" s="171"/>
      <c r="AA63" s="171"/>
      <c r="AB63" s="171"/>
      <c r="AC63" s="171"/>
      <c r="AD63" s="171"/>
      <c r="AE63" s="171"/>
      <c r="AM63" s="172"/>
      <c r="AN63" s="172"/>
      <c r="AO63" s="172"/>
      <c r="AP63" s="172"/>
      <c r="AQ63" s="172"/>
      <c r="AR63" s="172"/>
      <c r="AS63" s="173"/>
      <c r="AV63" s="170"/>
      <c r="AW63" s="163"/>
      <c r="AX63" s="163"/>
      <c r="AY63" s="163"/>
    </row>
    <row r="64" spans="2:51" x14ac:dyDescent="0.25">
      <c r="B64" s="119"/>
      <c r="C64" s="178"/>
      <c r="D64" s="176"/>
      <c r="E64" s="104"/>
      <c r="F64" s="176"/>
      <c r="G64" s="176"/>
      <c r="H64" s="176"/>
      <c r="I64" s="176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80"/>
      <c r="U64" s="85"/>
      <c r="V64" s="85"/>
      <c r="W64" s="171"/>
      <c r="X64" s="171"/>
      <c r="Y64" s="171"/>
      <c r="Z64" s="171"/>
      <c r="AA64" s="171"/>
      <c r="AB64" s="171"/>
      <c r="AC64" s="171"/>
      <c r="AD64" s="171"/>
      <c r="AE64" s="171"/>
      <c r="AM64" s="172"/>
      <c r="AN64" s="172"/>
      <c r="AO64" s="172"/>
      <c r="AP64" s="172"/>
      <c r="AQ64" s="172"/>
      <c r="AR64" s="172"/>
      <c r="AS64" s="173"/>
      <c r="AV64" s="170"/>
      <c r="AW64" s="163"/>
      <c r="AX64" s="163"/>
      <c r="AY64" s="163"/>
    </row>
    <row r="65" spans="1:51" x14ac:dyDescent="0.25">
      <c r="B65" s="119"/>
      <c r="C65" s="178"/>
      <c r="D65" s="176"/>
      <c r="E65" s="176"/>
      <c r="F65" s="176"/>
      <c r="G65" s="176"/>
      <c r="H65" s="176"/>
      <c r="I65" s="176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80"/>
      <c r="U65" s="85"/>
      <c r="V65" s="85"/>
      <c r="W65" s="171"/>
      <c r="X65" s="171"/>
      <c r="Y65" s="171"/>
      <c r="Z65" s="171"/>
      <c r="AA65" s="171"/>
      <c r="AB65" s="171"/>
      <c r="AC65" s="171"/>
      <c r="AD65" s="171"/>
      <c r="AE65" s="171"/>
      <c r="AM65" s="172"/>
      <c r="AN65" s="172"/>
      <c r="AO65" s="172"/>
      <c r="AP65" s="172"/>
      <c r="AQ65" s="172"/>
      <c r="AR65" s="172"/>
      <c r="AS65" s="173"/>
      <c r="AV65" s="170"/>
      <c r="AW65" s="163"/>
      <c r="AX65" s="163"/>
      <c r="AY65" s="163"/>
    </row>
    <row r="66" spans="1:51" x14ac:dyDescent="0.25">
      <c r="B66" s="119"/>
      <c r="C66" s="178"/>
      <c r="D66" s="176"/>
      <c r="E66" s="104"/>
      <c r="F66" s="176"/>
      <c r="G66" s="176"/>
      <c r="H66" s="176"/>
      <c r="I66" s="176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80"/>
      <c r="U66" s="85"/>
      <c r="V66" s="85"/>
      <c r="W66" s="171"/>
      <c r="X66" s="171"/>
      <c r="Y66" s="171"/>
      <c r="Z66" s="171"/>
      <c r="AA66" s="171"/>
      <c r="AB66" s="171"/>
      <c r="AC66" s="171"/>
      <c r="AD66" s="171"/>
      <c r="AE66" s="171"/>
      <c r="AM66" s="172"/>
      <c r="AN66" s="172"/>
      <c r="AO66" s="172"/>
      <c r="AP66" s="172"/>
      <c r="AQ66" s="172"/>
      <c r="AR66" s="172"/>
      <c r="AS66" s="173"/>
      <c r="AV66" s="170"/>
      <c r="AW66" s="163"/>
      <c r="AX66" s="163"/>
      <c r="AY66" s="163"/>
    </row>
    <row r="67" spans="1:51" x14ac:dyDescent="0.25">
      <c r="B67" s="119"/>
      <c r="C67" s="178"/>
      <c r="D67" s="176"/>
      <c r="E67" s="176"/>
      <c r="F67" s="176"/>
      <c r="G67" s="176"/>
      <c r="H67" s="176"/>
      <c r="I67" s="176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80"/>
      <c r="U67" s="85"/>
      <c r="V67" s="85"/>
      <c r="W67" s="171"/>
      <c r="X67" s="171"/>
      <c r="Y67" s="171"/>
      <c r="Z67" s="171"/>
      <c r="AA67" s="171"/>
      <c r="AB67" s="171"/>
      <c r="AC67" s="171"/>
      <c r="AD67" s="171"/>
      <c r="AE67" s="171"/>
      <c r="AM67" s="172"/>
      <c r="AN67" s="172"/>
      <c r="AO67" s="172"/>
      <c r="AP67" s="172"/>
      <c r="AQ67" s="172"/>
      <c r="AR67" s="172"/>
      <c r="AS67" s="173"/>
      <c r="AV67" s="170"/>
      <c r="AW67" s="163"/>
      <c r="AX67" s="163"/>
      <c r="AY67" s="163"/>
    </row>
    <row r="68" spans="1:51" x14ac:dyDescent="0.25">
      <c r="B68" s="119"/>
      <c r="C68" s="174"/>
      <c r="D68" s="176"/>
      <c r="E68" s="176"/>
      <c r="F68" s="176"/>
      <c r="G68" s="176"/>
      <c r="H68" s="176"/>
      <c r="I68" s="176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80"/>
      <c r="U68" s="85"/>
      <c r="V68" s="85"/>
      <c r="W68" s="171"/>
      <c r="X68" s="171"/>
      <c r="Y68" s="171"/>
      <c r="Z68" s="98"/>
      <c r="AA68" s="171"/>
      <c r="AB68" s="171"/>
      <c r="AC68" s="171"/>
      <c r="AD68" s="171"/>
      <c r="AE68" s="171"/>
      <c r="AM68" s="172"/>
      <c r="AN68" s="172"/>
      <c r="AO68" s="172"/>
      <c r="AP68" s="172"/>
      <c r="AQ68" s="172"/>
      <c r="AR68" s="172"/>
      <c r="AS68" s="173"/>
      <c r="AV68" s="170"/>
      <c r="AW68" s="163"/>
      <c r="AX68" s="163"/>
      <c r="AY68" s="163"/>
    </row>
    <row r="69" spans="1:51" x14ac:dyDescent="0.25">
      <c r="B69" s="119"/>
      <c r="C69" s="174"/>
      <c r="D69" s="104"/>
      <c r="E69" s="176"/>
      <c r="F69" s="176"/>
      <c r="G69" s="176"/>
      <c r="H69" s="176"/>
      <c r="I69" s="104"/>
      <c r="J69" s="177"/>
      <c r="K69" s="177"/>
      <c r="L69" s="177"/>
      <c r="M69" s="177"/>
      <c r="N69" s="177"/>
      <c r="O69" s="177"/>
      <c r="P69" s="177"/>
      <c r="Q69" s="177"/>
      <c r="R69" s="177"/>
      <c r="S69" s="98"/>
      <c r="T69" s="98"/>
      <c r="U69" s="98"/>
      <c r="V69" s="98"/>
      <c r="W69" s="98"/>
      <c r="X69" s="98"/>
      <c r="Y69" s="98"/>
      <c r="Z69" s="86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170"/>
      <c r="AW69" s="163"/>
      <c r="AX69" s="163"/>
      <c r="AY69" s="163"/>
    </row>
    <row r="70" spans="1:51" x14ac:dyDescent="0.25">
      <c r="B70" s="119"/>
      <c r="C70" s="182"/>
      <c r="D70" s="104"/>
      <c r="E70" s="176"/>
      <c r="F70" s="176"/>
      <c r="G70" s="176"/>
      <c r="H70" s="176"/>
      <c r="I70" s="104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86"/>
      <c r="X70" s="86"/>
      <c r="Y70" s="86"/>
      <c r="Z70" s="171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170"/>
      <c r="AW70" s="163"/>
      <c r="AX70" s="163"/>
      <c r="AY70" s="163"/>
    </row>
    <row r="71" spans="1:51" x14ac:dyDescent="0.25">
      <c r="B71" s="119"/>
      <c r="C71" s="182"/>
      <c r="D71" s="176"/>
      <c r="E71" s="104"/>
      <c r="F71" s="176"/>
      <c r="G71" s="176"/>
      <c r="H71" s="176"/>
      <c r="I71" s="176"/>
      <c r="J71" s="98"/>
      <c r="K71" s="98"/>
      <c r="L71" s="98"/>
      <c r="M71" s="98"/>
      <c r="N71" s="98"/>
      <c r="O71" s="98"/>
      <c r="P71" s="98"/>
      <c r="Q71" s="98"/>
      <c r="R71" s="98"/>
      <c r="S71" s="177"/>
      <c r="T71" s="180"/>
      <c r="U71" s="85"/>
      <c r="V71" s="85"/>
      <c r="W71" s="171"/>
      <c r="X71" s="171"/>
      <c r="Y71" s="171"/>
      <c r="Z71" s="171"/>
      <c r="AA71" s="171"/>
      <c r="AB71" s="171"/>
      <c r="AC71" s="171"/>
      <c r="AD71" s="171"/>
      <c r="AE71" s="171"/>
      <c r="AM71" s="172"/>
      <c r="AN71" s="172"/>
      <c r="AO71" s="172"/>
      <c r="AP71" s="172"/>
      <c r="AQ71" s="172"/>
      <c r="AR71" s="172"/>
      <c r="AS71" s="173"/>
      <c r="AV71" s="170"/>
      <c r="AW71" s="163"/>
      <c r="AX71" s="163"/>
      <c r="AY71" s="163"/>
    </row>
    <row r="72" spans="1:51" x14ac:dyDescent="0.25">
      <c r="B72" s="1"/>
      <c r="C72" s="178"/>
      <c r="D72" s="176"/>
      <c r="E72" s="104"/>
      <c r="F72" s="104"/>
      <c r="G72" s="176"/>
      <c r="H72" s="176"/>
      <c r="I72" s="176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80"/>
      <c r="U72" s="85"/>
      <c r="V72" s="85"/>
      <c r="W72" s="171"/>
      <c r="X72" s="171"/>
      <c r="Y72" s="171"/>
      <c r="Z72" s="171"/>
      <c r="AA72" s="171"/>
      <c r="AB72" s="171"/>
      <c r="AC72" s="171"/>
      <c r="AD72" s="171"/>
      <c r="AE72" s="171"/>
      <c r="AM72" s="172"/>
      <c r="AN72" s="172"/>
      <c r="AO72" s="172"/>
      <c r="AP72" s="172"/>
      <c r="AQ72" s="172"/>
      <c r="AR72" s="172"/>
      <c r="AS72" s="173"/>
      <c r="AV72" s="170"/>
      <c r="AW72" s="163"/>
      <c r="AX72" s="163"/>
      <c r="AY72" s="163"/>
    </row>
    <row r="73" spans="1:51" x14ac:dyDescent="0.25">
      <c r="B73" s="1"/>
      <c r="C73" s="178"/>
      <c r="D73" s="176"/>
      <c r="E73" s="176"/>
      <c r="F73" s="104"/>
      <c r="G73" s="104"/>
      <c r="H73" s="104"/>
      <c r="I73" s="176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80"/>
      <c r="U73" s="85"/>
      <c r="V73" s="85"/>
      <c r="W73" s="171"/>
      <c r="X73" s="171"/>
      <c r="Y73" s="171"/>
      <c r="Z73" s="171"/>
      <c r="AA73" s="171"/>
      <c r="AB73" s="171"/>
      <c r="AC73" s="171"/>
      <c r="AD73" s="171"/>
      <c r="AE73" s="171"/>
      <c r="AM73" s="172"/>
      <c r="AN73" s="172"/>
      <c r="AO73" s="172"/>
      <c r="AP73" s="172"/>
      <c r="AQ73" s="172"/>
      <c r="AR73" s="172"/>
      <c r="AS73" s="173"/>
      <c r="AV73" s="170"/>
      <c r="AW73" s="163"/>
      <c r="AX73" s="163"/>
      <c r="AY73" s="163"/>
    </row>
    <row r="74" spans="1:51" x14ac:dyDescent="0.25">
      <c r="B74" s="84"/>
      <c r="C74" s="98"/>
      <c r="D74" s="176"/>
      <c r="E74" s="176"/>
      <c r="F74" s="176"/>
      <c r="G74" s="104"/>
      <c r="H74" s="104"/>
      <c r="I74" s="176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80"/>
      <c r="U74" s="85"/>
      <c r="V74" s="85"/>
      <c r="W74" s="171"/>
      <c r="X74" s="171"/>
      <c r="Y74" s="171"/>
      <c r="Z74" s="171"/>
      <c r="AA74" s="171"/>
      <c r="AB74" s="171"/>
      <c r="AC74" s="171"/>
      <c r="AD74" s="171"/>
      <c r="AE74" s="171"/>
      <c r="AM74" s="172"/>
      <c r="AN74" s="172"/>
      <c r="AO74" s="172"/>
      <c r="AP74" s="172"/>
      <c r="AQ74" s="172"/>
      <c r="AR74" s="172"/>
      <c r="AS74" s="173"/>
      <c r="AV74" s="170"/>
      <c r="AW74" s="163"/>
      <c r="AX74" s="163"/>
      <c r="AY74" s="163"/>
    </row>
    <row r="75" spans="1:51" x14ac:dyDescent="0.25">
      <c r="B75" s="84"/>
      <c r="C75" s="182"/>
      <c r="D75" s="98"/>
      <c r="E75" s="176"/>
      <c r="F75" s="176"/>
      <c r="G75" s="176"/>
      <c r="H75" s="176"/>
      <c r="I75" s="98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80"/>
      <c r="U75" s="85"/>
      <c r="V75" s="85"/>
      <c r="W75" s="171"/>
      <c r="X75" s="171"/>
      <c r="Y75" s="171"/>
      <c r="Z75" s="171"/>
      <c r="AA75" s="171"/>
      <c r="AB75" s="171"/>
      <c r="AC75" s="171"/>
      <c r="AD75" s="171"/>
      <c r="AE75" s="171"/>
      <c r="AM75" s="172"/>
      <c r="AN75" s="172"/>
      <c r="AO75" s="172"/>
      <c r="AP75" s="172"/>
      <c r="AQ75" s="172"/>
      <c r="AR75" s="172"/>
      <c r="AS75" s="173"/>
      <c r="AV75" s="170"/>
      <c r="AW75" s="163"/>
      <c r="AX75" s="163"/>
      <c r="AY75" s="163"/>
    </row>
    <row r="76" spans="1:51" x14ac:dyDescent="0.25">
      <c r="B76" s="84"/>
      <c r="C76" s="178"/>
      <c r="D76" s="98"/>
      <c r="E76" s="176"/>
      <c r="F76" s="176"/>
      <c r="G76" s="176"/>
      <c r="H76" s="176"/>
      <c r="I76" s="98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80"/>
      <c r="U76" s="85"/>
      <c r="V76" s="85"/>
      <c r="W76" s="171"/>
      <c r="X76" s="171"/>
      <c r="Y76" s="171"/>
      <c r="Z76" s="171"/>
      <c r="AA76" s="171"/>
      <c r="AB76" s="171"/>
      <c r="AC76" s="171"/>
      <c r="AD76" s="171"/>
      <c r="AE76" s="171"/>
      <c r="AM76" s="172"/>
      <c r="AN76" s="172"/>
      <c r="AO76" s="172"/>
      <c r="AP76" s="172"/>
      <c r="AQ76" s="172"/>
      <c r="AR76" s="172"/>
      <c r="AS76" s="173"/>
      <c r="AU76" s="163"/>
      <c r="AV76" s="170"/>
      <c r="AW76" s="163"/>
      <c r="AX76" s="163"/>
      <c r="AY76" s="163"/>
    </row>
    <row r="77" spans="1:51" x14ac:dyDescent="0.25">
      <c r="B77" s="84"/>
      <c r="C77" s="182"/>
      <c r="D77" s="176"/>
      <c r="E77" s="98"/>
      <c r="F77" s="176"/>
      <c r="G77" s="176"/>
      <c r="H77" s="176"/>
      <c r="I77" s="176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80"/>
      <c r="U77" s="85"/>
      <c r="V77" s="85"/>
      <c r="W77" s="171"/>
      <c r="X77" s="171"/>
      <c r="Y77" s="171"/>
      <c r="Z77" s="171"/>
      <c r="AA77" s="171"/>
      <c r="AB77" s="171"/>
      <c r="AC77" s="171"/>
      <c r="AD77" s="171"/>
      <c r="AE77" s="171"/>
      <c r="AM77" s="172"/>
      <c r="AN77" s="172"/>
      <c r="AO77" s="172"/>
      <c r="AP77" s="172"/>
      <c r="AQ77" s="172"/>
      <c r="AR77" s="172"/>
      <c r="AS77" s="173"/>
      <c r="AU77" s="163"/>
      <c r="AV77" s="170"/>
      <c r="AW77" s="163"/>
      <c r="AX77" s="163"/>
      <c r="AY77" s="163"/>
    </row>
    <row r="78" spans="1:51" x14ac:dyDescent="0.25">
      <c r="A78" s="171"/>
      <c r="B78" s="98"/>
      <c r="C78" s="96"/>
      <c r="D78" s="176"/>
      <c r="E78" s="98"/>
      <c r="F78" s="98"/>
      <c r="G78" s="176"/>
      <c r="H78" s="176"/>
      <c r="I78" s="172"/>
      <c r="J78" s="172"/>
      <c r="K78" s="172"/>
      <c r="L78" s="172"/>
      <c r="M78" s="172"/>
      <c r="N78" s="172"/>
      <c r="O78" s="173"/>
      <c r="P78" s="167"/>
      <c r="R78" s="170"/>
      <c r="AS78" s="163"/>
      <c r="AT78" s="163"/>
      <c r="AU78" s="163"/>
      <c r="AV78" s="163"/>
      <c r="AW78" s="163"/>
      <c r="AX78" s="163"/>
      <c r="AY78" s="163"/>
    </row>
    <row r="79" spans="1:51" x14ac:dyDescent="0.25">
      <c r="A79" s="171"/>
      <c r="B79" s="98"/>
      <c r="G79" s="98"/>
      <c r="H79" s="98"/>
      <c r="I79" s="172"/>
      <c r="J79" s="172"/>
      <c r="K79" s="172"/>
      <c r="L79" s="172"/>
      <c r="M79" s="172"/>
      <c r="N79" s="172"/>
      <c r="O79" s="173"/>
      <c r="P79" s="167"/>
      <c r="R79" s="167"/>
      <c r="AS79" s="163"/>
      <c r="AT79" s="163"/>
      <c r="AU79" s="163"/>
      <c r="AV79" s="163"/>
      <c r="AW79" s="163"/>
      <c r="AX79" s="163"/>
      <c r="AY79" s="163"/>
    </row>
    <row r="80" spans="1:51" x14ac:dyDescent="0.25">
      <c r="A80" s="171"/>
      <c r="B80" s="84"/>
      <c r="G80" s="98"/>
      <c r="H80" s="98"/>
      <c r="I80" s="172"/>
      <c r="J80" s="172"/>
      <c r="K80" s="172"/>
      <c r="L80" s="172"/>
      <c r="M80" s="172"/>
      <c r="N80" s="172"/>
      <c r="O80" s="173"/>
      <c r="P80" s="167"/>
      <c r="R80" s="167"/>
      <c r="AS80" s="163"/>
      <c r="AT80" s="163"/>
      <c r="AU80" s="163"/>
      <c r="AV80" s="163"/>
      <c r="AW80" s="163"/>
      <c r="AX80" s="163"/>
      <c r="AY80" s="163"/>
    </row>
    <row r="81" spans="1:51" x14ac:dyDescent="0.25">
      <c r="A81" s="171"/>
      <c r="I81" s="172"/>
      <c r="J81" s="172"/>
      <c r="K81" s="172"/>
      <c r="L81" s="172"/>
      <c r="M81" s="172"/>
      <c r="N81" s="172"/>
      <c r="O81" s="173"/>
      <c r="P81" s="167"/>
      <c r="R81" s="167"/>
      <c r="AS81" s="163"/>
      <c r="AT81" s="163"/>
      <c r="AU81" s="163"/>
      <c r="AV81" s="163"/>
      <c r="AW81" s="163"/>
      <c r="AX81" s="163"/>
      <c r="AY81" s="163"/>
    </row>
    <row r="82" spans="1:51" x14ac:dyDescent="0.25">
      <c r="A82" s="171"/>
      <c r="I82" s="172"/>
      <c r="J82" s="172"/>
      <c r="K82" s="172"/>
      <c r="L82" s="172"/>
      <c r="M82" s="172"/>
      <c r="N82" s="172"/>
      <c r="O82" s="173"/>
      <c r="P82" s="167"/>
      <c r="R82" s="167"/>
      <c r="AS82" s="163"/>
      <c r="AT82" s="163"/>
      <c r="AU82" s="163"/>
      <c r="AV82" s="163"/>
      <c r="AW82" s="163"/>
      <c r="AX82" s="163"/>
      <c r="AY82" s="163"/>
    </row>
    <row r="83" spans="1:51" x14ac:dyDescent="0.25">
      <c r="A83" s="171"/>
      <c r="I83" s="172"/>
      <c r="J83" s="172"/>
      <c r="K83" s="172"/>
      <c r="L83" s="172"/>
      <c r="M83" s="172"/>
      <c r="N83" s="172"/>
      <c r="O83" s="173"/>
      <c r="P83" s="167"/>
      <c r="R83" s="167"/>
      <c r="AS83" s="163"/>
      <c r="AT83" s="163"/>
      <c r="AU83" s="163"/>
      <c r="AV83" s="163"/>
      <c r="AW83" s="163"/>
      <c r="AX83" s="163"/>
      <c r="AY83" s="163"/>
    </row>
    <row r="84" spans="1:51" x14ac:dyDescent="0.25">
      <c r="A84" s="171"/>
      <c r="I84" s="172"/>
      <c r="J84" s="172"/>
      <c r="K84" s="172"/>
      <c r="L84" s="172"/>
      <c r="M84" s="172"/>
      <c r="N84" s="172"/>
      <c r="O84" s="173"/>
      <c r="P84" s="167"/>
      <c r="R84" s="86"/>
      <c r="AS84" s="163"/>
      <c r="AT84" s="163"/>
      <c r="AU84" s="163"/>
      <c r="AV84" s="163"/>
      <c r="AW84" s="163"/>
      <c r="AX84" s="163"/>
      <c r="AY84" s="163"/>
    </row>
    <row r="85" spans="1:51" x14ac:dyDescent="0.25">
      <c r="A85" s="171"/>
      <c r="I85" s="172"/>
      <c r="J85" s="172"/>
      <c r="K85" s="172"/>
      <c r="L85" s="172"/>
      <c r="M85" s="172"/>
      <c r="N85" s="172"/>
      <c r="O85" s="173"/>
      <c r="R85" s="167"/>
      <c r="AS85" s="163"/>
      <c r="AT85" s="163"/>
      <c r="AU85" s="163"/>
      <c r="AV85" s="163"/>
      <c r="AW85" s="163"/>
      <c r="AX85" s="163"/>
      <c r="AY85" s="163"/>
    </row>
    <row r="86" spans="1:51" x14ac:dyDescent="0.25">
      <c r="O86" s="173"/>
      <c r="R86" s="167"/>
      <c r="AS86" s="163"/>
      <c r="AT86" s="163"/>
      <c r="AU86" s="163"/>
      <c r="AV86" s="163"/>
      <c r="AW86" s="163"/>
      <c r="AX86" s="163"/>
      <c r="AY86" s="163"/>
    </row>
    <row r="87" spans="1:51" x14ac:dyDescent="0.25">
      <c r="O87" s="173"/>
      <c r="R87" s="167"/>
      <c r="AS87" s="163"/>
      <c r="AT87" s="163"/>
      <c r="AU87" s="163"/>
      <c r="AV87" s="163"/>
      <c r="AW87" s="163"/>
      <c r="AX87" s="163"/>
      <c r="AY87" s="163"/>
    </row>
    <row r="88" spans="1:51" x14ac:dyDescent="0.25">
      <c r="O88" s="173"/>
      <c r="R88" s="167"/>
      <c r="AS88" s="163"/>
      <c r="AT88" s="163"/>
      <c r="AU88" s="163"/>
      <c r="AV88" s="163"/>
      <c r="AW88" s="163"/>
      <c r="AX88" s="163"/>
      <c r="AY88" s="163"/>
    </row>
    <row r="89" spans="1:51" x14ac:dyDescent="0.25">
      <c r="O89" s="173"/>
      <c r="R89" s="167"/>
      <c r="AS89" s="163"/>
      <c r="AT89" s="163"/>
      <c r="AU89" s="163"/>
      <c r="AV89" s="163"/>
      <c r="AW89" s="163"/>
      <c r="AX89" s="163"/>
      <c r="AY89" s="163"/>
    </row>
    <row r="90" spans="1:51" x14ac:dyDescent="0.25">
      <c r="O90" s="173"/>
      <c r="AS90" s="163"/>
      <c r="AT90" s="163"/>
      <c r="AU90" s="163"/>
      <c r="AV90" s="163"/>
      <c r="AW90" s="163"/>
      <c r="AX90" s="163"/>
      <c r="AY90" s="163"/>
    </row>
    <row r="91" spans="1:51" x14ac:dyDescent="0.25">
      <c r="O91" s="173"/>
      <c r="AS91" s="163"/>
      <c r="AT91" s="163"/>
      <c r="AU91" s="163"/>
      <c r="AV91" s="163"/>
      <c r="AW91" s="163"/>
      <c r="AX91" s="163"/>
      <c r="AY91" s="163"/>
    </row>
    <row r="92" spans="1:51" x14ac:dyDescent="0.25">
      <c r="O92" s="173"/>
      <c r="AS92" s="163"/>
      <c r="AT92" s="163"/>
      <c r="AU92" s="163"/>
      <c r="AV92" s="163"/>
      <c r="AW92" s="163"/>
      <c r="AX92" s="163"/>
      <c r="AY92" s="163"/>
    </row>
    <row r="93" spans="1:51" x14ac:dyDescent="0.25">
      <c r="O93" s="173"/>
      <c r="AS93" s="163"/>
      <c r="AT93" s="163"/>
      <c r="AU93" s="163"/>
      <c r="AV93" s="163"/>
      <c r="AW93" s="163"/>
      <c r="AX93" s="163"/>
      <c r="AY93" s="163"/>
    </row>
    <row r="94" spans="1:51" x14ac:dyDescent="0.25">
      <c r="O94" s="173"/>
      <c r="AS94" s="163"/>
      <c r="AT94" s="163"/>
      <c r="AU94" s="163"/>
      <c r="AV94" s="163"/>
      <c r="AW94" s="163"/>
      <c r="AX94" s="163"/>
      <c r="AY94" s="163"/>
    </row>
    <row r="95" spans="1:51" x14ac:dyDescent="0.25">
      <c r="O95" s="173"/>
      <c r="AS95" s="163"/>
      <c r="AT95" s="163"/>
      <c r="AU95" s="163"/>
      <c r="AV95" s="163"/>
      <c r="AW95" s="163"/>
      <c r="AX95" s="163"/>
      <c r="AY95" s="163"/>
    </row>
    <row r="96" spans="1:51" x14ac:dyDescent="0.25">
      <c r="O96" s="173"/>
      <c r="Q96" s="167"/>
      <c r="AS96" s="163"/>
      <c r="AT96" s="163"/>
      <c r="AU96" s="163"/>
      <c r="AV96" s="163"/>
      <c r="AW96" s="163"/>
      <c r="AX96" s="163"/>
      <c r="AY96" s="163"/>
    </row>
    <row r="97" spans="15:51" x14ac:dyDescent="0.25">
      <c r="O97" s="15"/>
      <c r="P97" s="167"/>
      <c r="Q97" s="167"/>
      <c r="AS97" s="163"/>
      <c r="AT97" s="163"/>
      <c r="AU97" s="163"/>
      <c r="AV97" s="163"/>
      <c r="AW97" s="163"/>
      <c r="AX97" s="163"/>
      <c r="AY97" s="163"/>
    </row>
    <row r="98" spans="15:51" x14ac:dyDescent="0.25">
      <c r="O98" s="15"/>
      <c r="P98" s="167"/>
      <c r="Q98" s="167"/>
      <c r="AS98" s="163"/>
      <c r="AT98" s="163"/>
      <c r="AU98" s="163"/>
      <c r="AV98" s="163"/>
      <c r="AW98" s="163"/>
      <c r="AX98" s="163"/>
      <c r="AY98" s="163"/>
    </row>
    <row r="99" spans="15:51" x14ac:dyDescent="0.25">
      <c r="O99" s="15"/>
      <c r="P99" s="167"/>
      <c r="Q99" s="167"/>
      <c r="AS99" s="163"/>
      <c r="AT99" s="163"/>
      <c r="AU99" s="163"/>
      <c r="AV99" s="163"/>
      <c r="AW99" s="163"/>
      <c r="AX99" s="163"/>
      <c r="AY99" s="163"/>
    </row>
    <row r="100" spans="15:51" x14ac:dyDescent="0.25">
      <c r="O100" s="15"/>
      <c r="P100" s="167"/>
      <c r="Q100" s="167"/>
      <c r="AS100" s="163"/>
      <c r="AT100" s="163"/>
      <c r="AU100" s="163"/>
      <c r="AV100" s="163"/>
      <c r="AW100" s="163"/>
      <c r="AX100" s="163"/>
      <c r="AY100" s="163"/>
    </row>
    <row r="101" spans="15:51" x14ac:dyDescent="0.25">
      <c r="O101" s="15"/>
      <c r="P101" s="167"/>
      <c r="Q101" s="167"/>
      <c r="AS101" s="163"/>
      <c r="AT101" s="163"/>
      <c r="AU101" s="163"/>
      <c r="AV101" s="163"/>
      <c r="AW101" s="163"/>
      <c r="AX101" s="163"/>
      <c r="AY101" s="163"/>
    </row>
    <row r="102" spans="15:51" x14ac:dyDescent="0.25">
      <c r="O102" s="15"/>
      <c r="P102" s="167"/>
      <c r="Q102" s="167"/>
      <c r="AS102" s="163"/>
      <c r="AT102" s="163"/>
      <c r="AU102" s="163"/>
      <c r="AV102" s="163"/>
      <c r="AW102" s="163"/>
      <c r="AX102" s="163"/>
      <c r="AY102" s="163"/>
    </row>
    <row r="103" spans="15:51" x14ac:dyDescent="0.25">
      <c r="O103" s="15"/>
      <c r="P103" s="167"/>
      <c r="Q103" s="167"/>
      <c r="AS103" s="163"/>
      <c r="AT103" s="163"/>
      <c r="AU103" s="163"/>
      <c r="AV103" s="163"/>
      <c r="AW103" s="163"/>
      <c r="AX103" s="163"/>
      <c r="AY103" s="163"/>
    </row>
    <row r="104" spans="15:51" x14ac:dyDescent="0.25">
      <c r="O104" s="15"/>
      <c r="P104" s="167"/>
      <c r="Q104" s="167"/>
      <c r="AS104" s="163"/>
      <c r="AT104" s="163"/>
      <c r="AU104" s="163"/>
      <c r="AV104" s="163"/>
      <c r="AW104" s="163"/>
      <c r="AX104" s="163"/>
      <c r="AY104" s="163"/>
    </row>
    <row r="105" spans="15:51" x14ac:dyDescent="0.25">
      <c r="O105" s="15"/>
      <c r="P105" s="167"/>
      <c r="Q105" s="167"/>
      <c r="AS105" s="163"/>
      <c r="AT105" s="163"/>
      <c r="AU105" s="163"/>
      <c r="AV105" s="163"/>
      <c r="AW105" s="163"/>
      <c r="AX105" s="163"/>
      <c r="AY105" s="163"/>
    </row>
    <row r="106" spans="15:51" x14ac:dyDescent="0.25">
      <c r="O106" s="15"/>
      <c r="P106" s="167"/>
      <c r="Q106" s="167"/>
      <c r="R106" s="167"/>
      <c r="S106" s="167"/>
      <c r="AS106" s="163"/>
      <c r="AT106" s="163"/>
      <c r="AU106" s="163"/>
      <c r="AV106" s="163"/>
      <c r="AW106" s="163"/>
      <c r="AX106" s="163"/>
      <c r="AY106" s="163"/>
    </row>
    <row r="107" spans="15:51" x14ac:dyDescent="0.25">
      <c r="O107" s="15"/>
      <c r="P107" s="167"/>
      <c r="Q107" s="167"/>
      <c r="R107" s="167"/>
      <c r="S107" s="167"/>
      <c r="T107" s="167"/>
      <c r="AS107" s="163"/>
      <c r="AT107" s="163"/>
      <c r="AU107" s="163"/>
      <c r="AV107" s="163"/>
      <c r="AW107" s="163"/>
      <c r="AX107" s="163"/>
      <c r="AY107" s="163"/>
    </row>
    <row r="108" spans="15:51" x14ac:dyDescent="0.25">
      <c r="O108" s="15"/>
      <c r="P108" s="167"/>
      <c r="Q108" s="167"/>
      <c r="R108" s="167"/>
      <c r="S108" s="167"/>
      <c r="T108" s="167"/>
      <c r="AS108" s="163"/>
      <c r="AT108" s="163"/>
      <c r="AU108" s="163"/>
      <c r="AV108" s="163"/>
      <c r="AW108" s="163"/>
      <c r="AX108" s="163"/>
      <c r="AY108" s="163"/>
    </row>
    <row r="109" spans="15:51" x14ac:dyDescent="0.25">
      <c r="O109" s="15"/>
      <c r="P109" s="167"/>
      <c r="T109" s="167"/>
      <c r="AS109" s="163"/>
      <c r="AT109" s="163"/>
      <c r="AU109" s="163"/>
      <c r="AV109" s="163"/>
      <c r="AW109" s="163"/>
      <c r="AX109" s="163"/>
      <c r="AY109" s="163"/>
    </row>
    <row r="110" spans="15:51" x14ac:dyDescent="0.25">
      <c r="O110" s="167"/>
      <c r="Q110" s="167"/>
      <c r="R110" s="167"/>
      <c r="S110" s="167"/>
      <c r="AS110" s="163"/>
      <c r="AT110" s="163"/>
      <c r="AU110" s="163"/>
      <c r="AV110" s="163"/>
      <c r="AW110" s="163"/>
      <c r="AX110" s="163"/>
      <c r="AY110" s="163"/>
    </row>
    <row r="111" spans="15:51" x14ac:dyDescent="0.25">
      <c r="O111" s="15"/>
      <c r="P111" s="167"/>
      <c r="Q111" s="167"/>
      <c r="R111" s="167"/>
      <c r="S111" s="167"/>
      <c r="T111" s="167"/>
      <c r="AS111" s="163"/>
      <c r="AT111" s="163"/>
      <c r="AU111" s="163"/>
      <c r="AV111" s="163"/>
      <c r="AW111" s="163"/>
      <c r="AX111" s="163"/>
      <c r="AY111" s="163"/>
    </row>
    <row r="112" spans="15:51" x14ac:dyDescent="0.25">
      <c r="O112" s="15"/>
      <c r="P112" s="167"/>
      <c r="Q112" s="167"/>
      <c r="R112" s="167"/>
      <c r="S112" s="167"/>
      <c r="T112" s="167"/>
      <c r="U112" s="167"/>
      <c r="AS112" s="163"/>
      <c r="AT112" s="163"/>
      <c r="AU112" s="163"/>
      <c r="AV112" s="163"/>
      <c r="AW112" s="163"/>
      <c r="AX112" s="163"/>
      <c r="AY112" s="163"/>
    </row>
    <row r="113" spans="15:51" x14ac:dyDescent="0.25">
      <c r="O113" s="15"/>
      <c r="P113" s="167"/>
      <c r="T113" s="167"/>
      <c r="U113" s="167"/>
      <c r="AS113" s="163"/>
      <c r="AT113" s="163"/>
      <c r="AU113" s="163"/>
      <c r="AV113" s="163"/>
      <c r="AW113" s="163"/>
      <c r="AX113" s="163"/>
      <c r="AY113" s="163"/>
    </row>
    <row r="125" spans="15:51" x14ac:dyDescent="0.25">
      <c r="AS125" s="163"/>
      <c r="AT125" s="163"/>
      <c r="AU125" s="163"/>
      <c r="AV125" s="163"/>
      <c r="AW125" s="163"/>
      <c r="AX125" s="163"/>
      <c r="AY125" s="163"/>
    </row>
  </sheetData>
  <protectedRanges>
    <protectedRange sqref="N69:R69 B80 S71:T77 B72:B77 S67:T68 N72:R77 T59:T66 T42:T46" name="Range2_12_5_1_1"/>
    <protectedRange sqref="N10 L10 L6 D6 D8 AD8 AF8 O8:U8 AJ8:AR8 AF10 AR11:AR34 L24:N31 G23:G34 N12:N23 N32:N34 E23:E34 E11:G22 N11:AG11 O12:AG34" name="Range1_16_3_1_1"/>
    <protectedRange sqref="I74 J72:M77 J69:M69 I77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8:H78 F77 E76" name="Range2_2_2_9_2_1_1"/>
    <protectedRange sqref="D74 D77:D78" name="Range2_1_1_1_1_1_9_2_1_1"/>
    <protectedRange sqref="Q10" name="Range1_17_1_1_1"/>
    <protectedRange sqref="AG10" name="Range1_18_1_1_1"/>
    <protectedRange sqref="C75 C77" name="Range2_4_1_1_1"/>
    <protectedRange sqref="AS16:AS34" name="Range1_1_1_1"/>
    <protectedRange sqref="P3:U5" name="Range1_16_1_1_1_1"/>
    <protectedRange sqref="C78 C76 C73" name="Range2_1_3_1_1"/>
    <protectedRange sqref="H11:H34" name="Range1_1_1_1_1_1_1"/>
    <protectedRange sqref="B78:B79 J70:R71 D75:D76 I75:I76 Z68:Z69 S69:Y70 AA69:AU70 E77:E78 G79:H80 F78" name="Range2_2_1_10_1_1_1_2"/>
    <protectedRange sqref="C74" name="Range2_2_1_10_2_1_1_1"/>
    <protectedRange sqref="N67:R68 G75:H75 D71 F74 E73" name="Range2_12_1_6_1_1"/>
    <protectedRange sqref="D66:D67 I71:I73 I67:M68 G76:H77 G69:H71 E74:E75 F75:F76 F68:F70 E67:E69" name="Range2_2_12_1_7_1_1"/>
    <protectedRange sqref="D72:D73" name="Range2_1_1_1_1_11_1_2_1_1"/>
    <protectedRange sqref="E70 G72:H72 F71" name="Range2_2_2_9_1_1_1_1"/>
    <protectedRange sqref="D68" name="Range2_1_1_1_1_1_9_1_1_1_1"/>
    <protectedRange sqref="C72 C67" name="Range2_1_1_2_1_1"/>
    <protectedRange sqref="C71" name="Range2_1_2_2_1_1"/>
    <protectedRange sqref="C70" name="Range2_3_2_1_1"/>
    <protectedRange sqref="F66:F67 E66 G68:H68" name="Range2_2_12_1_1_1_1_1"/>
    <protectedRange sqref="C66" name="Range2_1_4_2_1_1_1"/>
    <protectedRange sqref="C68:C69" name="Range2_5_1_1_1"/>
    <protectedRange sqref="E71:E72 F72:F73 G73:H74 I69:I70" name="Range2_2_1_1_1_1"/>
    <protectedRange sqref="D69:D70" name="Range2_1_1_1_1_1_1_1_1"/>
    <protectedRange sqref="AS11:AS15" name="Range1_4_1_1_1_1"/>
    <protectedRange sqref="J11:J15 J26:J34" name="Range1_1_2_1_10_1_1_1_1"/>
    <protectedRange sqref="R84" name="Range2_2_1_10_1_1_1_1_1"/>
    <protectedRange sqref="B42" name="Range2_12_5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G42:H44" name="Range2_2_12_1_3_1_1_1_1_1_4_1_1"/>
    <protectedRange sqref="E42:F44" name="Range2_2_12_1_7_1_1_3_1_1"/>
    <protectedRange sqref="S42:S46" name="Range2_12_5_1_1_2_3_1"/>
    <protectedRange sqref="Q42:R44" name="Range2_12_1_6_1_1_1_1_2_1"/>
    <protectedRange sqref="N42:P44" name="Range2_12_1_2_3_1_1_1_1_2_1"/>
    <protectedRange sqref="I42:M44" name="Range2_2_12_1_4_3_1_1_1_1_2_1"/>
    <protectedRange sqref="D42:D44" name="Range2_2_12_1_3_1_2_1_1_1_2_1_2_1"/>
    <protectedRange sqref="T49:T58" name="Range2_12_5_1_1_3"/>
    <protectedRange sqref="T48" name="Range2_12_5_1_1_2_1_1"/>
    <protectedRange sqref="T47" name="Range2_12_5_1_1_6_1_1_1_1_1_1_1"/>
    <protectedRange sqref="S47" name="Range2_12_5_1_1_5_3_1_1_1_1_1_1_1"/>
    <protectedRange sqref="S48" name="Range2_12_4_1_1_1_4_2_2_1_1"/>
    <protectedRange sqref="B69:B71" name="Range2_12_5_1_1_2"/>
    <protectedRange sqref="B68" name="Range2_12_5_1_1_2_1_4_1_1_1_2_1_1_1_1_1_1_1"/>
    <protectedRange sqref="F65 G67:H67" name="Range2_2_12_1_1_1_1_1_1"/>
    <protectedRange sqref="D65:E65" name="Range2_2_12_1_7_1_1_2_1"/>
    <protectedRange sqref="C65" name="Range2_1_1_2_1_1_1"/>
    <protectedRange sqref="B66:B67" name="Range2_12_5_1_1_2_1"/>
    <protectedRange sqref="B65" name="Range2_12_5_1_1_2_1_2_1"/>
    <protectedRange sqref="B64" name="Range2_12_5_1_1_2_1_2_2"/>
    <protectedRange sqref="B63" name="Range2_12_5_1_1_2_1_4_1_1_1_2_1_1_1_1_1_1_1_1_1_2"/>
    <protectedRange sqref="G45:H46" name="Range2_2_12_1_3_1_1_1_1_1_4_1_1_1"/>
    <protectedRange sqref="E45:F46" name="Range2_2_12_1_7_1_1_3_1_1_1"/>
    <protectedRange sqref="Q45:R46" name="Range2_12_1_6_1_1_1_1_2_1_1"/>
    <protectedRange sqref="N45:P46" name="Range2_12_1_2_3_1_1_1_1_2_1_1"/>
    <protectedRange sqref="I45:M46" name="Range2_2_12_1_4_3_1_1_1_1_2_1_1"/>
    <protectedRange sqref="D45:D46" name="Range2_2_12_1_3_1_2_1_1_1_2_1_2_1_1"/>
    <protectedRange sqref="E48:H48" name="Range2_2_12_1_3_1_2_1_1_1_1_2_1_1_1_1_1_1_1"/>
    <protectedRange sqref="D48" name="Range2_2_12_1_3_1_2_1_1_1_2_1_2_3_1_1_1_1_2"/>
    <protectedRange sqref="Q47:R47" name="Range2_12_1_6_1_1_1_2_3_2_1_1_2_1_1_1_1_1_1"/>
    <protectedRange sqref="N47:P47" name="Range2_12_1_2_3_1_1_1_2_3_2_1_1_2_1_1_1_1_1_1"/>
    <protectedRange sqref="J47:M47" name="Range2_2_12_1_4_3_1_1_1_3_3_2_1_1_2_1_1_1_1_1_1"/>
    <protectedRange sqref="I47" name="Range2_2_12_1_4_3_1_1_1_2_1_2_2_1_2_1_1_1_1_1_1"/>
    <protectedRange sqref="Q48:R48" name="Range2_12_1_6_1_1_1_2_3_2_1_1_1_1_1"/>
    <protectedRange sqref="N48:P48" name="Range2_12_1_2_3_1_1_1_2_3_2_1_1_1_1_1"/>
    <protectedRange sqref="K48:M48" name="Range2_2_12_1_4_3_1_1_1_3_3_2_1_1_1_1_1"/>
    <protectedRange sqref="J48" name="Range2_2_12_1_4_3_1_1_1_3_2_1_2_1_1_1"/>
    <protectedRange sqref="D47:E47" name="Range2_2_12_1_3_1_2_1_1_1_2_1_2_3_2_1_1_1"/>
    <protectedRange sqref="I48" name="Range2_2_12_1_4_2_1_1_1_4_1_2_1_1_1_2_1_1_1"/>
    <protectedRange sqref="F47:H47" name="Range2_2_12_1_3_1_1_1_1_1_4_1_2_1_2_1_2_1_1_1"/>
    <protectedRange sqref="B43:B44" name="Range2_12_5_1_1_1_2_2_1_1_1_1_1_1_1_1_1_1"/>
    <protectedRange sqref="B45" name="Range2_12_5_1_1_1_3_1_1_1_1_1_1_1_1_1_1_1"/>
    <protectedRange sqref="S63:S66" name="Range2_12_5_1_1_5"/>
    <protectedRange sqref="N63:R66" name="Range2_12_1_6_1_1_1"/>
    <protectedRange sqref="J63:M66" name="Range2_2_12_1_7_1_1_2"/>
    <protectedRange sqref="S61:S62" name="Range2_12_2_1_1_1_2_1_1_1"/>
    <protectedRange sqref="Q62:R62" name="Range2_12_1_4_1_1_1_1_1_1_1_1_1_1_1_1_1_1_1"/>
    <protectedRange sqref="N62:P62" name="Range2_12_1_2_1_1_1_1_1_1_1_1_1_1_1_1_1_1_1_1"/>
    <protectedRange sqref="J62:M62" name="Range2_2_12_1_4_1_1_1_1_1_1_1_1_1_1_1_1_1_1_1_1"/>
    <protectedRange sqref="Q61:R61" name="Range2_12_1_6_1_1_1_2_3_1_1_3_1_1_1_1_1_1_1"/>
    <protectedRange sqref="N61:P61" name="Range2_12_1_2_3_1_1_1_2_3_1_1_3_1_1_1_1_1_1_1"/>
    <protectedRange sqref="J61:M61" name="Range2_2_12_1_4_3_1_1_1_3_3_1_1_3_1_1_1_1_1_1_1"/>
    <protectedRange sqref="S49:S60" name="Range2_12_4_1_1_1_4_2_2_2_1"/>
    <protectedRange sqref="Q49:R60" name="Range2_12_1_6_1_1_1_2_3_2_1_1_3_2"/>
    <protectedRange sqref="N49:P60" name="Range2_12_1_2_3_1_1_1_2_3_2_1_1_3_2"/>
    <protectedRange sqref="K49:M60" name="Range2_2_12_1_4_3_1_1_1_3_3_2_1_1_3_2"/>
    <protectedRange sqref="J49:J60" name="Range2_2_12_1_4_3_1_1_1_3_2_1_2_2_2"/>
    <protectedRange sqref="G49:H50 G53:H53" name="Range2_2_12_1_3_1_2_1_1_1_2_1_1_1_1_1_1_2_1_1_1"/>
    <protectedRange sqref="D49:E50 D53:E53" name="Range2_2_12_1_3_1_2_1_1_1_2_1_1_1_1_3_1_1_1_1_1"/>
    <protectedRange sqref="F49:F50 F53" name="Range2_2_12_1_3_1_2_1_1_1_3_1_1_1_1_1_3_1_1_1_1_1"/>
    <protectedRange sqref="I49:I50 I53" name="Range2_2_12_1_4_3_1_1_1_2_1_2_1_1_3_1_1_1_1_1_1_1"/>
    <protectedRange sqref="I57:I58" name="Range2_2_12_1_7_1_1_2_2_2"/>
    <protectedRange sqref="I54:I56" name="Range2_2_12_1_4_3_1_1_1_3_3_1_1_3_1_1_1_1_1_1_2_2"/>
    <protectedRange sqref="E54:H56" name="Range2_2_12_1_3_1_2_1_1_1_1_2_1_1_1_1_1_1_2_2"/>
    <protectedRange sqref="D54:D56" name="Range2_2_12_1_3_1_2_1_1_1_2_1_2_3_1_1_1_1_1_2"/>
    <protectedRange sqref="G57:H58" name="Range2_2_12_1_3_1_2_1_1_1_2_1_1_1_1_1_1_2_1_1_1_1_1_1"/>
    <protectedRange sqref="D57:E58" name="Range2_2_12_1_3_1_2_1_1_1_2_1_1_1_1_3_1_1_1_1_1_2_1_2"/>
    <protectedRange sqref="F57:F58" name="Range2_2_12_1_3_1_2_1_1_1_3_1_1_1_1_1_3_1_1_1_1_1_1_1_2"/>
    <protectedRange sqref="I61:I66" name="Range2_2_12_1_7_1_1_2_2_1_1"/>
    <protectedRange sqref="I59:I60" name="Range2_2_12_1_4_3_1_1_1_3_3_1_1_3_1_1_1_1_1_1_2_1_1"/>
    <protectedRange sqref="G59:H60 E59:F59" name="Range2_2_12_1_3_1_2_1_1_1_1_2_1_1_1_1_1_1_2_1_1"/>
    <protectedRange sqref="D59" name="Range2_2_12_1_3_1_2_1_1_1_2_1_2_3_1_1_1_1_1_1_1"/>
    <protectedRange sqref="G66:H66" name="Range2_2_12_1_3_1_2_1_1_1_2_1_1_1_1_1_1_2_1_1_1_1_1_1_1_1_1"/>
    <protectedRange sqref="F64 G63:H65" name="Range2_2_12_1_3_3_1_1_1_2_1_1_1_1_1_1_1_1_1_1_1_1_1_1_1_1"/>
    <protectedRange sqref="G61:H61" name="Range2_2_12_1_3_1_2_1_1_1_2_1_1_1_1_1_1_2_1_1_1_1_1_2_1"/>
    <protectedRange sqref="F61:F63" name="Range2_2_12_1_3_1_2_1_1_1_3_1_1_1_1_1_3_1_1_1_1_1_1_1_1_1"/>
    <protectedRange sqref="F60 G62:H62" name="Range2_2_12_1_3_1_2_1_1_1_1_2_1_1_1_1_1_1_1_1_1_1_1"/>
    <protectedRange sqref="D64" name="Range2_2_12_1_7_1_1_2_1_1_1_1_1"/>
    <protectedRange sqref="E64" name="Range2_2_12_1_1_1_1_1_1_1_1_1_1_1"/>
    <protectedRange sqref="C64" name="Range2_1_4_2_1_1_1_1_1_1_1_1"/>
    <protectedRange sqref="D61:E63" name="Range2_2_12_1_3_1_2_1_1_1_3_1_1_1_1_1_1_1_2_1_1_1_1_1_1_1"/>
    <protectedRange sqref="D60:E60" name="Range2_2_12_1_3_1_2_1_1_1_2_1_1_1_1_3_1_1_1_1_1_1_1_1_1_1"/>
    <protectedRange sqref="B61" name="Range2_12_5_1_1_2_1_4_1_1_1_2_1_1_1_1_1_1_1_1_1_2_1_1_1_1"/>
    <protectedRange sqref="B62" name="Range2_12_5_1_1_2_1_2_2_1_1_1_1"/>
    <protectedRange sqref="G51:H52" name="Range2_2_12_1_3_1_2_1_1_1_2_1_1_1_1_1_1_2_1_1_1_1"/>
    <protectedRange sqref="D51:E52" name="Range2_2_12_1_3_1_2_1_1_1_2_1_1_1_1_3_1_1_1_1_1_1"/>
    <protectedRange sqref="F51:F52" name="Range2_2_12_1_3_1_2_1_1_1_3_1_1_1_1_1_3_1_1_1_1_1_1"/>
    <protectedRange sqref="I51:I52" name="Range2_2_12_1_4_3_1_1_1_2_1_2_1_1_3_1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45" priority="5" operator="containsText" text="N/A">
      <formula>NOT(ISERROR(SEARCH("N/A",X11)))</formula>
    </cfRule>
    <cfRule type="cellIs" dxfId="44" priority="23" operator="equal">
      <formula>0</formula>
    </cfRule>
  </conditionalFormatting>
  <conditionalFormatting sqref="X11:AE34">
    <cfRule type="cellIs" dxfId="43" priority="22" operator="greaterThanOrEqual">
      <formula>1185</formula>
    </cfRule>
  </conditionalFormatting>
  <conditionalFormatting sqref="X11:AE34">
    <cfRule type="cellIs" dxfId="42" priority="21" operator="between">
      <formula>0.1</formula>
      <formula>1184</formula>
    </cfRule>
  </conditionalFormatting>
  <conditionalFormatting sqref="X8 AJ11:AO11 AJ15:AL15 AJ12:AN14 AK33:AK34 AJ16:AJ34 AO12:AO32 AL16:AL34 AM15:AN34">
    <cfRule type="cellIs" dxfId="41" priority="20" operator="equal">
      <formula>0</formula>
    </cfRule>
  </conditionalFormatting>
  <conditionalFormatting sqref="X8 AJ11:AO11 AJ15:AL15 AJ12:AN14 AK33:AK34 AJ16:AJ34 AO12:AO32 AL16:AL34 AM15:AN34">
    <cfRule type="cellIs" dxfId="40" priority="19" operator="greaterThan">
      <formula>1179</formula>
    </cfRule>
  </conditionalFormatting>
  <conditionalFormatting sqref="X8 AJ11:AO11 AJ15:AL15 AJ12:AN14 AK33:AK34 AJ16:AJ34 AO12:AO32 AL16:AL34 AM15:AN34">
    <cfRule type="cellIs" dxfId="39" priority="18" operator="greaterThan">
      <formula>99</formula>
    </cfRule>
  </conditionalFormatting>
  <conditionalFormatting sqref="X8 AJ11:AO11 AJ15:AL15 AJ12:AN14 AK33:AK34 AJ16:AJ34 AO12:AO32 AL16:AL34 AM15:AN34">
    <cfRule type="cellIs" dxfId="38" priority="17" operator="greaterThan">
      <formula>0.99</formula>
    </cfRule>
  </conditionalFormatting>
  <conditionalFormatting sqref="AB8">
    <cfRule type="cellIs" dxfId="37" priority="16" operator="equal">
      <formula>0</formula>
    </cfRule>
  </conditionalFormatting>
  <conditionalFormatting sqref="AB8">
    <cfRule type="cellIs" dxfId="36" priority="15" operator="greaterThan">
      <formula>1179</formula>
    </cfRule>
  </conditionalFormatting>
  <conditionalFormatting sqref="AB8">
    <cfRule type="cellIs" dxfId="35" priority="14" operator="greaterThan">
      <formula>99</formula>
    </cfRule>
  </conditionalFormatting>
  <conditionalFormatting sqref="AB8">
    <cfRule type="cellIs" dxfId="34" priority="13" operator="greaterThan">
      <formula>0.99</formula>
    </cfRule>
  </conditionalFormatting>
  <conditionalFormatting sqref="AQ11:AQ34 AO33:AO34 AK16:AK32">
    <cfRule type="cellIs" dxfId="33" priority="12" operator="equal">
      <formula>0</formula>
    </cfRule>
  </conditionalFormatting>
  <conditionalFormatting sqref="AQ11:AQ34 AO33:AO34 AK16:AK32">
    <cfRule type="cellIs" dxfId="32" priority="11" operator="greaterThan">
      <formula>1179</formula>
    </cfRule>
  </conditionalFormatting>
  <conditionalFormatting sqref="AQ11:AQ34 AO33:AO34 AK16:AK32">
    <cfRule type="cellIs" dxfId="31" priority="10" operator="greaterThan">
      <formula>99</formula>
    </cfRule>
  </conditionalFormatting>
  <conditionalFormatting sqref="AQ11:AQ34 AO33:AO34 AK16:AK32">
    <cfRule type="cellIs" dxfId="30" priority="9" operator="greaterThan">
      <formula>0.99</formula>
    </cfRule>
  </conditionalFormatting>
  <conditionalFormatting sqref="AI11:AI34">
    <cfRule type="cellIs" dxfId="29" priority="8" operator="greaterThan">
      <formula>$AI$8</formula>
    </cfRule>
  </conditionalFormatting>
  <conditionalFormatting sqref="AH11:AH34">
    <cfRule type="cellIs" dxfId="28" priority="6" operator="greaterThan">
      <formula>$AH$8</formula>
    </cfRule>
    <cfRule type="cellIs" dxfId="27" priority="7" operator="greaterThan">
      <formula>$AH$8</formula>
    </cfRule>
  </conditionalFormatting>
  <conditionalFormatting sqref="AP11:AP34">
    <cfRule type="cellIs" dxfId="26" priority="4" operator="equal">
      <formula>0</formula>
    </cfRule>
  </conditionalFormatting>
  <conditionalFormatting sqref="AP11:AP34">
    <cfRule type="cellIs" dxfId="25" priority="3" operator="greaterThan">
      <formula>1179</formula>
    </cfRule>
  </conditionalFormatting>
  <conditionalFormatting sqref="AP11:AP34">
    <cfRule type="cellIs" dxfId="24" priority="2" operator="greaterThan">
      <formula>99</formula>
    </cfRule>
  </conditionalFormatting>
  <conditionalFormatting sqref="AP11:AP34">
    <cfRule type="cellIs" dxfId="23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9"/>
  <sheetViews>
    <sheetView showGridLines="0" topLeftCell="AA7" zoomScaleNormal="100" workbookViewId="0">
      <selection activeCell="AH40" activeCellId="1" sqref="AG35 AH40"/>
    </sheetView>
  </sheetViews>
  <sheetFormatPr defaultRowHeight="15" x14ac:dyDescent="0.25"/>
  <cols>
    <col min="1" max="1" width="5.7109375" style="163" customWidth="1"/>
    <col min="2" max="2" width="10.28515625" style="163" customWidth="1"/>
    <col min="3" max="3" width="14" style="163" customWidth="1"/>
    <col min="4" max="7" width="9.140625" style="163"/>
    <col min="8" max="8" width="20.42578125" style="163" customWidth="1"/>
    <col min="9" max="10" width="9.140625" style="163"/>
    <col min="11" max="11" width="9" style="163" customWidth="1"/>
    <col min="12" max="14" width="9.140625" style="163" hidden="1" customWidth="1"/>
    <col min="15" max="16" width="9.28515625" style="163" bestFit="1" customWidth="1"/>
    <col min="17" max="17" width="9" style="163" customWidth="1"/>
    <col min="18" max="18" width="9.140625" style="163" customWidth="1"/>
    <col min="19" max="19" width="11.5703125" style="163" bestFit="1" customWidth="1"/>
    <col min="20" max="20" width="10.5703125" style="163" bestFit="1" customWidth="1"/>
    <col min="21" max="22" width="9.28515625" style="163" bestFit="1" customWidth="1"/>
    <col min="23" max="23" width="9.140625" style="163"/>
    <col min="24" max="28" width="9.28515625" style="163" bestFit="1" customWidth="1"/>
    <col min="29" max="32" width="9.140625" style="163"/>
    <col min="33" max="33" width="10.5703125" style="163" bestFit="1" customWidth="1"/>
    <col min="34" max="35" width="9.28515625" style="163" bestFit="1" customWidth="1"/>
    <col min="36" max="44" width="9.140625" style="163"/>
    <col min="45" max="45" width="83.85546875" style="15" customWidth="1"/>
    <col min="46" max="47" width="9.140625" style="167"/>
    <col min="48" max="48" width="29.7109375" style="167" customWidth="1"/>
    <col min="49" max="49" width="22" style="167" customWidth="1"/>
    <col min="50" max="50" width="9.140625" style="167"/>
    <col min="51" max="51" width="38.5703125" style="167" bestFit="1" customWidth="1"/>
    <col min="52" max="16384" width="9.140625" style="163"/>
  </cols>
  <sheetData>
    <row r="2" spans="2:51" ht="21" x14ac:dyDescent="0.25">
      <c r="B2" s="5"/>
      <c r="C2" s="167"/>
      <c r="D2" s="167"/>
      <c r="E2" s="6"/>
      <c r="F2" s="6"/>
      <c r="G2" s="167"/>
      <c r="H2" s="7"/>
      <c r="I2" s="7"/>
      <c r="J2" s="167"/>
      <c r="K2" s="7"/>
      <c r="L2" s="7"/>
      <c r="M2" s="167"/>
      <c r="N2" s="167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7"/>
      <c r="AN2" s="167"/>
      <c r="AO2" s="167"/>
      <c r="AP2" s="167"/>
      <c r="AQ2" s="167"/>
      <c r="AR2" s="167"/>
    </row>
    <row r="3" spans="2:51" ht="21" x14ac:dyDescent="0.25">
      <c r="B3" s="16" t="s">
        <v>1</v>
      </c>
      <c r="C3" s="16"/>
      <c r="D3" s="16"/>
      <c r="E3" s="167"/>
      <c r="F3" s="7"/>
      <c r="G3" s="7"/>
      <c r="H3" s="167"/>
      <c r="I3" s="167"/>
      <c r="J3" s="167"/>
      <c r="K3" s="17"/>
      <c r="L3" s="18"/>
      <c r="M3" s="167"/>
      <c r="N3" s="167"/>
      <c r="O3" s="19" t="s">
        <v>2</v>
      </c>
      <c r="P3" s="263" t="s">
        <v>130</v>
      </c>
      <c r="Q3" s="264"/>
      <c r="R3" s="264"/>
      <c r="S3" s="264"/>
      <c r="T3" s="264"/>
      <c r="U3" s="265"/>
      <c r="V3" s="20"/>
      <c r="W3" s="20"/>
      <c r="X3" s="20"/>
      <c r="Y3" s="20"/>
      <c r="Z3" s="20"/>
      <c r="AH3" s="167"/>
      <c r="AI3" s="167"/>
      <c r="AJ3" s="167"/>
      <c r="AK3" s="167"/>
      <c r="AL3" s="15"/>
      <c r="AM3" s="167"/>
      <c r="AN3" s="167"/>
      <c r="AO3" s="167"/>
      <c r="AP3" s="167"/>
      <c r="AQ3" s="167"/>
      <c r="AR3" s="167"/>
      <c r="AS3" s="167"/>
    </row>
    <row r="4" spans="2:51" x14ac:dyDescent="0.25">
      <c r="B4" s="21" t="s">
        <v>3</v>
      </c>
      <c r="C4" s="21"/>
      <c r="D4" s="21"/>
      <c r="E4" s="167"/>
      <c r="F4" s="22"/>
      <c r="G4" s="167"/>
      <c r="H4" s="167"/>
      <c r="I4" s="167"/>
      <c r="J4" s="167"/>
      <c r="K4" s="167"/>
      <c r="L4" s="167"/>
      <c r="M4" s="167"/>
      <c r="N4" s="167"/>
      <c r="O4" s="19" t="s">
        <v>4</v>
      </c>
      <c r="P4" s="263" t="s">
        <v>137</v>
      </c>
      <c r="Q4" s="264"/>
      <c r="R4" s="264"/>
      <c r="S4" s="264"/>
      <c r="T4" s="264"/>
      <c r="U4" s="265"/>
      <c r="V4" s="20"/>
      <c r="W4" s="20"/>
      <c r="X4" s="20"/>
      <c r="Y4" s="20"/>
      <c r="Z4" s="20"/>
      <c r="AH4" s="167"/>
      <c r="AI4" s="167"/>
      <c r="AJ4" s="167"/>
      <c r="AK4" s="167"/>
      <c r="AL4" s="15"/>
      <c r="AM4" s="167"/>
      <c r="AN4" s="167"/>
      <c r="AO4" s="167"/>
      <c r="AP4" s="167"/>
      <c r="AQ4" s="167"/>
      <c r="AR4" s="167"/>
      <c r="AS4" s="167"/>
    </row>
    <row r="5" spans="2:51" x14ac:dyDescent="0.25">
      <c r="B5" s="167"/>
      <c r="C5" s="167"/>
      <c r="D5" s="167"/>
      <c r="E5" s="23"/>
      <c r="F5" s="23"/>
      <c r="G5" s="167"/>
      <c r="H5" s="167"/>
      <c r="I5" s="167"/>
      <c r="J5" s="167"/>
      <c r="K5" s="167"/>
      <c r="L5" s="167"/>
      <c r="M5" s="167"/>
      <c r="N5" s="167"/>
      <c r="O5" s="19" t="s">
        <v>5</v>
      </c>
      <c r="P5" s="263"/>
      <c r="Q5" s="264"/>
      <c r="R5" s="264"/>
      <c r="S5" s="264"/>
      <c r="T5" s="264"/>
      <c r="U5" s="265"/>
      <c r="V5" s="20"/>
      <c r="W5" s="20"/>
      <c r="X5" s="20"/>
      <c r="Y5" s="20"/>
      <c r="Z5" s="20"/>
      <c r="AH5" s="167"/>
      <c r="AI5" s="167"/>
      <c r="AJ5" s="167"/>
      <c r="AK5" s="167"/>
      <c r="AL5" s="15"/>
      <c r="AM5" s="167"/>
      <c r="AN5" s="167"/>
      <c r="AO5" s="167"/>
      <c r="AP5" s="167"/>
      <c r="AQ5" s="167"/>
      <c r="AR5" s="167"/>
      <c r="AS5" s="167"/>
    </row>
    <row r="6" spans="2:51" x14ac:dyDescent="0.25">
      <c r="B6" s="263" t="s">
        <v>6</v>
      </c>
      <c r="C6" s="265"/>
      <c r="D6" s="266" t="s">
        <v>7</v>
      </c>
      <c r="E6" s="267"/>
      <c r="F6" s="267"/>
      <c r="G6" s="267"/>
      <c r="H6" s="268"/>
      <c r="I6" s="167"/>
      <c r="J6" s="167"/>
      <c r="K6" s="223"/>
      <c r="L6" s="269">
        <v>41686</v>
      </c>
      <c r="M6" s="270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36" x14ac:dyDescent="0.25">
      <c r="B7" s="252" t="s">
        <v>8</v>
      </c>
      <c r="C7" s="253"/>
      <c r="D7" s="252" t="s">
        <v>9</v>
      </c>
      <c r="E7" s="254"/>
      <c r="F7" s="254"/>
      <c r="G7" s="253"/>
      <c r="H7" s="218" t="s">
        <v>10</v>
      </c>
      <c r="I7" s="219" t="s">
        <v>11</v>
      </c>
      <c r="J7" s="219" t="s">
        <v>12</v>
      </c>
      <c r="K7" s="219" t="s">
        <v>13</v>
      </c>
      <c r="L7" s="15"/>
      <c r="M7" s="15"/>
      <c r="N7" s="15"/>
      <c r="O7" s="218" t="s">
        <v>14</v>
      </c>
      <c r="P7" s="252" t="s">
        <v>15</v>
      </c>
      <c r="Q7" s="254"/>
      <c r="R7" s="254"/>
      <c r="S7" s="254"/>
      <c r="T7" s="253"/>
      <c r="U7" s="251" t="s">
        <v>16</v>
      </c>
      <c r="V7" s="251"/>
      <c r="W7" s="219" t="s">
        <v>17</v>
      </c>
      <c r="X7" s="252" t="s">
        <v>18</v>
      </c>
      <c r="Y7" s="253"/>
      <c r="Z7" s="252" t="s">
        <v>19</v>
      </c>
      <c r="AA7" s="253"/>
      <c r="AB7" s="252" t="s">
        <v>20</v>
      </c>
      <c r="AC7" s="253"/>
      <c r="AD7" s="252" t="s">
        <v>21</v>
      </c>
      <c r="AE7" s="253"/>
      <c r="AF7" s="219" t="s">
        <v>22</v>
      </c>
      <c r="AG7" s="219" t="s">
        <v>23</v>
      </c>
      <c r="AH7" s="219" t="s">
        <v>24</v>
      </c>
      <c r="AI7" s="219" t="s">
        <v>25</v>
      </c>
      <c r="AJ7" s="252" t="s">
        <v>26</v>
      </c>
      <c r="AK7" s="254"/>
      <c r="AL7" s="254"/>
      <c r="AM7" s="254"/>
      <c r="AN7" s="253"/>
      <c r="AO7" s="252" t="s">
        <v>27</v>
      </c>
      <c r="AP7" s="254"/>
      <c r="AQ7" s="253"/>
      <c r="AR7" s="219" t="s">
        <v>28</v>
      </c>
      <c r="AS7" s="30"/>
      <c r="AT7" s="15"/>
      <c r="AU7" s="15"/>
      <c r="AV7" s="15"/>
      <c r="AW7" s="15"/>
      <c r="AX7" s="15"/>
      <c r="AY7" s="15"/>
    </row>
    <row r="8" spans="2:51" x14ac:dyDescent="0.25">
      <c r="B8" s="255">
        <v>42031</v>
      </c>
      <c r="C8" s="256"/>
      <c r="D8" s="257" t="s">
        <v>29</v>
      </c>
      <c r="E8" s="258"/>
      <c r="F8" s="258"/>
      <c r="G8" s="259"/>
      <c r="H8" s="31"/>
      <c r="I8" s="257" t="s">
        <v>29</v>
      </c>
      <c r="J8" s="258"/>
      <c r="K8" s="259"/>
      <c r="L8" s="32"/>
      <c r="M8" s="32"/>
      <c r="N8" s="32"/>
      <c r="O8" s="31" t="s">
        <v>30</v>
      </c>
      <c r="P8" s="31" t="s">
        <v>30</v>
      </c>
      <c r="Q8" s="31" t="s">
        <v>31</v>
      </c>
      <c r="R8" s="31" t="s">
        <v>31</v>
      </c>
      <c r="S8" s="31" t="s">
        <v>30</v>
      </c>
      <c r="T8" s="31" t="s">
        <v>32</v>
      </c>
      <c r="U8" s="260" t="s">
        <v>33</v>
      </c>
      <c r="V8" s="260"/>
      <c r="W8" s="33" t="s">
        <v>34</v>
      </c>
      <c r="X8" s="243">
        <v>0</v>
      </c>
      <c r="Y8" s="244"/>
      <c r="Z8" s="261" t="s">
        <v>35</v>
      </c>
      <c r="AA8" s="262"/>
      <c r="AB8" s="243">
        <v>1185</v>
      </c>
      <c r="AC8" s="244"/>
      <c r="AD8" s="245">
        <v>800</v>
      </c>
      <c r="AE8" s="246"/>
      <c r="AF8" s="31"/>
      <c r="AG8" s="33">
        <f>AG34-AG10</f>
        <v>-34268660</v>
      </c>
      <c r="AH8" s="34"/>
      <c r="AI8" s="34"/>
      <c r="AJ8" s="31" t="s">
        <v>36</v>
      </c>
      <c r="AK8" s="31" t="s">
        <v>36</v>
      </c>
      <c r="AL8" s="31" t="s">
        <v>36</v>
      </c>
      <c r="AM8" s="31" t="s">
        <v>36</v>
      </c>
      <c r="AN8" s="31" t="s">
        <v>36</v>
      </c>
      <c r="AO8" s="31" t="s">
        <v>36</v>
      </c>
      <c r="AP8" s="31" t="s">
        <v>31</v>
      </c>
      <c r="AQ8" s="31" t="s">
        <v>31</v>
      </c>
      <c r="AR8" s="31" t="s">
        <v>37</v>
      </c>
      <c r="AS8" s="30"/>
      <c r="AV8" s="35" t="s">
        <v>38</v>
      </c>
    </row>
    <row r="9" spans="2:51" ht="60" x14ac:dyDescent="0.25">
      <c r="B9" s="235" t="s">
        <v>39</v>
      </c>
      <c r="C9" s="235"/>
      <c r="D9" s="247" t="s">
        <v>40</v>
      </c>
      <c r="E9" s="248"/>
      <c r="F9" s="249" t="s">
        <v>41</v>
      </c>
      <c r="G9" s="248"/>
      <c r="H9" s="250" t="s">
        <v>42</v>
      </c>
      <c r="I9" s="235" t="s">
        <v>43</v>
      </c>
      <c r="J9" s="235"/>
      <c r="K9" s="235"/>
      <c r="L9" s="219" t="s">
        <v>44</v>
      </c>
      <c r="M9" s="251" t="s">
        <v>45</v>
      </c>
      <c r="N9" s="36" t="s">
        <v>46</v>
      </c>
      <c r="O9" s="241" t="s">
        <v>47</v>
      </c>
      <c r="P9" s="241" t="s">
        <v>48</v>
      </c>
      <c r="Q9" s="37" t="s">
        <v>49</v>
      </c>
      <c r="R9" s="229" t="s">
        <v>50</v>
      </c>
      <c r="S9" s="230"/>
      <c r="T9" s="231"/>
      <c r="U9" s="220" t="s">
        <v>51</v>
      </c>
      <c r="V9" s="220" t="s">
        <v>52</v>
      </c>
      <c r="W9" s="235" t="s">
        <v>53</v>
      </c>
      <c r="X9" s="236" t="s">
        <v>54</v>
      </c>
      <c r="Y9" s="237"/>
      <c r="Z9" s="237"/>
      <c r="AA9" s="237"/>
      <c r="AB9" s="237"/>
      <c r="AC9" s="237"/>
      <c r="AD9" s="237"/>
      <c r="AE9" s="238"/>
      <c r="AF9" s="222" t="s">
        <v>55</v>
      </c>
      <c r="AG9" s="222" t="s">
        <v>56</v>
      </c>
      <c r="AH9" s="224" t="s">
        <v>57</v>
      </c>
      <c r="AI9" s="239" t="s">
        <v>58</v>
      </c>
      <c r="AJ9" s="220" t="s">
        <v>59</v>
      </c>
      <c r="AK9" s="220" t="s">
        <v>60</v>
      </c>
      <c r="AL9" s="220" t="s">
        <v>61</v>
      </c>
      <c r="AM9" s="220" t="s">
        <v>62</v>
      </c>
      <c r="AN9" s="220" t="s">
        <v>63</v>
      </c>
      <c r="AO9" s="220" t="s">
        <v>64</v>
      </c>
      <c r="AP9" s="220" t="s">
        <v>65</v>
      </c>
      <c r="AQ9" s="241" t="s">
        <v>66</v>
      </c>
      <c r="AR9" s="220" t="s">
        <v>67</v>
      </c>
      <c r="AS9" s="224" t="s">
        <v>68</v>
      </c>
      <c r="AV9" s="38" t="s">
        <v>69</v>
      </c>
      <c r="AW9" s="38" t="s">
        <v>70</v>
      </c>
      <c r="AY9" s="39" t="s">
        <v>71</v>
      </c>
    </row>
    <row r="10" spans="2:51" x14ac:dyDescent="0.25">
      <c r="B10" s="220" t="s">
        <v>72</v>
      </c>
      <c r="C10" s="220" t="s">
        <v>73</v>
      </c>
      <c r="D10" s="220" t="s">
        <v>74</v>
      </c>
      <c r="E10" s="220" t="s">
        <v>75</v>
      </c>
      <c r="F10" s="220" t="s">
        <v>74</v>
      </c>
      <c r="G10" s="220" t="s">
        <v>75</v>
      </c>
      <c r="H10" s="250"/>
      <c r="I10" s="220" t="s">
        <v>75</v>
      </c>
      <c r="J10" s="220" t="s">
        <v>75</v>
      </c>
      <c r="K10" s="220" t="s">
        <v>75</v>
      </c>
      <c r="L10" s="31" t="s">
        <v>29</v>
      </c>
      <c r="M10" s="251"/>
      <c r="N10" s="31" t="s">
        <v>29</v>
      </c>
      <c r="O10" s="242"/>
      <c r="P10" s="242"/>
      <c r="Q10" s="4">
        <f>'JAN 27'!Q34</f>
        <v>23246676</v>
      </c>
      <c r="R10" s="232"/>
      <c r="S10" s="233"/>
      <c r="T10" s="234"/>
      <c r="U10" s="220" t="s">
        <v>75</v>
      </c>
      <c r="V10" s="220" t="s">
        <v>75</v>
      </c>
      <c r="W10" s="235"/>
      <c r="X10" s="40" t="s">
        <v>76</v>
      </c>
      <c r="Y10" s="40" t="s">
        <v>77</v>
      </c>
      <c r="Z10" s="40" t="s">
        <v>78</v>
      </c>
      <c r="AA10" s="40" t="s">
        <v>79</v>
      </c>
      <c r="AB10" s="40" t="s">
        <v>80</v>
      </c>
      <c r="AC10" s="40" t="s">
        <v>81</v>
      </c>
      <c r="AD10" s="40" t="s">
        <v>82</v>
      </c>
      <c r="AE10" s="40" t="s">
        <v>83</v>
      </c>
      <c r="AF10" s="41"/>
      <c r="AG10" s="192">
        <f>'JAN 27'!AG34</f>
        <v>34268660</v>
      </c>
      <c r="AH10" s="224"/>
      <c r="AI10" s="240"/>
      <c r="AJ10" s="220" t="s">
        <v>84</v>
      </c>
      <c r="AK10" s="220" t="s">
        <v>84</v>
      </c>
      <c r="AL10" s="220" t="s">
        <v>84</v>
      </c>
      <c r="AM10" s="220" t="s">
        <v>84</v>
      </c>
      <c r="AN10" s="220" t="s">
        <v>84</v>
      </c>
      <c r="AO10" s="220" t="s">
        <v>84</v>
      </c>
      <c r="AP10" s="3">
        <f>'JAN 27'!AP34</f>
        <v>7598138</v>
      </c>
      <c r="AQ10" s="242"/>
      <c r="AR10" s="221" t="s">
        <v>85</v>
      </c>
      <c r="AS10" s="224"/>
      <c r="AV10" s="42" t="s">
        <v>86</v>
      </c>
      <c r="AW10" s="42" t="s">
        <v>87</v>
      </c>
      <c r="AY10" s="87" t="s">
        <v>130</v>
      </c>
    </row>
    <row r="11" spans="2:51" x14ac:dyDescent="0.25">
      <c r="B11" s="43">
        <v>2</v>
      </c>
      <c r="C11" s="43">
        <v>4.1666666666666664E-2</v>
      </c>
      <c r="D11" s="191"/>
      <c r="E11" s="44">
        <f>D11/1.42</f>
        <v>0</v>
      </c>
      <c r="F11" s="168">
        <v>66</v>
      </c>
      <c r="G11" s="44">
        <f>F11/1.42</f>
        <v>46.478873239436624</v>
      </c>
      <c r="H11" s="45" t="s">
        <v>88</v>
      </c>
      <c r="I11" s="45">
        <f>J11-(2/1.42)</f>
        <v>41.549295774647888</v>
      </c>
      <c r="J11" s="46">
        <f>(F11-5)/1.42</f>
        <v>42.95774647887324</v>
      </c>
      <c r="K11" s="45">
        <f>J11+(6/1.42)</f>
        <v>47.183098591549296</v>
      </c>
      <c r="L11" s="47">
        <v>14</v>
      </c>
      <c r="M11" s="48" t="s">
        <v>89</v>
      </c>
      <c r="N11" s="48">
        <v>11.4</v>
      </c>
      <c r="O11" s="192"/>
      <c r="P11" s="192"/>
      <c r="Q11" s="192"/>
      <c r="R11" s="50">
        <f>Q11-Q10</f>
        <v>-23246676</v>
      </c>
      <c r="S11" s="51">
        <f>R11*24/1000</f>
        <v>-557920.22400000005</v>
      </c>
      <c r="T11" s="51">
        <f>R11/1000</f>
        <v>-23246.675999999999</v>
      </c>
      <c r="U11" s="193"/>
      <c r="V11" s="193">
        <f>U11</f>
        <v>0</v>
      </c>
      <c r="W11" s="194" t="s">
        <v>129</v>
      </c>
      <c r="X11" s="197">
        <v>0</v>
      </c>
      <c r="Y11" s="197">
        <v>0</v>
      </c>
      <c r="Z11" s="197"/>
      <c r="AA11" s="197">
        <v>0</v>
      </c>
      <c r="AB11" s="197"/>
      <c r="AC11" s="52" t="s">
        <v>90</v>
      </c>
      <c r="AD11" s="52" t="s">
        <v>90</v>
      </c>
      <c r="AE11" s="52" t="s">
        <v>90</v>
      </c>
      <c r="AF11" s="196" t="s">
        <v>90</v>
      </c>
      <c r="AG11" s="196"/>
      <c r="AH11" s="53" t="str">
        <f>IF(ISBLANK(AG11),"-",AG11-AG10)</f>
        <v>-</v>
      </c>
      <c r="AI11" s="54" t="e">
        <f>AH11/T11</f>
        <v>#VALUE!</v>
      </c>
      <c r="AJ11" s="166">
        <v>0</v>
      </c>
      <c r="AK11" s="166">
        <v>0</v>
      </c>
      <c r="AL11" s="166">
        <v>1</v>
      </c>
      <c r="AM11" s="166">
        <v>0</v>
      </c>
      <c r="AN11" s="166">
        <v>1</v>
      </c>
      <c r="AO11" s="166">
        <v>0.35</v>
      </c>
      <c r="AP11" s="197"/>
      <c r="AQ11" s="197">
        <f t="shared" ref="AQ11:AQ34" si="0">AP11-AP10</f>
        <v>-7598138</v>
      </c>
      <c r="AR11" s="55"/>
      <c r="AS11" s="56" t="s">
        <v>113</v>
      </c>
      <c r="AV11" s="42" t="s">
        <v>88</v>
      </c>
      <c r="AW11" s="42" t="s">
        <v>91</v>
      </c>
      <c r="AY11" s="87" t="s">
        <v>136</v>
      </c>
    </row>
    <row r="12" spans="2:51" x14ac:dyDescent="0.25">
      <c r="B12" s="43">
        <v>2.0416666666666701</v>
      </c>
      <c r="C12" s="43">
        <v>8.3333333333333329E-2</v>
      </c>
      <c r="D12" s="191"/>
      <c r="E12" s="44">
        <f t="shared" ref="E12:E34" si="1">D12/1.42</f>
        <v>0</v>
      </c>
      <c r="F12" s="168">
        <v>66</v>
      </c>
      <c r="G12" s="44">
        <f t="shared" ref="G12:G34" si="2">F12/1.42</f>
        <v>46.478873239436624</v>
      </c>
      <c r="H12" s="45" t="s">
        <v>88</v>
      </c>
      <c r="I12" s="45">
        <f t="shared" ref="I12:I34" si="3">J12-(2/1.42)</f>
        <v>41.549295774647888</v>
      </c>
      <c r="J12" s="46">
        <f>(F12-5)/1.42</f>
        <v>42.95774647887324</v>
      </c>
      <c r="K12" s="45">
        <f>J12+(6/1.42)</f>
        <v>47.183098591549296</v>
      </c>
      <c r="L12" s="47">
        <v>14</v>
      </c>
      <c r="M12" s="48" t="s">
        <v>89</v>
      </c>
      <c r="N12" s="48">
        <v>11.2</v>
      </c>
      <c r="O12" s="192"/>
      <c r="P12" s="192"/>
      <c r="Q12" s="192"/>
      <c r="R12" s="50">
        <f t="shared" ref="R12:R34" si="4">Q12-Q11</f>
        <v>0</v>
      </c>
      <c r="S12" s="51">
        <f t="shared" ref="S12:S34" si="5">R12*24/1000</f>
        <v>0</v>
      </c>
      <c r="T12" s="51">
        <f t="shared" ref="T12:T34" si="6">R12/1000</f>
        <v>0</v>
      </c>
      <c r="U12" s="193"/>
      <c r="V12" s="193">
        <f t="shared" ref="V12:V33" si="7">U12</f>
        <v>0</v>
      </c>
      <c r="W12" s="194" t="s">
        <v>129</v>
      </c>
      <c r="X12" s="197">
        <v>0</v>
      </c>
      <c r="Y12" s="197">
        <v>0</v>
      </c>
      <c r="Z12" s="197"/>
      <c r="AA12" s="197">
        <v>0</v>
      </c>
      <c r="AB12" s="197"/>
      <c r="AC12" s="52" t="s">
        <v>90</v>
      </c>
      <c r="AD12" s="52" t="s">
        <v>90</v>
      </c>
      <c r="AE12" s="52" t="s">
        <v>90</v>
      </c>
      <c r="AF12" s="196" t="s">
        <v>90</v>
      </c>
      <c r="AG12" s="196"/>
      <c r="AH12" s="53" t="str">
        <f>IF(ISBLANK(AG12),"-",AG12-AG11)</f>
        <v>-</v>
      </c>
      <c r="AI12" s="54" t="e">
        <f t="shared" ref="AI12:AI34" si="8">AH12/T12</f>
        <v>#VALUE!</v>
      </c>
      <c r="AJ12" s="166">
        <v>0</v>
      </c>
      <c r="AK12" s="166">
        <v>0</v>
      </c>
      <c r="AL12" s="166">
        <v>1</v>
      </c>
      <c r="AM12" s="166">
        <v>0</v>
      </c>
      <c r="AN12" s="166">
        <v>1</v>
      </c>
      <c r="AO12" s="166">
        <v>0.35</v>
      </c>
      <c r="AP12" s="197"/>
      <c r="AQ12" s="197">
        <f t="shared" si="0"/>
        <v>0</v>
      </c>
      <c r="AR12" s="57"/>
      <c r="AS12" s="56" t="s">
        <v>113</v>
      </c>
      <c r="AV12" s="42" t="s">
        <v>92</v>
      </c>
      <c r="AW12" s="42" t="s">
        <v>93</v>
      </c>
      <c r="AY12" s="87" t="s">
        <v>137</v>
      </c>
    </row>
    <row r="13" spans="2:51" x14ac:dyDescent="0.25">
      <c r="B13" s="43">
        <v>2.0833333333333299</v>
      </c>
      <c r="C13" s="43">
        <v>0.125</v>
      </c>
      <c r="D13" s="191"/>
      <c r="E13" s="44">
        <f t="shared" si="1"/>
        <v>0</v>
      </c>
      <c r="F13" s="168">
        <v>66</v>
      </c>
      <c r="G13" s="44">
        <f t="shared" si="2"/>
        <v>46.478873239436624</v>
      </c>
      <c r="H13" s="45" t="s">
        <v>88</v>
      </c>
      <c r="I13" s="45">
        <f t="shared" si="3"/>
        <v>41.549295774647888</v>
      </c>
      <c r="J13" s="46">
        <f>(F13-5)/1.42</f>
        <v>42.95774647887324</v>
      </c>
      <c r="K13" s="45">
        <f>J13+(6/1.42)</f>
        <v>47.183098591549296</v>
      </c>
      <c r="L13" s="47">
        <v>14</v>
      </c>
      <c r="M13" s="48" t="s">
        <v>89</v>
      </c>
      <c r="N13" s="48">
        <v>11.2</v>
      </c>
      <c r="O13" s="192"/>
      <c r="P13" s="192"/>
      <c r="Q13" s="192"/>
      <c r="R13" s="50">
        <f t="shared" si="4"/>
        <v>0</v>
      </c>
      <c r="S13" s="51">
        <f t="shared" si="5"/>
        <v>0</v>
      </c>
      <c r="T13" s="51">
        <f t="shared" si="6"/>
        <v>0</v>
      </c>
      <c r="U13" s="193"/>
      <c r="V13" s="193">
        <f t="shared" si="7"/>
        <v>0</v>
      </c>
      <c r="W13" s="194" t="s">
        <v>129</v>
      </c>
      <c r="X13" s="197">
        <v>0</v>
      </c>
      <c r="Y13" s="197">
        <v>0</v>
      </c>
      <c r="Z13" s="197"/>
      <c r="AA13" s="197">
        <v>0</v>
      </c>
      <c r="AB13" s="197"/>
      <c r="AC13" s="52" t="s">
        <v>90</v>
      </c>
      <c r="AD13" s="52" t="s">
        <v>90</v>
      </c>
      <c r="AE13" s="52" t="s">
        <v>90</v>
      </c>
      <c r="AF13" s="196" t="s">
        <v>90</v>
      </c>
      <c r="AG13" s="196"/>
      <c r="AH13" s="53" t="str">
        <f>IF(ISBLANK(AG13),"-",AG13-AG12)</f>
        <v>-</v>
      </c>
      <c r="AI13" s="54" t="e">
        <f t="shared" si="8"/>
        <v>#VALUE!</v>
      </c>
      <c r="AJ13" s="166">
        <v>0</v>
      </c>
      <c r="AK13" s="166">
        <v>0</v>
      </c>
      <c r="AL13" s="166">
        <v>1</v>
      </c>
      <c r="AM13" s="166">
        <v>0</v>
      </c>
      <c r="AN13" s="166">
        <v>1</v>
      </c>
      <c r="AO13" s="166">
        <v>0.35</v>
      </c>
      <c r="AP13" s="197"/>
      <c r="AQ13" s="197">
        <f t="shared" si="0"/>
        <v>0</v>
      </c>
      <c r="AR13" s="55"/>
      <c r="AS13" s="56" t="s">
        <v>113</v>
      </c>
      <c r="AV13" s="42" t="s">
        <v>94</v>
      </c>
      <c r="AW13" s="42" t="s">
        <v>95</v>
      </c>
      <c r="AY13" s="87" t="s">
        <v>147</v>
      </c>
    </row>
    <row r="14" spans="2:51" x14ac:dyDescent="0.25">
      <c r="B14" s="43">
        <v>2.125</v>
      </c>
      <c r="C14" s="43">
        <v>0.16666666666666699</v>
      </c>
      <c r="D14" s="191"/>
      <c r="E14" s="44">
        <f t="shared" si="1"/>
        <v>0</v>
      </c>
      <c r="F14" s="168">
        <v>66</v>
      </c>
      <c r="G14" s="44">
        <f t="shared" si="2"/>
        <v>46.478873239436624</v>
      </c>
      <c r="H14" s="45" t="s">
        <v>88</v>
      </c>
      <c r="I14" s="45">
        <f t="shared" si="3"/>
        <v>41.549295774647888</v>
      </c>
      <c r="J14" s="46">
        <f>J15</f>
        <v>42.95774647887324</v>
      </c>
      <c r="K14" s="45">
        <f>J14+(6/1.42)</f>
        <v>47.183098591549296</v>
      </c>
      <c r="L14" s="47">
        <v>14</v>
      </c>
      <c r="M14" s="48" t="s">
        <v>89</v>
      </c>
      <c r="N14" s="48">
        <v>12.8</v>
      </c>
      <c r="O14" s="192"/>
      <c r="P14" s="192"/>
      <c r="Q14" s="192"/>
      <c r="R14" s="50">
        <f t="shared" si="4"/>
        <v>0</v>
      </c>
      <c r="S14" s="51">
        <f t="shared" si="5"/>
        <v>0</v>
      </c>
      <c r="T14" s="51">
        <f t="shared" si="6"/>
        <v>0</v>
      </c>
      <c r="U14" s="193"/>
      <c r="V14" s="193">
        <f t="shared" si="7"/>
        <v>0</v>
      </c>
      <c r="W14" s="194" t="s">
        <v>129</v>
      </c>
      <c r="X14" s="197">
        <v>0</v>
      </c>
      <c r="Y14" s="197">
        <v>0</v>
      </c>
      <c r="Z14" s="197"/>
      <c r="AA14" s="197">
        <v>0</v>
      </c>
      <c r="AB14" s="197"/>
      <c r="AC14" s="52" t="s">
        <v>90</v>
      </c>
      <c r="AD14" s="52" t="s">
        <v>90</v>
      </c>
      <c r="AE14" s="52" t="s">
        <v>90</v>
      </c>
      <c r="AF14" s="196" t="s">
        <v>90</v>
      </c>
      <c r="AG14" s="196"/>
      <c r="AH14" s="53" t="str">
        <f t="shared" ref="AH14:AH34" si="9">IF(ISBLANK(AG14),"-",AG14-AG13)</f>
        <v>-</v>
      </c>
      <c r="AI14" s="54" t="e">
        <f t="shared" si="8"/>
        <v>#VALUE!</v>
      </c>
      <c r="AJ14" s="166">
        <v>0</v>
      </c>
      <c r="AK14" s="166">
        <v>0</v>
      </c>
      <c r="AL14" s="166">
        <v>1</v>
      </c>
      <c r="AM14" s="166">
        <v>0</v>
      </c>
      <c r="AN14" s="166">
        <v>1</v>
      </c>
      <c r="AO14" s="166">
        <v>0.5</v>
      </c>
      <c r="AP14" s="197"/>
      <c r="AQ14" s="197">
        <f t="shared" si="0"/>
        <v>0</v>
      </c>
      <c r="AR14" s="55"/>
      <c r="AS14" s="56" t="s">
        <v>113</v>
      </c>
      <c r="AT14" s="58"/>
      <c r="AV14" s="42" t="s">
        <v>96</v>
      </c>
      <c r="AW14" s="42" t="s">
        <v>97</v>
      </c>
      <c r="AY14" s="87" t="s">
        <v>138</v>
      </c>
    </row>
    <row r="15" spans="2:51" x14ac:dyDescent="0.25">
      <c r="B15" s="43">
        <v>2.1666666666666701</v>
      </c>
      <c r="C15" s="43">
        <v>0.20833333333333301</v>
      </c>
      <c r="D15" s="191"/>
      <c r="E15" s="44">
        <f t="shared" si="1"/>
        <v>0</v>
      </c>
      <c r="F15" s="168">
        <v>66</v>
      </c>
      <c r="G15" s="44">
        <f t="shared" si="2"/>
        <v>46.478873239436624</v>
      </c>
      <c r="H15" s="45" t="s">
        <v>88</v>
      </c>
      <c r="I15" s="45">
        <f t="shared" si="3"/>
        <v>41.549295774647888</v>
      </c>
      <c r="J15" s="46">
        <f>(F15-5)/1.42</f>
        <v>42.95774647887324</v>
      </c>
      <c r="K15" s="45">
        <f>J15+(6/1.42)</f>
        <v>47.183098591549296</v>
      </c>
      <c r="L15" s="47">
        <v>18</v>
      </c>
      <c r="M15" s="48" t="s">
        <v>89</v>
      </c>
      <c r="N15" s="48">
        <v>13.1</v>
      </c>
      <c r="O15" s="192"/>
      <c r="P15" s="192"/>
      <c r="Q15" s="192"/>
      <c r="R15" s="50">
        <f t="shared" si="4"/>
        <v>0</v>
      </c>
      <c r="S15" s="51">
        <f t="shared" si="5"/>
        <v>0</v>
      </c>
      <c r="T15" s="51">
        <f t="shared" si="6"/>
        <v>0</v>
      </c>
      <c r="U15" s="193"/>
      <c r="V15" s="193">
        <f t="shared" si="7"/>
        <v>0</v>
      </c>
      <c r="W15" s="194" t="s">
        <v>129</v>
      </c>
      <c r="X15" s="197">
        <v>0</v>
      </c>
      <c r="Y15" s="197">
        <v>0</v>
      </c>
      <c r="Z15" s="197"/>
      <c r="AA15" s="197">
        <v>0</v>
      </c>
      <c r="AB15" s="197"/>
      <c r="AC15" s="52" t="s">
        <v>90</v>
      </c>
      <c r="AD15" s="52" t="s">
        <v>90</v>
      </c>
      <c r="AE15" s="52" t="s">
        <v>90</v>
      </c>
      <c r="AF15" s="196" t="s">
        <v>90</v>
      </c>
      <c r="AG15" s="196"/>
      <c r="AH15" s="53" t="str">
        <f t="shared" si="9"/>
        <v>-</v>
      </c>
      <c r="AI15" s="54" t="e">
        <f t="shared" si="8"/>
        <v>#VALUE!</v>
      </c>
      <c r="AJ15" s="166">
        <v>0</v>
      </c>
      <c r="AK15" s="166">
        <v>0</v>
      </c>
      <c r="AL15" s="166">
        <v>1</v>
      </c>
      <c r="AM15" s="166">
        <v>0</v>
      </c>
      <c r="AN15" s="166">
        <v>1</v>
      </c>
      <c r="AO15" s="166">
        <v>0</v>
      </c>
      <c r="AP15" s="197"/>
      <c r="AQ15" s="197">
        <f t="shared" si="0"/>
        <v>0</v>
      </c>
      <c r="AR15" s="55"/>
      <c r="AS15" s="56" t="s">
        <v>113</v>
      </c>
      <c r="AV15" s="42" t="s">
        <v>98</v>
      </c>
      <c r="AW15" s="42" t="s">
        <v>99</v>
      </c>
      <c r="AY15" s="87" t="s">
        <v>248</v>
      </c>
    </row>
    <row r="16" spans="2:51" x14ac:dyDescent="0.25">
      <c r="B16" s="43">
        <v>2.2083333333333299</v>
      </c>
      <c r="C16" s="43">
        <v>0.25</v>
      </c>
      <c r="D16" s="191"/>
      <c r="E16" s="44">
        <f t="shared" si="1"/>
        <v>0</v>
      </c>
      <c r="F16" s="103">
        <v>68</v>
      </c>
      <c r="G16" s="44">
        <f t="shared" si="2"/>
        <v>47.887323943661976</v>
      </c>
      <c r="H16" s="45" t="s">
        <v>88</v>
      </c>
      <c r="I16" s="45">
        <f t="shared" si="3"/>
        <v>46.478873239436624</v>
      </c>
      <c r="J16" s="46">
        <f t="shared" ref="J16:J25" si="10">F16/1.42</f>
        <v>47.887323943661976</v>
      </c>
      <c r="K16" s="45">
        <f>J16+1.42</f>
        <v>49.307323943661977</v>
      </c>
      <c r="L16" s="47">
        <v>19</v>
      </c>
      <c r="M16" s="48" t="s">
        <v>100</v>
      </c>
      <c r="N16" s="48">
        <v>13.1</v>
      </c>
      <c r="O16" s="192"/>
      <c r="P16" s="192"/>
      <c r="Q16" s="192"/>
      <c r="R16" s="50">
        <f t="shared" si="4"/>
        <v>0</v>
      </c>
      <c r="S16" s="51">
        <f t="shared" si="5"/>
        <v>0</v>
      </c>
      <c r="T16" s="51">
        <f t="shared" si="6"/>
        <v>0</v>
      </c>
      <c r="U16" s="193"/>
      <c r="V16" s="193">
        <f t="shared" si="7"/>
        <v>0</v>
      </c>
      <c r="W16" s="194" t="s">
        <v>129</v>
      </c>
      <c r="X16" s="197">
        <v>0</v>
      </c>
      <c r="Y16" s="197">
        <v>0</v>
      </c>
      <c r="Z16" s="197"/>
      <c r="AA16" s="197">
        <v>0</v>
      </c>
      <c r="AB16" s="197"/>
      <c r="AC16" s="52" t="s">
        <v>90</v>
      </c>
      <c r="AD16" s="52" t="s">
        <v>90</v>
      </c>
      <c r="AE16" s="52" t="s">
        <v>90</v>
      </c>
      <c r="AF16" s="196" t="s">
        <v>90</v>
      </c>
      <c r="AG16" s="196"/>
      <c r="AH16" s="53" t="str">
        <f t="shared" si="9"/>
        <v>-</v>
      </c>
      <c r="AI16" s="54" t="e">
        <f t="shared" si="8"/>
        <v>#VALUE!</v>
      </c>
      <c r="AJ16" s="166">
        <v>0</v>
      </c>
      <c r="AK16" s="166">
        <v>0</v>
      </c>
      <c r="AL16" s="166">
        <v>1</v>
      </c>
      <c r="AM16" s="166">
        <v>0</v>
      </c>
      <c r="AN16" s="166">
        <v>1</v>
      </c>
      <c r="AO16" s="166">
        <v>0</v>
      </c>
      <c r="AP16" s="197"/>
      <c r="AQ16" s="197">
        <f t="shared" si="0"/>
        <v>0</v>
      </c>
      <c r="AR16" s="57"/>
      <c r="AS16" s="56" t="s">
        <v>101</v>
      </c>
      <c r="AV16" s="42" t="s">
        <v>102</v>
      </c>
      <c r="AW16" s="42" t="s">
        <v>103</v>
      </c>
      <c r="AY16" s="87"/>
    </row>
    <row r="17" spans="1:51" x14ac:dyDescent="0.25">
      <c r="B17" s="43">
        <v>2.25</v>
      </c>
      <c r="C17" s="43">
        <v>0.29166666666666702</v>
      </c>
      <c r="D17" s="191"/>
      <c r="E17" s="44">
        <f t="shared" si="1"/>
        <v>0</v>
      </c>
      <c r="F17" s="103">
        <v>83</v>
      </c>
      <c r="G17" s="44">
        <f t="shared" si="2"/>
        <v>58.450704225352112</v>
      </c>
      <c r="H17" s="45" t="s">
        <v>88</v>
      </c>
      <c r="I17" s="45">
        <f t="shared" si="3"/>
        <v>57.04225352112676</v>
      </c>
      <c r="J17" s="46">
        <f t="shared" si="10"/>
        <v>58.450704225352112</v>
      </c>
      <c r="K17" s="45">
        <f t="shared" ref="K17:K22" si="11">J17+1.42</f>
        <v>59.870704225352114</v>
      </c>
      <c r="L17" s="47">
        <v>19</v>
      </c>
      <c r="M17" s="48" t="s">
        <v>100</v>
      </c>
      <c r="N17" s="48">
        <v>16.7</v>
      </c>
      <c r="O17" s="192"/>
      <c r="P17" s="192"/>
      <c r="Q17" s="192"/>
      <c r="R17" s="50">
        <f t="shared" si="4"/>
        <v>0</v>
      </c>
      <c r="S17" s="51">
        <f t="shared" si="5"/>
        <v>0</v>
      </c>
      <c r="T17" s="51">
        <f t="shared" si="6"/>
        <v>0</v>
      </c>
      <c r="U17" s="193"/>
      <c r="V17" s="193">
        <f t="shared" si="7"/>
        <v>0</v>
      </c>
      <c r="W17" s="194"/>
      <c r="X17" s="197">
        <v>0</v>
      </c>
      <c r="Y17" s="197"/>
      <c r="Z17" s="197"/>
      <c r="AA17" s="197"/>
      <c r="AB17" s="197"/>
      <c r="AC17" s="52" t="s">
        <v>90</v>
      </c>
      <c r="AD17" s="52" t="s">
        <v>90</v>
      </c>
      <c r="AE17" s="52" t="s">
        <v>90</v>
      </c>
      <c r="AF17" s="196" t="s">
        <v>90</v>
      </c>
      <c r="AG17" s="196"/>
      <c r="AH17" s="53" t="str">
        <f t="shared" si="9"/>
        <v>-</v>
      </c>
      <c r="AI17" s="54" t="e">
        <f t="shared" si="8"/>
        <v>#VALUE!</v>
      </c>
      <c r="AJ17" s="166">
        <v>0</v>
      </c>
      <c r="AK17" s="166">
        <v>1</v>
      </c>
      <c r="AL17" s="166">
        <v>1</v>
      </c>
      <c r="AM17" s="166">
        <v>1</v>
      </c>
      <c r="AN17" s="166">
        <v>1</v>
      </c>
      <c r="AO17" s="166">
        <v>0</v>
      </c>
      <c r="AP17" s="197"/>
      <c r="AQ17" s="197">
        <f t="shared" si="0"/>
        <v>0</v>
      </c>
      <c r="AR17" s="55"/>
      <c r="AS17" s="56" t="s">
        <v>101</v>
      </c>
      <c r="AT17" s="58"/>
      <c r="AV17" s="42" t="s">
        <v>104</v>
      </c>
      <c r="AW17" s="42" t="s">
        <v>105</v>
      </c>
      <c r="AY17" s="170"/>
    </row>
    <row r="18" spans="1:51" x14ac:dyDescent="0.25">
      <c r="B18" s="43">
        <v>2.2916666666666701</v>
      </c>
      <c r="C18" s="43">
        <v>0.33333333333333298</v>
      </c>
      <c r="D18" s="191"/>
      <c r="E18" s="44">
        <f t="shared" si="1"/>
        <v>0</v>
      </c>
      <c r="F18" s="103">
        <v>83</v>
      </c>
      <c r="G18" s="44">
        <f t="shared" si="2"/>
        <v>58.450704225352112</v>
      </c>
      <c r="H18" s="45" t="s">
        <v>88</v>
      </c>
      <c r="I18" s="45">
        <f t="shared" si="3"/>
        <v>57.04225352112676</v>
      </c>
      <c r="J18" s="46">
        <f t="shared" si="10"/>
        <v>58.450704225352112</v>
      </c>
      <c r="K18" s="45">
        <f t="shared" si="11"/>
        <v>59.870704225352114</v>
      </c>
      <c r="L18" s="47">
        <v>19</v>
      </c>
      <c r="M18" s="48" t="s">
        <v>100</v>
      </c>
      <c r="N18" s="48">
        <v>17.3</v>
      </c>
      <c r="O18" s="192"/>
      <c r="P18" s="192"/>
      <c r="Q18" s="192"/>
      <c r="R18" s="50">
        <f t="shared" si="4"/>
        <v>0</v>
      </c>
      <c r="S18" s="51">
        <f t="shared" si="5"/>
        <v>0</v>
      </c>
      <c r="T18" s="51">
        <f t="shared" si="6"/>
        <v>0</v>
      </c>
      <c r="U18" s="193"/>
      <c r="V18" s="193">
        <f t="shared" si="7"/>
        <v>0</v>
      </c>
      <c r="W18" s="194"/>
      <c r="X18" s="197">
        <v>0</v>
      </c>
      <c r="Y18" s="197"/>
      <c r="Z18" s="197"/>
      <c r="AA18" s="197"/>
      <c r="AB18" s="197"/>
      <c r="AC18" s="52" t="s">
        <v>90</v>
      </c>
      <c r="AD18" s="52" t="s">
        <v>90</v>
      </c>
      <c r="AE18" s="52" t="s">
        <v>90</v>
      </c>
      <c r="AF18" s="196" t="s">
        <v>90</v>
      </c>
      <c r="AG18" s="196"/>
      <c r="AH18" s="53" t="str">
        <f t="shared" si="9"/>
        <v>-</v>
      </c>
      <c r="AI18" s="54" t="e">
        <f t="shared" si="8"/>
        <v>#VALUE!</v>
      </c>
      <c r="AJ18" s="166">
        <v>0</v>
      </c>
      <c r="AK18" s="166">
        <v>1</v>
      </c>
      <c r="AL18" s="166">
        <v>1</v>
      </c>
      <c r="AM18" s="166">
        <v>1</v>
      </c>
      <c r="AN18" s="166">
        <v>1</v>
      </c>
      <c r="AO18" s="166">
        <v>0</v>
      </c>
      <c r="AP18" s="197"/>
      <c r="AQ18" s="197">
        <f t="shared" si="0"/>
        <v>0</v>
      </c>
      <c r="AR18" s="55"/>
      <c r="AS18" s="56" t="s">
        <v>101</v>
      </c>
      <c r="AV18" s="42" t="s">
        <v>106</v>
      </c>
      <c r="AW18" s="42" t="s">
        <v>107</v>
      </c>
      <c r="AY18" s="170"/>
    </row>
    <row r="19" spans="1:51" x14ac:dyDescent="0.25">
      <c r="B19" s="43">
        <v>2.3333333333333299</v>
      </c>
      <c r="C19" s="43">
        <v>0.375</v>
      </c>
      <c r="D19" s="191"/>
      <c r="E19" s="44">
        <f t="shared" si="1"/>
        <v>0</v>
      </c>
      <c r="F19" s="103">
        <v>83</v>
      </c>
      <c r="G19" s="44">
        <f t="shared" si="2"/>
        <v>58.450704225352112</v>
      </c>
      <c r="H19" s="45" t="s">
        <v>88</v>
      </c>
      <c r="I19" s="45">
        <f t="shared" si="3"/>
        <v>57.04225352112676</v>
      </c>
      <c r="J19" s="46">
        <f t="shared" si="10"/>
        <v>58.450704225352112</v>
      </c>
      <c r="K19" s="45">
        <f t="shared" si="11"/>
        <v>59.870704225352114</v>
      </c>
      <c r="L19" s="47">
        <v>19</v>
      </c>
      <c r="M19" s="48" t="s">
        <v>100</v>
      </c>
      <c r="N19" s="48">
        <v>18.399999999999999</v>
      </c>
      <c r="O19" s="192"/>
      <c r="P19" s="192"/>
      <c r="Q19" s="192"/>
      <c r="R19" s="50">
        <f t="shared" si="4"/>
        <v>0</v>
      </c>
      <c r="S19" s="51">
        <f t="shared" si="5"/>
        <v>0</v>
      </c>
      <c r="T19" s="51">
        <f t="shared" si="6"/>
        <v>0</v>
      </c>
      <c r="U19" s="193"/>
      <c r="V19" s="193">
        <f t="shared" si="7"/>
        <v>0</v>
      </c>
      <c r="W19" s="194"/>
      <c r="X19" s="197">
        <v>0</v>
      </c>
      <c r="Y19" s="197"/>
      <c r="Z19" s="197"/>
      <c r="AA19" s="197"/>
      <c r="AB19" s="197"/>
      <c r="AC19" s="52" t="s">
        <v>90</v>
      </c>
      <c r="AD19" s="52" t="s">
        <v>90</v>
      </c>
      <c r="AE19" s="52" t="s">
        <v>90</v>
      </c>
      <c r="AF19" s="196" t="s">
        <v>90</v>
      </c>
      <c r="AG19" s="196"/>
      <c r="AH19" s="53" t="str">
        <f t="shared" si="9"/>
        <v>-</v>
      </c>
      <c r="AI19" s="54" t="e">
        <f t="shared" si="8"/>
        <v>#VALUE!</v>
      </c>
      <c r="AJ19" s="166">
        <v>0</v>
      </c>
      <c r="AK19" s="166">
        <v>1</v>
      </c>
      <c r="AL19" s="166">
        <v>1</v>
      </c>
      <c r="AM19" s="166">
        <v>1</v>
      </c>
      <c r="AN19" s="166">
        <v>1</v>
      </c>
      <c r="AO19" s="166">
        <v>0</v>
      </c>
      <c r="AP19" s="197"/>
      <c r="AQ19" s="197">
        <f t="shared" si="0"/>
        <v>0</v>
      </c>
      <c r="AR19" s="55"/>
      <c r="AS19" s="56" t="s">
        <v>101</v>
      </c>
      <c r="AV19" s="42" t="s">
        <v>108</v>
      </c>
      <c r="AW19" s="42" t="s">
        <v>109</v>
      </c>
      <c r="AY19" s="170"/>
    </row>
    <row r="20" spans="1:51" x14ac:dyDescent="0.25">
      <c r="B20" s="43">
        <v>2.375</v>
      </c>
      <c r="C20" s="43">
        <v>0.41666666666666669</v>
      </c>
      <c r="D20" s="191"/>
      <c r="E20" s="44">
        <f t="shared" si="1"/>
        <v>0</v>
      </c>
      <c r="F20" s="103">
        <v>83</v>
      </c>
      <c r="G20" s="44">
        <f t="shared" si="2"/>
        <v>58.450704225352112</v>
      </c>
      <c r="H20" s="45" t="s">
        <v>88</v>
      </c>
      <c r="I20" s="45">
        <f t="shared" si="3"/>
        <v>57.04225352112676</v>
      </c>
      <c r="J20" s="46">
        <f t="shared" si="10"/>
        <v>58.450704225352112</v>
      </c>
      <c r="K20" s="45">
        <f t="shared" si="11"/>
        <v>59.870704225352114</v>
      </c>
      <c r="L20" s="47">
        <v>19</v>
      </c>
      <c r="M20" s="48" t="s">
        <v>100</v>
      </c>
      <c r="N20" s="48">
        <v>17.7</v>
      </c>
      <c r="O20" s="192"/>
      <c r="P20" s="192"/>
      <c r="Q20" s="192"/>
      <c r="R20" s="50">
        <f t="shared" si="4"/>
        <v>0</v>
      </c>
      <c r="S20" s="51">
        <f t="shared" si="5"/>
        <v>0</v>
      </c>
      <c r="T20" s="51">
        <f t="shared" si="6"/>
        <v>0</v>
      </c>
      <c r="U20" s="193"/>
      <c r="V20" s="193">
        <f t="shared" si="7"/>
        <v>0</v>
      </c>
      <c r="W20" s="194"/>
      <c r="X20" s="197">
        <v>0</v>
      </c>
      <c r="Y20" s="197"/>
      <c r="Z20" s="197"/>
      <c r="AA20" s="197"/>
      <c r="AB20" s="197"/>
      <c r="AC20" s="52" t="s">
        <v>90</v>
      </c>
      <c r="AD20" s="52" t="s">
        <v>90</v>
      </c>
      <c r="AE20" s="52" t="s">
        <v>90</v>
      </c>
      <c r="AF20" s="196" t="s">
        <v>90</v>
      </c>
      <c r="AG20" s="196"/>
      <c r="AH20" s="53" t="str">
        <f>IF(ISBLANK(AG20),"-",AG20-AG19)</f>
        <v>-</v>
      </c>
      <c r="AI20" s="54" t="e">
        <f t="shared" si="8"/>
        <v>#VALUE!</v>
      </c>
      <c r="AJ20" s="166">
        <v>0</v>
      </c>
      <c r="AK20" s="166">
        <v>1</v>
      </c>
      <c r="AL20" s="166">
        <v>1</v>
      </c>
      <c r="AM20" s="166">
        <v>1</v>
      </c>
      <c r="AN20" s="166">
        <v>1</v>
      </c>
      <c r="AO20" s="166">
        <v>0</v>
      </c>
      <c r="AP20" s="197"/>
      <c r="AQ20" s="197">
        <f t="shared" si="0"/>
        <v>0</v>
      </c>
      <c r="AR20" s="57"/>
      <c r="AS20" s="56" t="s">
        <v>101</v>
      </c>
      <c r="AY20" s="170"/>
    </row>
    <row r="21" spans="1:51" x14ac:dyDescent="0.25">
      <c r="B21" s="43">
        <v>2.4166666666666701</v>
      </c>
      <c r="C21" s="43">
        <v>0.45833333333333298</v>
      </c>
      <c r="D21" s="191"/>
      <c r="E21" s="44">
        <f t="shared" si="1"/>
        <v>0</v>
      </c>
      <c r="F21" s="103">
        <v>83</v>
      </c>
      <c r="G21" s="44">
        <f t="shared" si="2"/>
        <v>58.450704225352112</v>
      </c>
      <c r="H21" s="45" t="s">
        <v>88</v>
      </c>
      <c r="I21" s="45">
        <f t="shared" si="3"/>
        <v>57.04225352112676</v>
      </c>
      <c r="J21" s="46">
        <f t="shared" si="10"/>
        <v>58.450704225352112</v>
      </c>
      <c r="K21" s="45">
        <f t="shared" si="11"/>
        <v>59.870704225352114</v>
      </c>
      <c r="L21" s="47">
        <v>19</v>
      </c>
      <c r="M21" s="48" t="s">
        <v>100</v>
      </c>
      <c r="N21" s="48">
        <v>17.7</v>
      </c>
      <c r="O21" s="192"/>
      <c r="P21" s="192"/>
      <c r="Q21" s="192"/>
      <c r="R21" s="50">
        <f>Q21-Q20</f>
        <v>0</v>
      </c>
      <c r="S21" s="51">
        <f t="shared" si="5"/>
        <v>0</v>
      </c>
      <c r="T21" s="51">
        <f t="shared" si="6"/>
        <v>0</v>
      </c>
      <c r="U21" s="193"/>
      <c r="V21" s="193">
        <f t="shared" si="7"/>
        <v>0</v>
      </c>
      <c r="W21" s="194"/>
      <c r="X21" s="197">
        <v>0</v>
      </c>
      <c r="Y21" s="197"/>
      <c r="Z21" s="197"/>
      <c r="AA21" s="197"/>
      <c r="AB21" s="197"/>
      <c r="AC21" s="52" t="s">
        <v>90</v>
      </c>
      <c r="AD21" s="52" t="s">
        <v>90</v>
      </c>
      <c r="AE21" s="52" t="s">
        <v>90</v>
      </c>
      <c r="AF21" s="196" t="s">
        <v>90</v>
      </c>
      <c r="AG21" s="196"/>
      <c r="AH21" s="53" t="str">
        <f t="shared" si="9"/>
        <v>-</v>
      </c>
      <c r="AI21" s="54" t="e">
        <f t="shared" si="8"/>
        <v>#VALUE!</v>
      </c>
      <c r="AJ21" s="166">
        <v>0</v>
      </c>
      <c r="AK21" s="166">
        <v>1</v>
      </c>
      <c r="AL21" s="166">
        <v>1</v>
      </c>
      <c r="AM21" s="166">
        <v>1</v>
      </c>
      <c r="AN21" s="166">
        <v>1</v>
      </c>
      <c r="AO21" s="166">
        <v>0</v>
      </c>
      <c r="AP21" s="197"/>
      <c r="AQ21" s="197">
        <f t="shared" si="0"/>
        <v>0</v>
      </c>
      <c r="AR21" s="55"/>
      <c r="AS21" s="56" t="s">
        <v>101</v>
      </c>
      <c r="AY21" s="170"/>
    </row>
    <row r="22" spans="1:51" x14ac:dyDescent="0.25">
      <c r="B22" s="43">
        <v>2.4583333333333299</v>
      </c>
      <c r="C22" s="43">
        <v>0.5</v>
      </c>
      <c r="D22" s="191"/>
      <c r="E22" s="44">
        <f t="shared" si="1"/>
        <v>0</v>
      </c>
      <c r="F22" s="103">
        <v>83</v>
      </c>
      <c r="G22" s="44">
        <f t="shared" si="2"/>
        <v>58.450704225352112</v>
      </c>
      <c r="H22" s="45" t="s">
        <v>88</v>
      </c>
      <c r="I22" s="45">
        <f t="shared" si="3"/>
        <v>57.04225352112676</v>
      </c>
      <c r="J22" s="46">
        <f t="shared" si="10"/>
        <v>58.450704225352112</v>
      </c>
      <c r="K22" s="45">
        <f t="shared" si="11"/>
        <v>59.870704225352114</v>
      </c>
      <c r="L22" s="47">
        <v>19</v>
      </c>
      <c r="M22" s="48" t="s">
        <v>100</v>
      </c>
      <c r="N22" s="48">
        <v>17.3</v>
      </c>
      <c r="O22" s="192"/>
      <c r="P22" s="192"/>
      <c r="Q22" s="192"/>
      <c r="R22" s="50">
        <f t="shared" si="4"/>
        <v>0</v>
      </c>
      <c r="S22" s="51">
        <f t="shared" si="5"/>
        <v>0</v>
      </c>
      <c r="T22" s="51">
        <f t="shared" si="6"/>
        <v>0</v>
      </c>
      <c r="U22" s="193"/>
      <c r="V22" s="193">
        <f t="shared" si="7"/>
        <v>0</v>
      </c>
      <c r="W22" s="194"/>
      <c r="X22" s="197">
        <v>0</v>
      </c>
      <c r="Y22" s="197"/>
      <c r="Z22" s="197"/>
      <c r="AA22" s="197"/>
      <c r="AB22" s="197"/>
      <c r="AC22" s="52" t="s">
        <v>90</v>
      </c>
      <c r="AD22" s="52" t="s">
        <v>90</v>
      </c>
      <c r="AE22" s="52" t="s">
        <v>90</v>
      </c>
      <c r="AF22" s="196" t="s">
        <v>90</v>
      </c>
      <c r="AG22" s="196"/>
      <c r="AH22" s="53" t="str">
        <f t="shared" si="9"/>
        <v>-</v>
      </c>
      <c r="AI22" s="54" t="e">
        <f t="shared" si="8"/>
        <v>#VALUE!</v>
      </c>
      <c r="AJ22" s="166">
        <v>0</v>
      </c>
      <c r="AK22" s="166">
        <v>1</v>
      </c>
      <c r="AL22" s="166">
        <v>1</v>
      </c>
      <c r="AM22" s="166">
        <v>1</v>
      </c>
      <c r="AN22" s="166">
        <v>1</v>
      </c>
      <c r="AO22" s="166">
        <v>0</v>
      </c>
      <c r="AP22" s="197"/>
      <c r="AQ22" s="197">
        <f t="shared" si="0"/>
        <v>0</v>
      </c>
      <c r="AR22" s="55"/>
      <c r="AS22" s="56" t="s">
        <v>101</v>
      </c>
      <c r="AV22" s="59" t="s">
        <v>110</v>
      </c>
      <c r="AY22" s="170"/>
    </row>
    <row r="23" spans="1:51" x14ac:dyDescent="0.25">
      <c r="A23" s="163" t="s">
        <v>183</v>
      </c>
      <c r="B23" s="43">
        <v>2.5</v>
      </c>
      <c r="C23" s="43">
        <v>0.54166666666666696</v>
      </c>
      <c r="D23" s="191"/>
      <c r="E23" s="44">
        <f t="shared" si="1"/>
        <v>0</v>
      </c>
      <c r="F23" s="168">
        <v>81</v>
      </c>
      <c r="G23" s="44">
        <f t="shared" si="2"/>
        <v>57.04225352112676</v>
      </c>
      <c r="H23" s="45" t="s">
        <v>88</v>
      </c>
      <c r="I23" s="45">
        <f t="shared" si="3"/>
        <v>55.633802816901408</v>
      </c>
      <c r="J23" s="46">
        <f t="shared" si="10"/>
        <v>57.04225352112676</v>
      </c>
      <c r="K23" s="45">
        <f>J23+(6/1.42)</f>
        <v>61.267605633802816</v>
      </c>
      <c r="L23" s="47">
        <v>19</v>
      </c>
      <c r="M23" s="48" t="s">
        <v>100</v>
      </c>
      <c r="N23" s="48">
        <v>17.5</v>
      </c>
      <c r="O23" s="192"/>
      <c r="P23" s="192"/>
      <c r="Q23" s="192"/>
      <c r="R23" s="50">
        <f t="shared" si="4"/>
        <v>0</v>
      </c>
      <c r="S23" s="51">
        <f t="shared" si="5"/>
        <v>0</v>
      </c>
      <c r="T23" s="51">
        <f t="shared" si="6"/>
        <v>0</v>
      </c>
      <c r="U23" s="193"/>
      <c r="V23" s="193">
        <f t="shared" si="7"/>
        <v>0</v>
      </c>
      <c r="W23" s="194"/>
      <c r="X23" s="197">
        <v>0</v>
      </c>
      <c r="Y23" s="197"/>
      <c r="Z23" s="197"/>
      <c r="AA23" s="197"/>
      <c r="AB23" s="197"/>
      <c r="AC23" s="52" t="s">
        <v>90</v>
      </c>
      <c r="AD23" s="52" t="s">
        <v>90</v>
      </c>
      <c r="AE23" s="52" t="s">
        <v>90</v>
      </c>
      <c r="AF23" s="196" t="s">
        <v>90</v>
      </c>
      <c r="AG23" s="196"/>
      <c r="AH23" s="53" t="str">
        <f t="shared" si="9"/>
        <v>-</v>
      </c>
      <c r="AI23" s="54" t="e">
        <f t="shared" si="8"/>
        <v>#VALUE!</v>
      </c>
      <c r="AJ23" s="166">
        <v>0</v>
      </c>
      <c r="AK23" s="166">
        <v>1</v>
      </c>
      <c r="AL23" s="166">
        <v>1</v>
      </c>
      <c r="AM23" s="166">
        <v>1</v>
      </c>
      <c r="AN23" s="166">
        <v>1</v>
      </c>
      <c r="AO23" s="166">
        <v>0</v>
      </c>
      <c r="AP23" s="197"/>
      <c r="AQ23" s="197">
        <f t="shared" si="0"/>
        <v>0</v>
      </c>
      <c r="AR23" s="55"/>
      <c r="AS23" s="56" t="s">
        <v>113</v>
      </c>
      <c r="AT23" s="58"/>
      <c r="AV23" s="60" t="s">
        <v>111</v>
      </c>
      <c r="AW23" s="61" t="s">
        <v>112</v>
      </c>
      <c r="AY23" s="170"/>
    </row>
    <row r="24" spans="1:51" x14ac:dyDescent="0.25">
      <c r="B24" s="43">
        <v>2.5416666666666701</v>
      </c>
      <c r="C24" s="43">
        <v>0.58333333333333404</v>
      </c>
      <c r="D24" s="191"/>
      <c r="E24" s="44">
        <f t="shared" si="1"/>
        <v>0</v>
      </c>
      <c r="F24" s="168">
        <v>81</v>
      </c>
      <c r="G24" s="44">
        <f t="shared" si="2"/>
        <v>57.04225352112676</v>
      </c>
      <c r="H24" s="45" t="s">
        <v>88</v>
      </c>
      <c r="I24" s="45">
        <f t="shared" si="3"/>
        <v>55.633802816901408</v>
      </c>
      <c r="J24" s="46">
        <f t="shared" si="10"/>
        <v>57.04225352112676</v>
      </c>
      <c r="K24" s="45">
        <f t="shared" ref="K24:K34" si="12">J24+(6/1.42)</f>
        <v>61.267605633802816</v>
      </c>
      <c r="L24" s="47">
        <v>18</v>
      </c>
      <c r="M24" s="48" t="s">
        <v>100</v>
      </c>
      <c r="N24" s="48">
        <v>17.3</v>
      </c>
      <c r="O24" s="192"/>
      <c r="P24" s="192"/>
      <c r="Q24" s="192"/>
      <c r="R24" s="50">
        <f t="shared" si="4"/>
        <v>0</v>
      </c>
      <c r="S24" s="51">
        <f t="shared" si="5"/>
        <v>0</v>
      </c>
      <c r="T24" s="51">
        <f t="shared" si="6"/>
        <v>0</v>
      </c>
      <c r="U24" s="193"/>
      <c r="V24" s="193">
        <f t="shared" si="7"/>
        <v>0</v>
      </c>
      <c r="W24" s="194"/>
      <c r="X24" s="197">
        <v>0</v>
      </c>
      <c r="Y24" s="197"/>
      <c r="Z24" s="197"/>
      <c r="AA24" s="197"/>
      <c r="AB24" s="197"/>
      <c r="AC24" s="52" t="s">
        <v>90</v>
      </c>
      <c r="AD24" s="52" t="s">
        <v>90</v>
      </c>
      <c r="AE24" s="52" t="s">
        <v>90</v>
      </c>
      <c r="AF24" s="196" t="s">
        <v>90</v>
      </c>
      <c r="AG24" s="196"/>
      <c r="AH24" s="53" t="str">
        <f t="shared" si="9"/>
        <v>-</v>
      </c>
      <c r="AI24" s="54" t="e">
        <f t="shared" si="8"/>
        <v>#VALUE!</v>
      </c>
      <c r="AJ24" s="166">
        <v>0</v>
      </c>
      <c r="AK24" s="166">
        <v>1</v>
      </c>
      <c r="AL24" s="166">
        <v>1</v>
      </c>
      <c r="AM24" s="166">
        <v>1</v>
      </c>
      <c r="AN24" s="166">
        <v>1</v>
      </c>
      <c r="AO24" s="166">
        <v>0</v>
      </c>
      <c r="AP24" s="197"/>
      <c r="AQ24" s="197">
        <f t="shared" si="0"/>
        <v>0</v>
      </c>
      <c r="AR24" s="57"/>
      <c r="AS24" s="56" t="s">
        <v>113</v>
      </c>
      <c r="AV24" s="62" t="s">
        <v>29</v>
      </c>
      <c r="AW24" s="62">
        <v>14.7</v>
      </c>
      <c r="AY24" s="170"/>
    </row>
    <row r="25" spans="1:51" x14ac:dyDescent="0.25">
      <c r="B25" s="43">
        <v>2.5833333333333299</v>
      </c>
      <c r="C25" s="43">
        <v>0.625</v>
      </c>
      <c r="D25" s="191"/>
      <c r="E25" s="44">
        <f t="shared" si="1"/>
        <v>0</v>
      </c>
      <c r="F25" s="168">
        <v>81</v>
      </c>
      <c r="G25" s="44">
        <f t="shared" si="2"/>
        <v>57.04225352112676</v>
      </c>
      <c r="H25" s="45" t="s">
        <v>88</v>
      </c>
      <c r="I25" s="45">
        <f t="shared" si="3"/>
        <v>55.633802816901408</v>
      </c>
      <c r="J25" s="46">
        <f t="shared" si="10"/>
        <v>57.04225352112676</v>
      </c>
      <c r="K25" s="45">
        <f t="shared" si="12"/>
        <v>61.267605633802816</v>
      </c>
      <c r="L25" s="47">
        <v>18</v>
      </c>
      <c r="M25" s="48" t="s">
        <v>100</v>
      </c>
      <c r="N25" s="48">
        <v>16.899999999999999</v>
      </c>
      <c r="O25" s="192"/>
      <c r="P25" s="192"/>
      <c r="Q25" s="192"/>
      <c r="R25" s="50">
        <f t="shared" si="4"/>
        <v>0</v>
      </c>
      <c r="S25" s="51">
        <f t="shared" si="5"/>
        <v>0</v>
      </c>
      <c r="T25" s="51">
        <f t="shared" si="6"/>
        <v>0</v>
      </c>
      <c r="U25" s="193"/>
      <c r="V25" s="193">
        <f t="shared" si="7"/>
        <v>0</v>
      </c>
      <c r="W25" s="194"/>
      <c r="X25" s="197">
        <v>0</v>
      </c>
      <c r="Y25" s="197"/>
      <c r="Z25" s="197"/>
      <c r="AA25" s="197"/>
      <c r="AB25" s="197"/>
      <c r="AC25" s="52" t="s">
        <v>90</v>
      </c>
      <c r="AD25" s="52" t="s">
        <v>90</v>
      </c>
      <c r="AE25" s="52" t="s">
        <v>90</v>
      </c>
      <c r="AF25" s="196" t="s">
        <v>90</v>
      </c>
      <c r="AG25" s="196"/>
      <c r="AH25" s="53" t="str">
        <f t="shared" si="9"/>
        <v>-</v>
      </c>
      <c r="AI25" s="54" t="e">
        <f t="shared" si="8"/>
        <v>#VALUE!</v>
      </c>
      <c r="AJ25" s="166">
        <v>0</v>
      </c>
      <c r="AK25" s="166">
        <v>1</v>
      </c>
      <c r="AL25" s="166">
        <v>1</v>
      </c>
      <c r="AM25" s="166">
        <v>1</v>
      </c>
      <c r="AN25" s="166">
        <v>1</v>
      </c>
      <c r="AO25" s="166">
        <v>0</v>
      </c>
      <c r="AP25" s="197"/>
      <c r="AQ25" s="197">
        <f t="shared" si="0"/>
        <v>0</v>
      </c>
      <c r="AR25" s="55"/>
      <c r="AS25" s="56" t="s">
        <v>113</v>
      </c>
      <c r="AV25" s="62" t="s">
        <v>74</v>
      </c>
      <c r="AW25" s="62">
        <v>10.36</v>
      </c>
      <c r="AY25" s="170"/>
    </row>
    <row r="26" spans="1:51" x14ac:dyDescent="0.25">
      <c r="B26" s="43">
        <v>2.625</v>
      </c>
      <c r="C26" s="43">
        <v>0.66666666666666696</v>
      </c>
      <c r="D26" s="191"/>
      <c r="E26" s="44">
        <f t="shared" si="1"/>
        <v>0</v>
      </c>
      <c r="F26" s="168">
        <v>81</v>
      </c>
      <c r="G26" s="44">
        <f t="shared" si="2"/>
        <v>57.04225352112676</v>
      </c>
      <c r="H26" s="45" t="s">
        <v>88</v>
      </c>
      <c r="I26" s="45">
        <f t="shared" si="3"/>
        <v>53.521126760563384</v>
      </c>
      <c r="J26" s="46">
        <f>(F26-3)/1.42</f>
        <v>54.929577464788736</v>
      </c>
      <c r="K26" s="45">
        <f t="shared" si="12"/>
        <v>59.154929577464792</v>
      </c>
      <c r="L26" s="47">
        <v>18</v>
      </c>
      <c r="M26" s="48" t="s">
        <v>100</v>
      </c>
      <c r="N26" s="48">
        <v>16.7</v>
      </c>
      <c r="O26" s="192"/>
      <c r="P26" s="192"/>
      <c r="Q26" s="192"/>
      <c r="R26" s="50">
        <f t="shared" si="4"/>
        <v>0</v>
      </c>
      <c r="S26" s="51">
        <f t="shared" si="5"/>
        <v>0</v>
      </c>
      <c r="T26" s="51">
        <f t="shared" si="6"/>
        <v>0</v>
      </c>
      <c r="U26" s="193"/>
      <c r="V26" s="193">
        <f t="shared" si="7"/>
        <v>0</v>
      </c>
      <c r="W26" s="194"/>
      <c r="X26" s="197">
        <v>0</v>
      </c>
      <c r="Y26" s="197"/>
      <c r="Z26" s="197"/>
      <c r="AA26" s="197"/>
      <c r="AB26" s="197"/>
      <c r="AC26" s="52" t="s">
        <v>90</v>
      </c>
      <c r="AD26" s="52" t="s">
        <v>90</v>
      </c>
      <c r="AE26" s="52" t="s">
        <v>90</v>
      </c>
      <c r="AF26" s="196" t="s">
        <v>90</v>
      </c>
      <c r="AG26" s="196"/>
      <c r="AH26" s="53" t="str">
        <f t="shared" si="9"/>
        <v>-</v>
      </c>
      <c r="AI26" s="54" t="e">
        <f t="shared" si="8"/>
        <v>#VALUE!</v>
      </c>
      <c r="AJ26" s="166">
        <v>0</v>
      </c>
      <c r="AK26" s="166">
        <v>1</v>
      </c>
      <c r="AL26" s="166">
        <v>1</v>
      </c>
      <c r="AM26" s="166">
        <v>1</v>
      </c>
      <c r="AN26" s="166">
        <v>1</v>
      </c>
      <c r="AO26" s="166">
        <v>0</v>
      </c>
      <c r="AP26" s="197"/>
      <c r="AQ26" s="197">
        <f t="shared" si="0"/>
        <v>0</v>
      </c>
      <c r="AR26" s="55"/>
      <c r="AS26" s="56" t="s">
        <v>113</v>
      </c>
      <c r="AV26" s="62" t="s">
        <v>114</v>
      </c>
      <c r="AW26" s="62">
        <v>1.01325</v>
      </c>
      <c r="AY26" s="170"/>
    </row>
    <row r="27" spans="1:51" x14ac:dyDescent="0.25">
      <c r="B27" s="43">
        <v>2.6666666666666701</v>
      </c>
      <c r="C27" s="43">
        <v>0.70833333333333404</v>
      </c>
      <c r="D27" s="191"/>
      <c r="E27" s="44">
        <f t="shared" si="1"/>
        <v>0</v>
      </c>
      <c r="F27" s="168">
        <v>81</v>
      </c>
      <c r="G27" s="44">
        <f t="shared" si="2"/>
        <v>57.04225352112676</v>
      </c>
      <c r="H27" s="45" t="s">
        <v>88</v>
      </c>
      <c r="I27" s="45">
        <f t="shared" si="3"/>
        <v>53.521126760563384</v>
      </c>
      <c r="J27" s="46">
        <f t="shared" ref="J27:J32" si="13">(F27-3)/1.42</f>
        <v>54.929577464788736</v>
      </c>
      <c r="K27" s="45">
        <f t="shared" si="12"/>
        <v>59.154929577464792</v>
      </c>
      <c r="L27" s="47">
        <v>18</v>
      </c>
      <c r="M27" s="48" t="s">
        <v>100</v>
      </c>
      <c r="N27" s="48">
        <v>16.7</v>
      </c>
      <c r="O27" s="192"/>
      <c r="P27" s="192"/>
      <c r="Q27" s="192"/>
      <c r="R27" s="50">
        <f t="shared" si="4"/>
        <v>0</v>
      </c>
      <c r="S27" s="51">
        <f t="shared" si="5"/>
        <v>0</v>
      </c>
      <c r="T27" s="51">
        <f t="shared" si="6"/>
        <v>0</v>
      </c>
      <c r="U27" s="193"/>
      <c r="V27" s="193">
        <f t="shared" si="7"/>
        <v>0</v>
      </c>
      <c r="W27" s="194"/>
      <c r="X27" s="197">
        <v>0</v>
      </c>
      <c r="Y27" s="197"/>
      <c r="Z27" s="197"/>
      <c r="AA27" s="197"/>
      <c r="AB27" s="197"/>
      <c r="AC27" s="52" t="s">
        <v>90</v>
      </c>
      <c r="AD27" s="52" t="s">
        <v>90</v>
      </c>
      <c r="AE27" s="52" t="s">
        <v>90</v>
      </c>
      <c r="AF27" s="196" t="s">
        <v>90</v>
      </c>
      <c r="AG27" s="196"/>
      <c r="AH27" s="53" t="str">
        <f t="shared" si="9"/>
        <v>-</v>
      </c>
      <c r="AI27" s="54" t="e">
        <f t="shared" si="8"/>
        <v>#VALUE!</v>
      </c>
      <c r="AJ27" s="166">
        <v>0</v>
      </c>
      <c r="AK27" s="166">
        <v>1</v>
      </c>
      <c r="AL27" s="166">
        <v>1</v>
      </c>
      <c r="AM27" s="166">
        <v>1</v>
      </c>
      <c r="AN27" s="166">
        <v>1</v>
      </c>
      <c r="AO27" s="166">
        <v>0</v>
      </c>
      <c r="AP27" s="197"/>
      <c r="AQ27" s="197">
        <f t="shared" si="0"/>
        <v>0</v>
      </c>
      <c r="AR27" s="55"/>
      <c r="AS27" s="56" t="s">
        <v>113</v>
      </c>
      <c r="AV27" s="62" t="s">
        <v>115</v>
      </c>
      <c r="AW27" s="62">
        <v>1</v>
      </c>
      <c r="AY27" s="170"/>
    </row>
    <row r="28" spans="1:51" x14ac:dyDescent="0.25">
      <c r="B28" s="43">
        <v>2.7083333333333299</v>
      </c>
      <c r="C28" s="43">
        <v>0.750000000000002</v>
      </c>
      <c r="D28" s="191"/>
      <c r="E28" s="44">
        <f t="shared" si="1"/>
        <v>0</v>
      </c>
      <c r="F28" s="168">
        <v>78</v>
      </c>
      <c r="G28" s="44">
        <f t="shared" si="2"/>
        <v>54.929577464788736</v>
      </c>
      <c r="H28" s="45" t="s">
        <v>88</v>
      </c>
      <c r="I28" s="45">
        <f t="shared" si="3"/>
        <v>51.408450704225352</v>
      </c>
      <c r="J28" s="46">
        <f t="shared" si="13"/>
        <v>52.816901408450704</v>
      </c>
      <c r="K28" s="45">
        <f t="shared" si="12"/>
        <v>57.04225352112676</v>
      </c>
      <c r="L28" s="47">
        <v>18</v>
      </c>
      <c r="M28" s="48" t="s">
        <v>100</v>
      </c>
      <c r="N28" s="48">
        <v>16.7</v>
      </c>
      <c r="O28" s="192"/>
      <c r="P28" s="192"/>
      <c r="Q28" s="192"/>
      <c r="R28" s="50">
        <f t="shared" si="4"/>
        <v>0</v>
      </c>
      <c r="S28" s="51">
        <f t="shared" si="5"/>
        <v>0</v>
      </c>
      <c r="T28" s="51">
        <f t="shared" si="6"/>
        <v>0</v>
      </c>
      <c r="U28" s="193"/>
      <c r="V28" s="193">
        <f t="shared" si="7"/>
        <v>0</v>
      </c>
      <c r="W28" s="194"/>
      <c r="X28" s="197">
        <v>0</v>
      </c>
      <c r="Y28" s="197"/>
      <c r="Z28" s="197"/>
      <c r="AA28" s="197"/>
      <c r="AB28" s="197"/>
      <c r="AC28" s="52" t="s">
        <v>90</v>
      </c>
      <c r="AD28" s="52" t="s">
        <v>90</v>
      </c>
      <c r="AE28" s="52" t="s">
        <v>90</v>
      </c>
      <c r="AF28" s="196" t="s">
        <v>90</v>
      </c>
      <c r="AG28" s="196"/>
      <c r="AH28" s="53" t="str">
        <f t="shared" si="9"/>
        <v>-</v>
      </c>
      <c r="AI28" s="54" t="e">
        <f t="shared" si="8"/>
        <v>#VALUE!</v>
      </c>
      <c r="AJ28" s="166">
        <v>0</v>
      </c>
      <c r="AK28" s="166">
        <v>1</v>
      </c>
      <c r="AL28" s="166">
        <v>1</v>
      </c>
      <c r="AM28" s="166">
        <v>1</v>
      </c>
      <c r="AN28" s="166">
        <v>1</v>
      </c>
      <c r="AO28" s="166">
        <v>0</v>
      </c>
      <c r="AP28" s="197"/>
      <c r="AQ28" s="197">
        <f t="shared" si="0"/>
        <v>0</v>
      </c>
      <c r="AR28" s="57"/>
      <c r="AS28" s="56" t="s">
        <v>113</v>
      </c>
      <c r="AV28" s="62" t="s">
        <v>116</v>
      </c>
      <c r="AW28" s="62">
        <v>101.325</v>
      </c>
      <c r="AY28" s="170"/>
    </row>
    <row r="29" spans="1:51" x14ac:dyDescent="0.25">
      <c r="B29" s="43">
        <v>2.75</v>
      </c>
      <c r="C29" s="43">
        <v>0.79166666666666896</v>
      </c>
      <c r="D29" s="191"/>
      <c r="E29" s="44">
        <f t="shared" si="1"/>
        <v>0</v>
      </c>
      <c r="F29" s="168">
        <v>78</v>
      </c>
      <c r="G29" s="44">
        <f t="shared" si="2"/>
        <v>54.929577464788736</v>
      </c>
      <c r="H29" s="45" t="s">
        <v>88</v>
      </c>
      <c r="I29" s="45">
        <f t="shared" si="3"/>
        <v>51.408450704225352</v>
      </c>
      <c r="J29" s="46">
        <f t="shared" si="13"/>
        <v>52.816901408450704</v>
      </c>
      <c r="K29" s="45">
        <f t="shared" si="12"/>
        <v>57.04225352112676</v>
      </c>
      <c r="L29" s="47">
        <v>18</v>
      </c>
      <c r="M29" s="48" t="s">
        <v>100</v>
      </c>
      <c r="N29" s="48">
        <v>16.600000000000001</v>
      </c>
      <c r="O29" s="192"/>
      <c r="P29" s="192"/>
      <c r="Q29" s="192"/>
      <c r="R29" s="50">
        <f t="shared" si="4"/>
        <v>0</v>
      </c>
      <c r="S29" s="51">
        <f t="shared" si="5"/>
        <v>0</v>
      </c>
      <c r="T29" s="51">
        <f t="shared" si="6"/>
        <v>0</v>
      </c>
      <c r="U29" s="193"/>
      <c r="V29" s="193">
        <f t="shared" si="7"/>
        <v>0</v>
      </c>
      <c r="W29" s="194"/>
      <c r="X29" s="197">
        <v>0</v>
      </c>
      <c r="Y29" s="197"/>
      <c r="Z29" s="197"/>
      <c r="AA29" s="197"/>
      <c r="AB29" s="197"/>
      <c r="AC29" s="52" t="s">
        <v>90</v>
      </c>
      <c r="AD29" s="52" t="s">
        <v>90</v>
      </c>
      <c r="AE29" s="52" t="s">
        <v>90</v>
      </c>
      <c r="AF29" s="196" t="s">
        <v>90</v>
      </c>
      <c r="AG29" s="196"/>
      <c r="AH29" s="53" t="str">
        <f t="shared" si="9"/>
        <v>-</v>
      </c>
      <c r="AI29" s="54" t="e">
        <f t="shared" si="8"/>
        <v>#VALUE!</v>
      </c>
      <c r="AJ29" s="166">
        <v>0</v>
      </c>
      <c r="AK29" s="166">
        <v>1</v>
      </c>
      <c r="AL29" s="166">
        <v>1</v>
      </c>
      <c r="AM29" s="166">
        <v>1</v>
      </c>
      <c r="AN29" s="166">
        <v>1</v>
      </c>
      <c r="AO29" s="166">
        <v>0</v>
      </c>
      <c r="AP29" s="197"/>
      <c r="AQ29" s="197">
        <f t="shared" si="0"/>
        <v>0</v>
      </c>
      <c r="AR29" s="55"/>
      <c r="AS29" s="56" t="s">
        <v>113</v>
      </c>
      <c r="AY29" s="170"/>
    </row>
    <row r="30" spans="1:51" x14ac:dyDescent="0.25">
      <c r="B30" s="43">
        <v>2.7916666666666701</v>
      </c>
      <c r="C30" s="43">
        <v>0.83333333333333703</v>
      </c>
      <c r="D30" s="191"/>
      <c r="E30" s="44">
        <f t="shared" si="1"/>
        <v>0</v>
      </c>
      <c r="F30" s="168">
        <v>76</v>
      </c>
      <c r="G30" s="44">
        <f t="shared" si="2"/>
        <v>53.521126760563384</v>
      </c>
      <c r="H30" s="45" t="s">
        <v>88</v>
      </c>
      <c r="I30" s="45">
        <f t="shared" si="3"/>
        <v>50</v>
      </c>
      <c r="J30" s="46">
        <f t="shared" si="13"/>
        <v>51.408450704225352</v>
      </c>
      <c r="K30" s="45">
        <f t="shared" si="12"/>
        <v>55.633802816901408</v>
      </c>
      <c r="L30" s="47">
        <v>18</v>
      </c>
      <c r="M30" s="48" t="s">
        <v>100</v>
      </c>
      <c r="N30" s="48">
        <v>16.600000000000001</v>
      </c>
      <c r="O30" s="192"/>
      <c r="P30" s="192"/>
      <c r="Q30" s="192"/>
      <c r="R30" s="50">
        <f t="shared" si="4"/>
        <v>0</v>
      </c>
      <c r="S30" s="51">
        <f t="shared" si="5"/>
        <v>0</v>
      </c>
      <c r="T30" s="51">
        <f t="shared" si="6"/>
        <v>0</v>
      </c>
      <c r="U30" s="193"/>
      <c r="V30" s="193">
        <f t="shared" si="7"/>
        <v>0</v>
      </c>
      <c r="W30" s="194"/>
      <c r="X30" s="197">
        <v>0</v>
      </c>
      <c r="Y30" s="197"/>
      <c r="Z30" s="197"/>
      <c r="AA30" s="197">
        <v>0</v>
      </c>
      <c r="AB30" s="197"/>
      <c r="AC30" s="52" t="s">
        <v>90</v>
      </c>
      <c r="AD30" s="52" t="s">
        <v>90</v>
      </c>
      <c r="AE30" s="52" t="s">
        <v>90</v>
      </c>
      <c r="AF30" s="196" t="s">
        <v>90</v>
      </c>
      <c r="AG30" s="196"/>
      <c r="AH30" s="53" t="str">
        <f t="shared" si="9"/>
        <v>-</v>
      </c>
      <c r="AI30" s="54" t="e">
        <f t="shared" si="8"/>
        <v>#VALUE!</v>
      </c>
      <c r="AJ30" s="166">
        <v>0</v>
      </c>
      <c r="AK30" s="166">
        <v>1</v>
      </c>
      <c r="AL30" s="166">
        <v>1</v>
      </c>
      <c r="AM30" s="166">
        <v>0</v>
      </c>
      <c r="AN30" s="166">
        <v>1</v>
      </c>
      <c r="AO30" s="166">
        <v>0</v>
      </c>
      <c r="AP30" s="197"/>
      <c r="AQ30" s="197">
        <f t="shared" si="0"/>
        <v>0</v>
      </c>
      <c r="AR30" s="55"/>
      <c r="AS30" s="56" t="s">
        <v>113</v>
      </c>
      <c r="AV30" s="225" t="s">
        <v>117</v>
      </c>
      <c r="AW30" s="225"/>
      <c r="AY30" s="170"/>
    </row>
    <row r="31" spans="1:51" x14ac:dyDescent="0.25">
      <c r="B31" s="43">
        <v>2.8333333333333299</v>
      </c>
      <c r="C31" s="43">
        <v>0.875000000000004</v>
      </c>
      <c r="D31" s="191"/>
      <c r="E31" s="44">
        <f t="shared" si="1"/>
        <v>0</v>
      </c>
      <c r="F31" s="168">
        <v>76</v>
      </c>
      <c r="G31" s="44">
        <f t="shared" si="2"/>
        <v>53.521126760563384</v>
      </c>
      <c r="H31" s="45" t="s">
        <v>88</v>
      </c>
      <c r="I31" s="45">
        <f t="shared" si="3"/>
        <v>50</v>
      </c>
      <c r="J31" s="46">
        <f t="shared" si="13"/>
        <v>51.408450704225352</v>
      </c>
      <c r="K31" s="45">
        <f t="shared" si="12"/>
        <v>55.633802816901408</v>
      </c>
      <c r="L31" s="47">
        <v>18</v>
      </c>
      <c r="M31" s="48" t="s">
        <v>100</v>
      </c>
      <c r="N31" s="48">
        <v>16.100000000000001</v>
      </c>
      <c r="O31" s="192"/>
      <c r="P31" s="192"/>
      <c r="Q31" s="192"/>
      <c r="R31" s="50">
        <f t="shared" si="4"/>
        <v>0</v>
      </c>
      <c r="S31" s="51">
        <f t="shared" si="5"/>
        <v>0</v>
      </c>
      <c r="T31" s="51">
        <f t="shared" si="6"/>
        <v>0</v>
      </c>
      <c r="U31" s="193"/>
      <c r="V31" s="193">
        <f t="shared" si="7"/>
        <v>0</v>
      </c>
      <c r="W31" s="194"/>
      <c r="X31" s="197">
        <v>0</v>
      </c>
      <c r="Y31" s="197"/>
      <c r="Z31" s="197"/>
      <c r="AA31" s="197">
        <v>0</v>
      </c>
      <c r="AB31" s="197"/>
      <c r="AC31" s="52" t="s">
        <v>90</v>
      </c>
      <c r="AD31" s="52" t="s">
        <v>90</v>
      </c>
      <c r="AE31" s="52" t="s">
        <v>90</v>
      </c>
      <c r="AF31" s="196" t="s">
        <v>90</v>
      </c>
      <c r="AG31" s="196"/>
      <c r="AH31" s="53" t="str">
        <f t="shared" si="9"/>
        <v>-</v>
      </c>
      <c r="AI31" s="54" t="e">
        <f t="shared" si="8"/>
        <v>#VALUE!</v>
      </c>
      <c r="AJ31" s="166">
        <v>0</v>
      </c>
      <c r="AK31" s="166">
        <v>1</v>
      </c>
      <c r="AL31" s="166">
        <v>1</v>
      </c>
      <c r="AM31" s="166">
        <v>0</v>
      </c>
      <c r="AN31" s="166">
        <v>1</v>
      </c>
      <c r="AO31" s="166">
        <v>0</v>
      </c>
      <c r="AP31" s="197"/>
      <c r="AQ31" s="197">
        <f t="shared" si="0"/>
        <v>0</v>
      </c>
      <c r="AR31" s="55"/>
      <c r="AS31" s="56" t="s">
        <v>113</v>
      </c>
      <c r="AV31" s="63" t="s">
        <v>29</v>
      </c>
      <c r="AW31" s="63" t="s">
        <v>74</v>
      </c>
      <c r="AY31" s="170"/>
    </row>
    <row r="32" spans="1:51" x14ac:dyDescent="0.25">
      <c r="B32" s="43">
        <v>2.875</v>
      </c>
      <c r="C32" s="43">
        <v>0.91666666666667096</v>
      </c>
      <c r="D32" s="191"/>
      <c r="E32" s="44">
        <f t="shared" si="1"/>
        <v>0</v>
      </c>
      <c r="F32" s="168">
        <v>76</v>
      </c>
      <c r="G32" s="44">
        <f t="shared" si="2"/>
        <v>53.521126760563384</v>
      </c>
      <c r="H32" s="45" t="s">
        <v>88</v>
      </c>
      <c r="I32" s="45">
        <f t="shared" si="3"/>
        <v>50</v>
      </c>
      <c r="J32" s="46">
        <f t="shared" si="13"/>
        <v>51.408450704225352</v>
      </c>
      <c r="K32" s="45">
        <f t="shared" si="12"/>
        <v>55.633802816901408</v>
      </c>
      <c r="L32" s="47">
        <v>14</v>
      </c>
      <c r="M32" s="48" t="s">
        <v>118</v>
      </c>
      <c r="N32" s="48">
        <v>12.6</v>
      </c>
      <c r="O32" s="192"/>
      <c r="P32" s="192"/>
      <c r="Q32" s="192"/>
      <c r="R32" s="50">
        <f>Q32-Q31</f>
        <v>0</v>
      </c>
      <c r="S32" s="51">
        <f t="shared" si="5"/>
        <v>0</v>
      </c>
      <c r="T32" s="51">
        <f t="shared" si="6"/>
        <v>0</v>
      </c>
      <c r="U32" s="193"/>
      <c r="V32" s="193">
        <f t="shared" si="7"/>
        <v>0</v>
      </c>
      <c r="W32" s="194"/>
      <c r="X32" s="197">
        <v>0</v>
      </c>
      <c r="Y32" s="197"/>
      <c r="Z32" s="197"/>
      <c r="AA32" s="197">
        <v>0</v>
      </c>
      <c r="AB32" s="197"/>
      <c r="AC32" s="52" t="s">
        <v>90</v>
      </c>
      <c r="AD32" s="52" t="s">
        <v>90</v>
      </c>
      <c r="AE32" s="52" t="s">
        <v>90</v>
      </c>
      <c r="AF32" s="196" t="s">
        <v>90</v>
      </c>
      <c r="AG32" s="196"/>
      <c r="AH32" s="53" t="str">
        <f t="shared" si="9"/>
        <v>-</v>
      </c>
      <c r="AI32" s="54" t="e">
        <f t="shared" si="8"/>
        <v>#VALUE!</v>
      </c>
      <c r="AJ32" s="166">
        <v>0</v>
      </c>
      <c r="AK32" s="166">
        <v>1</v>
      </c>
      <c r="AL32" s="166">
        <v>1</v>
      </c>
      <c r="AM32" s="166">
        <v>0</v>
      </c>
      <c r="AN32" s="166">
        <v>1</v>
      </c>
      <c r="AO32" s="166">
        <v>0</v>
      </c>
      <c r="AP32" s="197"/>
      <c r="AQ32" s="197">
        <f t="shared" si="0"/>
        <v>0</v>
      </c>
      <c r="AR32" s="57"/>
      <c r="AS32" s="56" t="s">
        <v>113</v>
      </c>
      <c r="AV32" s="64">
        <v>1</v>
      </c>
      <c r="AW32" s="64">
        <f>IFERROR(AV32*VLOOKUP(AV31,AV24:AW28,2,FALSE)/VLOOKUP(AW31,AV24:AW28,2,FALSE),"Enter Unit and Value")</f>
        <v>1.4189189189189189</v>
      </c>
      <c r="AY32" s="170"/>
    </row>
    <row r="33" spans="2:51" x14ac:dyDescent="0.25">
      <c r="B33" s="43">
        <v>2.9166666666666701</v>
      </c>
      <c r="C33" s="43">
        <v>0.95833333333333803</v>
      </c>
      <c r="D33" s="191"/>
      <c r="E33" s="44">
        <f t="shared" si="1"/>
        <v>0</v>
      </c>
      <c r="F33" s="168">
        <v>66</v>
      </c>
      <c r="G33" s="44">
        <f t="shared" si="2"/>
        <v>46.478873239436624</v>
      </c>
      <c r="H33" s="45" t="s">
        <v>88</v>
      </c>
      <c r="I33" s="45">
        <f>J33-(2/1.42)</f>
        <v>41.549295774647888</v>
      </c>
      <c r="J33" s="46">
        <f t="shared" ref="J33:J34" si="14">(F33-5)/1.42</f>
        <v>42.95774647887324</v>
      </c>
      <c r="K33" s="45">
        <f t="shared" si="12"/>
        <v>47.183098591549296</v>
      </c>
      <c r="L33" s="47">
        <v>14</v>
      </c>
      <c r="M33" s="48" t="s">
        <v>118</v>
      </c>
      <c r="N33" s="48">
        <v>11.9</v>
      </c>
      <c r="O33" s="192"/>
      <c r="P33" s="192"/>
      <c r="Q33" s="192"/>
      <c r="R33" s="50">
        <f t="shared" si="4"/>
        <v>0</v>
      </c>
      <c r="S33" s="51">
        <f t="shared" si="5"/>
        <v>0</v>
      </c>
      <c r="T33" s="51">
        <f t="shared" si="6"/>
        <v>0</v>
      </c>
      <c r="U33" s="193"/>
      <c r="V33" s="193">
        <f t="shared" si="7"/>
        <v>0</v>
      </c>
      <c r="W33" s="194"/>
      <c r="X33" s="197">
        <v>0</v>
      </c>
      <c r="Y33" s="197">
        <v>0</v>
      </c>
      <c r="Z33" s="197"/>
      <c r="AA33" s="197">
        <v>0</v>
      </c>
      <c r="AB33" s="197"/>
      <c r="AC33" s="52" t="s">
        <v>90</v>
      </c>
      <c r="AD33" s="52" t="s">
        <v>90</v>
      </c>
      <c r="AE33" s="52" t="s">
        <v>90</v>
      </c>
      <c r="AF33" s="196" t="s">
        <v>90</v>
      </c>
      <c r="AG33" s="196"/>
      <c r="AH33" s="53" t="str">
        <f t="shared" si="9"/>
        <v>-</v>
      </c>
      <c r="AI33" s="54" t="e">
        <f t="shared" si="8"/>
        <v>#VALUE!</v>
      </c>
      <c r="AJ33" s="166">
        <v>0</v>
      </c>
      <c r="AK33" s="166">
        <v>0</v>
      </c>
      <c r="AL33" s="166">
        <v>1</v>
      </c>
      <c r="AM33" s="166">
        <v>0</v>
      </c>
      <c r="AN33" s="166">
        <v>1</v>
      </c>
      <c r="AO33" s="166">
        <v>0.38</v>
      </c>
      <c r="AP33" s="197"/>
      <c r="AQ33" s="197">
        <f t="shared" si="0"/>
        <v>0</v>
      </c>
      <c r="AR33" s="55"/>
      <c r="AS33" s="56" t="s">
        <v>113</v>
      </c>
      <c r="AY33" s="170"/>
    </row>
    <row r="34" spans="2:51" x14ac:dyDescent="0.25">
      <c r="B34" s="43">
        <v>2.9583333333333299</v>
      </c>
      <c r="C34" s="43">
        <v>1</v>
      </c>
      <c r="D34" s="191"/>
      <c r="E34" s="44">
        <f t="shared" si="1"/>
        <v>0</v>
      </c>
      <c r="F34" s="168">
        <v>66</v>
      </c>
      <c r="G34" s="44">
        <f t="shared" si="2"/>
        <v>46.478873239436624</v>
      </c>
      <c r="H34" s="45" t="s">
        <v>88</v>
      </c>
      <c r="I34" s="45">
        <f t="shared" si="3"/>
        <v>41.549295774647888</v>
      </c>
      <c r="J34" s="46">
        <f t="shared" si="14"/>
        <v>42.95774647887324</v>
      </c>
      <c r="K34" s="45">
        <f t="shared" si="12"/>
        <v>47.183098591549296</v>
      </c>
      <c r="L34" s="47">
        <v>14</v>
      </c>
      <c r="M34" s="48" t="s">
        <v>118</v>
      </c>
      <c r="N34" s="65">
        <v>11.5</v>
      </c>
      <c r="O34" s="192"/>
      <c r="P34" s="192"/>
      <c r="Q34" s="192"/>
      <c r="R34" s="50">
        <f t="shared" si="4"/>
        <v>0</v>
      </c>
      <c r="S34" s="51">
        <f t="shared" si="5"/>
        <v>0</v>
      </c>
      <c r="T34" s="51">
        <f t="shared" si="6"/>
        <v>0</v>
      </c>
      <c r="U34" s="193"/>
      <c r="V34" s="193">
        <f>U34</f>
        <v>0</v>
      </c>
      <c r="W34" s="194"/>
      <c r="X34" s="197">
        <v>0</v>
      </c>
      <c r="Y34" s="197">
        <v>0</v>
      </c>
      <c r="Z34" s="197"/>
      <c r="AA34" s="197">
        <v>0</v>
      </c>
      <c r="AB34" s="197"/>
      <c r="AC34" s="52" t="s">
        <v>90</v>
      </c>
      <c r="AD34" s="52" t="s">
        <v>90</v>
      </c>
      <c r="AE34" s="52" t="s">
        <v>90</v>
      </c>
      <c r="AF34" s="196" t="s">
        <v>90</v>
      </c>
      <c r="AG34" s="196"/>
      <c r="AH34" s="53" t="str">
        <f t="shared" si="9"/>
        <v>-</v>
      </c>
      <c r="AI34" s="54" t="e">
        <f t="shared" si="8"/>
        <v>#VALUE!</v>
      </c>
      <c r="AJ34" s="166">
        <v>0</v>
      </c>
      <c r="AK34" s="166">
        <v>0</v>
      </c>
      <c r="AL34" s="166">
        <v>1</v>
      </c>
      <c r="AM34" s="166">
        <v>0</v>
      </c>
      <c r="AN34" s="166">
        <v>1</v>
      </c>
      <c r="AO34" s="166">
        <v>0.38</v>
      </c>
      <c r="AP34" s="197"/>
      <c r="AQ34" s="197">
        <f t="shared" si="0"/>
        <v>0</v>
      </c>
      <c r="AR34" s="55"/>
      <c r="AS34" s="56" t="s">
        <v>113</v>
      </c>
      <c r="AV34" s="60" t="s">
        <v>119</v>
      </c>
      <c r="AW34" s="66" t="s">
        <v>30</v>
      </c>
      <c r="AY34" s="170"/>
    </row>
    <row r="35" spans="2:51" x14ac:dyDescent="0.25">
      <c r="B35" s="152"/>
      <c r="C35" s="153"/>
      <c r="D35" s="152"/>
      <c r="E35" s="155"/>
      <c r="F35" s="155"/>
      <c r="G35" s="156"/>
      <c r="H35" s="154"/>
      <c r="I35" s="155"/>
      <c r="J35" s="155"/>
      <c r="K35" s="156"/>
      <c r="L35" s="226" t="s">
        <v>120</v>
      </c>
      <c r="M35" s="227"/>
      <c r="N35" s="228"/>
      <c r="O35" s="67"/>
      <c r="P35" s="67" t="e">
        <f>AVERAGE(P11:P34)</f>
        <v>#DIV/0!</v>
      </c>
      <c r="Q35" s="68">
        <f>Q34-Q10</f>
        <v>-23246676</v>
      </c>
      <c r="R35" s="69">
        <f>SUM(R11:R34)</f>
        <v>-23246676</v>
      </c>
      <c r="S35" s="70">
        <f>AVERAGE(S11:S34)</f>
        <v>-23246.676000000003</v>
      </c>
      <c r="T35" s="70">
        <f>SUM(T11:T34)</f>
        <v>-23246.675999999999</v>
      </c>
      <c r="U35" s="154"/>
      <c r="V35" s="154"/>
      <c r="W35" s="61"/>
      <c r="X35" s="146"/>
      <c r="Y35" s="147"/>
      <c r="Z35" s="147"/>
      <c r="AA35" s="147"/>
      <c r="AB35" s="148"/>
      <c r="AC35" s="146"/>
      <c r="AD35" s="147"/>
      <c r="AE35" s="148"/>
      <c r="AF35" s="149"/>
      <c r="AG35" s="71">
        <f>AG34-AG10</f>
        <v>-34268660</v>
      </c>
      <c r="AH35" s="72">
        <f>SUM(AH11:AH34)</f>
        <v>0</v>
      </c>
      <c r="AI35" s="73">
        <f>$AH$35/$T35</f>
        <v>0</v>
      </c>
      <c r="AJ35" s="149"/>
      <c r="AK35" s="150"/>
      <c r="AL35" s="150"/>
      <c r="AM35" s="150"/>
      <c r="AN35" s="151"/>
      <c r="AO35" s="74"/>
      <c r="AP35" s="75">
        <f>AP34-AP10</f>
        <v>-7598138</v>
      </c>
      <c r="AQ35" s="76">
        <f>SUM(AQ11:AQ34)</f>
        <v>-7598138</v>
      </c>
      <c r="AR35" s="77" t="e">
        <f>AVERAGE(AR11:AR34)</f>
        <v>#DIV/0!</v>
      </c>
      <c r="AS35" s="74"/>
      <c r="AV35" s="78" t="s">
        <v>30</v>
      </c>
      <c r="AW35" s="78">
        <v>1</v>
      </c>
      <c r="AY35" s="170"/>
    </row>
    <row r="36" spans="2:51" x14ac:dyDescent="0.25">
      <c r="B36" s="79"/>
      <c r="C36" s="79"/>
      <c r="D36" s="79"/>
      <c r="E36" s="80"/>
      <c r="F36" s="80"/>
      <c r="G36" s="80"/>
      <c r="H36" s="80"/>
      <c r="I36" s="81"/>
      <c r="J36" s="81"/>
      <c r="K36" s="81"/>
      <c r="L36" s="167"/>
      <c r="M36" s="167"/>
      <c r="N36" s="167"/>
      <c r="O36" s="167"/>
      <c r="P36" s="167"/>
      <c r="Q36" s="167"/>
      <c r="R36" s="167"/>
      <c r="S36" s="167"/>
      <c r="T36" s="167"/>
      <c r="U36" s="82"/>
      <c r="V36" s="82"/>
      <c r="W36" s="167"/>
      <c r="X36" s="167"/>
      <c r="Y36" s="167"/>
      <c r="Z36" s="171"/>
      <c r="AA36" s="167"/>
      <c r="AB36" s="167"/>
      <c r="AC36" s="167"/>
      <c r="AD36" s="167"/>
      <c r="AE36" s="167"/>
      <c r="AH36" s="83"/>
      <c r="AM36" s="167"/>
      <c r="AN36" s="167"/>
      <c r="AO36" s="167"/>
      <c r="AP36" s="167"/>
      <c r="AQ36" s="167"/>
      <c r="AR36" s="167"/>
      <c r="AV36" s="78" t="s">
        <v>121</v>
      </c>
      <c r="AW36" s="78">
        <v>41.67</v>
      </c>
      <c r="AY36" s="170"/>
    </row>
    <row r="37" spans="2:51" x14ac:dyDescent="0.25">
      <c r="B37" s="93" t="s">
        <v>122</v>
      </c>
      <c r="C37" s="93"/>
      <c r="D37" s="93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71"/>
      <c r="X37" s="171"/>
      <c r="Y37" s="171"/>
      <c r="Z37" s="171"/>
      <c r="AA37" s="171"/>
      <c r="AB37" s="171"/>
      <c r="AC37" s="171"/>
      <c r="AD37" s="171"/>
      <c r="AE37" s="171"/>
      <c r="AM37" s="23"/>
      <c r="AN37" s="167"/>
      <c r="AO37" s="167"/>
      <c r="AP37" s="167"/>
      <c r="AQ37" s="167"/>
      <c r="AR37" s="171"/>
      <c r="AV37" s="78" t="s">
        <v>123</v>
      </c>
      <c r="AW37" s="78">
        <v>11.574999999999999</v>
      </c>
      <c r="AY37" s="170"/>
    </row>
    <row r="38" spans="2:51" x14ac:dyDescent="0.25">
      <c r="B38" s="94" t="s">
        <v>139</v>
      </c>
      <c r="C38" s="93"/>
      <c r="D38" s="9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171"/>
      <c r="X38" s="171"/>
      <c r="Y38" s="171"/>
      <c r="Z38" s="171"/>
      <c r="AA38" s="171"/>
      <c r="AB38" s="171"/>
      <c r="AC38" s="171"/>
      <c r="AD38" s="171"/>
      <c r="AE38" s="171"/>
      <c r="AM38" s="23"/>
      <c r="AN38" s="167"/>
      <c r="AO38" s="167"/>
      <c r="AP38" s="167"/>
      <c r="AQ38" s="167"/>
      <c r="AR38" s="171"/>
      <c r="AV38" s="78"/>
      <c r="AW38" s="78"/>
      <c r="AY38" s="170"/>
    </row>
    <row r="39" spans="2:51" x14ac:dyDescent="0.25">
      <c r="B39" s="90" t="s">
        <v>128</v>
      </c>
      <c r="C39" s="176"/>
      <c r="D39" s="176"/>
      <c r="E39" s="176"/>
      <c r="F39" s="176"/>
      <c r="G39" s="176"/>
      <c r="H39" s="176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92"/>
      <c r="T39" s="92"/>
      <c r="U39" s="92"/>
      <c r="V39" s="92"/>
      <c r="W39" s="171"/>
      <c r="X39" s="171"/>
      <c r="Y39" s="171"/>
      <c r="Z39" s="171"/>
      <c r="AA39" s="171"/>
      <c r="AB39" s="171"/>
      <c r="AC39" s="171"/>
      <c r="AD39" s="171"/>
      <c r="AE39" s="171"/>
      <c r="AM39" s="23"/>
      <c r="AN39" s="167"/>
      <c r="AO39" s="167"/>
      <c r="AP39" s="167"/>
      <c r="AQ39" s="167"/>
      <c r="AR39" s="171"/>
      <c r="AV39" s="78"/>
      <c r="AW39" s="78"/>
      <c r="AY39" s="170"/>
    </row>
    <row r="40" spans="2:51" x14ac:dyDescent="0.25">
      <c r="B40" s="182" t="s">
        <v>134</v>
      </c>
      <c r="C40" s="176"/>
      <c r="D40" s="176"/>
      <c r="E40" s="176"/>
      <c r="F40" s="176"/>
      <c r="G40" s="176"/>
      <c r="H40" s="176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92"/>
      <c r="T40" s="92"/>
      <c r="U40" s="92"/>
      <c r="V40" s="92"/>
      <c r="W40" s="171"/>
      <c r="X40" s="171"/>
      <c r="Y40" s="171"/>
      <c r="Z40" s="171"/>
      <c r="AA40" s="171"/>
      <c r="AB40" s="171"/>
      <c r="AC40" s="171"/>
      <c r="AD40" s="171"/>
      <c r="AE40" s="171"/>
      <c r="AM40" s="23"/>
      <c r="AN40" s="167"/>
      <c r="AO40" s="167"/>
      <c r="AP40" s="167"/>
      <c r="AQ40" s="167"/>
      <c r="AR40" s="171"/>
      <c r="AV40" s="78"/>
      <c r="AW40" s="78"/>
      <c r="AY40" s="170"/>
    </row>
    <row r="41" spans="2:51" x14ac:dyDescent="0.25">
      <c r="B41" s="88" t="s">
        <v>140</v>
      </c>
      <c r="C41" s="176"/>
      <c r="D41" s="176"/>
      <c r="E41" s="176"/>
      <c r="F41" s="176"/>
      <c r="G41" s="176"/>
      <c r="H41" s="176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92"/>
      <c r="T41" s="92"/>
      <c r="U41" s="92"/>
      <c r="V41" s="92"/>
      <c r="W41" s="171"/>
      <c r="X41" s="171"/>
      <c r="Y41" s="171"/>
      <c r="Z41" s="171"/>
      <c r="AA41" s="171"/>
      <c r="AB41" s="171"/>
      <c r="AC41" s="171"/>
      <c r="AD41" s="171"/>
      <c r="AE41" s="171"/>
      <c r="AM41" s="23"/>
      <c r="AN41" s="167"/>
      <c r="AO41" s="167"/>
      <c r="AP41" s="167"/>
      <c r="AQ41" s="167"/>
      <c r="AR41" s="171"/>
      <c r="AV41" s="78"/>
      <c r="AW41" s="78"/>
      <c r="AY41" s="170"/>
    </row>
    <row r="42" spans="2:51" x14ac:dyDescent="0.25">
      <c r="B42" s="88" t="s">
        <v>271</v>
      </c>
      <c r="C42" s="176"/>
      <c r="D42" s="176"/>
      <c r="E42" s="176"/>
      <c r="F42" s="176"/>
      <c r="G42" s="176"/>
      <c r="H42" s="176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92"/>
      <c r="T42" s="92"/>
      <c r="U42" s="92"/>
      <c r="V42" s="92"/>
      <c r="W42" s="171"/>
      <c r="X42" s="171"/>
      <c r="Y42" s="171"/>
      <c r="Z42" s="171"/>
      <c r="AA42" s="171"/>
      <c r="AB42" s="171"/>
      <c r="AC42" s="171"/>
      <c r="AD42" s="171"/>
      <c r="AE42" s="171"/>
      <c r="AM42" s="23"/>
      <c r="AN42" s="167"/>
      <c r="AO42" s="167"/>
      <c r="AP42" s="167"/>
      <c r="AQ42" s="167"/>
      <c r="AR42" s="171"/>
      <c r="AV42" s="204"/>
      <c r="AW42" s="204"/>
      <c r="AY42" s="170"/>
    </row>
    <row r="43" spans="2:51" x14ac:dyDescent="0.25">
      <c r="B43" s="182" t="s">
        <v>124</v>
      </c>
      <c r="C43" s="176"/>
      <c r="D43" s="176"/>
      <c r="E43" s="181"/>
      <c r="F43" s="181"/>
      <c r="G43" s="181"/>
      <c r="H43" s="176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9"/>
      <c r="T43" s="179"/>
      <c r="U43" s="179"/>
      <c r="V43" s="179"/>
      <c r="W43" s="171"/>
      <c r="X43" s="171"/>
      <c r="Y43" s="171"/>
      <c r="Z43" s="171"/>
      <c r="AA43" s="171"/>
      <c r="AB43" s="171"/>
      <c r="AC43" s="171"/>
      <c r="AD43" s="171"/>
      <c r="AE43" s="171"/>
      <c r="AM43" s="172"/>
      <c r="AN43" s="172"/>
      <c r="AO43" s="172"/>
      <c r="AP43" s="172"/>
      <c r="AQ43" s="172"/>
      <c r="AR43" s="172"/>
      <c r="AS43" s="173"/>
      <c r="AV43" s="170"/>
      <c r="AW43" s="163"/>
      <c r="AX43" s="163"/>
      <c r="AY43" s="163"/>
    </row>
    <row r="44" spans="2:51" x14ac:dyDescent="0.25">
      <c r="B44" s="97" t="s">
        <v>272</v>
      </c>
      <c r="C44" s="176"/>
      <c r="D44" s="176"/>
      <c r="E44" s="181"/>
      <c r="F44" s="181"/>
      <c r="G44" s="181"/>
      <c r="H44" s="17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80"/>
      <c r="T44" s="179"/>
      <c r="U44" s="179"/>
      <c r="V44" s="179"/>
      <c r="W44" s="171"/>
      <c r="X44" s="171"/>
      <c r="Y44" s="171"/>
      <c r="Z44" s="171"/>
      <c r="AA44" s="171"/>
      <c r="AB44" s="171"/>
      <c r="AC44" s="171"/>
      <c r="AD44" s="171"/>
      <c r="AE44" s="171"/>
      <c r="AM44" s="172"/>
      <c r="AN44" s="172"/>
      <c r="AO44" s="172"/>
      <c r="AP44" s="172"/>
      <c r="AQ44" s="172"/>
      <c r="AR44" s="172"/>
      <c r="AS44" s="173"/>
      <c r="AV44" s="170"/>
      <c r="AW44" s="163"/>
      <c r="AX44" s="163"/>
      <c r="AY44" s="163"/>
    </row>
    <row r="45" spans="2:51" x14ac:dyDescent="0.25">
      <c r="B45" s="182" t="s">
        <v>125</v>
      </c>
      <c r="C45" s="176"/>
      <c r="D45" s="176"/>
      <c r="E45" s="181"/>
      <c r="F45" s="181"/>
      <c r="G45" s="181"/>
      <c r="H45" s="176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80"/>
      <c r="T45" s="179"/>
      <c r="U45" s="179"/>
      <c r="V45" s="179"/>
      <c r="W45" s="171"/>
      <c r="X45" s="171"/>
      <c r="Y45" s="171"/>
      <c r="Z45" s="171"/>
      <c r="AA45" s="171"/>
      <c r="AB45" s="171"/>
      <c r="AC45" s="171"/>
      <c r="AD45" s="171"/>
      <c r="AE45" s="171"/>
      <c r="AM45" s="172"/>
      <c r="AN45" s="172"/>
      <c r="AO45" s="172"/>
      <c r="AP45" s="172"/>
      <c r="AQ45" s="172"/>
      <c r="AR45" s="172"/>
      <c r="AS45" s="173"/>
      <c r="AV45" s="170"/>
      <c r="AW45" s="163"/>
      <c r="AX45" s="163"/>
      <c r="AY45" s="163"/>
    </row>
    <row r="46" spans="2:51" x14ac:dyDescent="0.25">
      <c r="B46" s="178" t="s">
        <v>186</v>
      </c>
      <c r="C46" s="176"/>
      <c r="D46" s="176"/>
      <c r="E46" s="181"/>
      <c r="F46" s="181"/>
      <c r="G46" s="181"/>
      <c r="H46" s="176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80"/>
      <c r="T46" s="179"/>
      <c r="U46" s="179"/>
      <c r="V46" s="179"/>
      <c r="W46" s="171"/>
      <c r="X46" s="171"/>
      <c r="Y46" s="171"/>
      <c r="Z46" s="171"/>
      <c r="AA46" s="171"/>
      <c r="AB46" s="171"/>
      <c r="AC46" s="171"/>
      <c r="AD46" s="171"/>
      <c r="AE46" s="171"/>
      <c r="AM46" s="172"/>
      <c r="AN46" s="172"/>
      <c r="AO46" s="172"/>
      <c r="AP46" s="172"/>
      <c r="AQ46" s="172"/>
      <c r="AR46" s="172"/>
      <c r="AS46" s="173"/>
      <c r="AV46" s="170"/>
      <c r="AW46" s="163"/>
      <c r="AX46" s="163"/>
      <c r="AY46" s="163"/>
    </row>
    <row r="47" spans="2:51" x14ac:dyDescent="0.25">
      <c r="B47" s="178" t="s">
        <v>187</v>
      </c>
      <c r="C47" s="176"/>
      <c r="D47" s="176"/>
      <c r="E47" s="181"/>
      <c r="F47" s="181"/>
      <c r="G47" s="181"/>
      <c r="H47" s="176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80"/>
      <c r="T47" s="179"/>
      <c r="U47" s="179"/>
      <c r="V47" s="179"/>
      <c r="W47" s="171"/>
      <c r="X47" s="171"/>
      <c r="Y47" s="171"/>
      <c r="Z47" s="171"/>
      <c r="AA47" s="171"/>
      <c r="AB47" s="171"/>
      <c r="AC47" s="171"/>
      <c r="AD47" s="171"/>
      <c r="AE47" s="171"/>
      <c r="AM47" s="172"/>
      <c r="AN47" s="172"/>
      <c r="AO47" s="172"/>
      <c r="AP47" s="172"/>
      <c r="AQ47" s="172"/>
      <c r="AR47" s="172"/>
      <c r="AS47" s="173"/>
      <c r="AV47" s="170"/>
      <c r="AW47" s="163"/>
      <c r="AX47" s="163"/>
      <c r="AY47" s="163"/>
    </row>
    <row r="48" spans="2:51" x14ac:dyDescent="0.25">
      <c r="B48" s="174" t="s">
        <v>273</v>
      </c>
      <c r="C48" s="176"/>
      <c r="D48" s="176"/>
      <c r="E48" s="181"/>
      <c r="F48" s="181"/>
      <c r="G48" s="181"/>
      <c r="H48" s="176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80"/>
      <c r="T48" s="179"/>
      <c r="U48" s="179"/>
      <c r="V48" s="179"/>
      <c r="W48" s="171"/>
      <c r="X48" s="171"/>
      <c r="Y48" s="171"/>
      <c r="Z48" s="171"/>
      <c r="AA48" s="171"/>
      <c r="AB48" s="171"/>
      <c r="AC48" s="171"/>
      <c r="AD48" s="171"/>
      <c r="AE48" s="171"/>
      <c r="AM48" s="172"/>
      <c r="AN48" s="172"/>
      <c r="AO48" s="172"/>
      <c r="AP48" s="172"/>
      <c r="AQ48" s="172"/>
      <c r="AR48" s="172"/>
      <c r="AS48" s="173"/>
      <c r="AV48" s="170"/>
      <c r="AW48" s="163"/>
      <c r="AX48" s="163"/>
      <c r="AY48" s="163"/>
    </row>
    <row r="49" spans="2:51" x14ac:dyDescent="0.25">
      <c r="B49" s="182" t="s">
        <v>274</v>
      </c>
      <c r="C49" s="176"/>
      <c r="D49" s="176"/>
      <c r="E49" s="176"/>
      <c r="F49" s="176"/>
      <c r="G49" s="176"/>
      <c r="H49" s="176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9"/>
      <c r="U49" s="179"/>
      <c r="V49" s="179"/>
      <c r="W49" s="171"/>
      <c r="X49" s="171"/>
      <c r="Y49" s="171"/>
      <c r="Z49" s="171"/>
      <c r="AA49" s="171"/>
      <c r="AB49" s="171"/>
      <c r="AC49" s="171"/>
      <c r="AD49" s="171"/>
      <c r="AE49" s="171"/>
      <c r="AM49" s="172"/>
      <c r="AN49" s="172"/>
      <c r="AO49" s="172"/>
      <c r="AP49" s="172"/>
      <c r="AQ49" s="172"/>
      <c r="AR49" s="172"/>
      <c r="AS49" s="173"/>
      <c r="AV49" s="170"/>
      <c r="AW49" s="163"/>
      <c r="AX49" s="163"/>
      <c r="AY49" s="163"/>
    </row>
    <row r="50" spans="2:51" x14ac:dyDescent="0.25">
      <c r="B50" s="182" t="s">
        <v>131</v>
      </c>
      <c r="C50" s="176"/>
      <c r="D50" s="176"/>
      <c r="E50" s="176"/>
      <c r="F50" s="176"/>
      <c r="G50" s="176"/>
      <c r="H50" s="176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80"/>
      <c r="T50" s="179"/>
      <c r="U50" s="179"/>
      <c r="V50" s="179"/>
      <c r="W50" s="171"/>
      <c r="X50" s="171"/>
      <c r="Y50" s="171"/>
      <c r="Z50" s="171"/>
      <c r="AA50" s="171"/>
      <c r="AB50" s="171"/>
      <c r="AC50" s="171"/>
      <c r="AD50" s="171"/>
      <c r="AE50" s="171"/>
      <c r="AM50" s="172"/>
      <c r="AN50" s="172"/>
      <c r="AO50" s="172"/>
      <c r="AP50" s="172"/>
      <c r="AQ50" s="172"/>
      <c r="AR50" s="172"/>
      <c r="AS50" s="173"/>
      <c r="AV50" s="170"/>
      <c r="AW50" s="163"/>
      <c r="AX50" s="163"/>
      <c r="AY50" s="163"/>
    </row>
    <row r="51" spans="2:51" x14ac:dyDescent="0.25">
      <c r="B51" s="174" t="s">
        <v>264</v>
      </c>
      <c r="C51" s="176"/>
      <c r="D51" s="176"/>
      <c r="E51" s="176"/>
      <c r="F51" s="176"/>
      <c r="G51" s="176"/>
      <c r="H51" s="176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80"/>
      <c r="T51" s="179"/>
      <c r="U51" s="179"/>
      <c r="V51" s="179"/>
      <c r="W51" s="171"/>
      <c r="X51" s="171"/>
      <c r="Y51" s="171"/>
      <c r="Z51" s="171"/>
      <c r="AA51" s="171"/>
      <c r="AB51" s="171"/>
      <c r="AC51" s="171"/>
      <c r="AD51" s="171"/>
      <c r="AE51" s="171"/>
      <c r="AM51" s="172"/>
      <c r="AN51" s="172"/>
      <c r="AO51" s="172"/>
      <c r="AP51" s="172"/>
      <c r="AQ51" s="172"/>
      <c r="AR51" s="172"/>
      <c r="AS51" s="173"/>
      <c r="AV51" s="170"/>
      <c r="AW51" s="163"/>
      <c r="AX51" s="163"/>
      <c r="AY51" s="163"/>
    </row>
    <row r="52" spans="2:51" x14ac:dyDescent="0.25">
      <c r="B52" s="174" t="s">
        <v>265</v>
      </c>
      <c r="C52" s="104"/>
      <c r="D52" s="104"/>
      <c r="E52" s="104"/>
      <c r="F52" s="104"/>
      <c r="G52" s="104"/>
      <c r="H52" s="104"/>
      <c r="I52" s="184"/>
      <c r="J52" s="177"/>
      <c r="K52" s="177"/>
      <c r="L52" s="177"/>
      <c r="M52" s="177"/>
      <c r="N52" s="177"/>
      <c r="O52" s="177"/>
      <c r="P52" s="177"/>
      <c r="Q52" s="177"/>
      <c r="R52" s="177"/>
      <c r="S52" s="180"/>
      <c r="T52" s="179"/>
      <c r="U52" s="179"/>
      <c r="V52" s="179"/>
      <c r="W52" s="171"/>
      <c r="X52" s="171"/>
      <c r="Y52" s="171"/>
      <c r="Z52" s="171"/>
      <c r="AA52" s="171"/>
      <c r="AB52" s="171"/>
      <c r="AC52" s="171"/>
      <c r="AD52" s="171"/>
      <c r="AE52" s="171"/>
      <c r="AM52" s="172"/>
      <c r="AN52" s="172"/>
      <c r="AO52" s="172"/>
      <c r="AP52" s="172"/>
      <c r="AQ52" s="172"/>
      <c r="AR52" s="172"/>
      <c r="AS52" s="173"/>
      <c r="AV52" s="170"/>
      <c r="AW52" s="163"/>
      <c r="AX52" s="163"/>
      <c r="AY52" s="163"/>
    </row>
    <row r="53" spans="2:51" x14ac:dyDescent="0.25">
      <c r="B53" s="174" t="s">
        <v>275</v>
      </c>
      <c r="C53" s="104"/>
      <c r="D53" s="104"/>
      <c r="E53" s="104"/>
      <c r="F53" s="104"/>
      <c r="G53" s="104"/>
      <c r="H53" s="104"/>
      <c r="I53" s="184"/>
      <c r="J53" s="177"/>
      <c r="K53" s="177"/>
      <c r="L53" s="177"/>
      <c r="M53" s="177"/>
      <c r="N53" s="177"/>
      <c r="O53" s="177"/>
      <c r="P53" s="177"/>
      <c r="Q53" s="177"/>
      <c r="R53" s="177"/>
      <c r="S53" s="180"/>
      <c r="T53" s="179"/>
      <c r="U53" s="179"/>
      <c r="V53" s="179"/>
      <c r="W53" s="171"/>
      <c r="X53" s="171"/>
      <c r="Y53" s="171"/>
      <c r="Z53" s="171"/>
      <c r="AA53" s="171"/>
      <c r="AB53" s="171"/>
      <c r="AC53" s="171"/>
      <c r="AD53" s="171"/>
      <c r="AE53" s="171"/>
      <c r="AM53" s="172"/>
      <c r="AN53" s="172"/>
      <c r="AO53" s="172"/>
      <c r="AP53" s="172"/>
      <c r="AQ53" s="172"/>
      <c r="AR53" s="172"/>
      <c r="AS53" s="173"/>
      <c r="AV53" s="170"/>
      <c r="AW53" s="163"/>
      <c r="AX53" s="163"/>
      <c r="AY53" s="163"/>
    </row>
    <row r="54" spans="2:51" x14ac:dyDescent="0.25">
      <c r="B54" s="174" t="s">
        <v>276</v>
      </c>
      <c r="C54" s="104"/>
      <c r="D54" s="104"/>
      <c r="E54" s="104"/>
      <c r="F54" s="104"/>
      <c r="G54" s="104"/>
      <c r="H54" s="104"/>
      <c r="I54" s="184"/>
      <c r="J54" s="177"/>
      <c r="K54" s="177"/>
      <c r="L54" s="177"/>
      <c r="M54" s="177"/>
      <c r="N54" s="177"/>
      <c r="O54" s="177"/>
      <c r="P54" s="177"/>
      <c r="Q54" s="177"/>
      <c r="R54" s="177"/>
      <c r="S54" s="180"/>
      <c r="T54" s="179"/>
      <c r="U54" s="179"/>
      <c r="V54" s="179"/>
      <c r="W54" s="171"/>
      <c r="X54" s="171"/>
      <c r="Y54" s="171"/>
      <c r="Z54" s="171"/>
      <c r="AA54" s="171"/>
      <c r="AB54" s="171"/>
      <c r="AC54" s="171"/>
      <c r="AD54" s="171"/>
      <c r="AE54" s="171"/>
      <c r="AM54" s="172"/>
      <c r="AN54" s="172"/>
      <c r="AO54" s="172"/>
      <c r="AP54" s="172"/>
      <c r="AQ54" s="172"/>
      <c r="AR54" s="172"/>
      <c r="AS54" s="173"/>
      <c r="AV54" s="170"/>
      <c r="AW54" s="163"/>
      <c r="AX54" s="163"/>
      <c r="AY54" s="163"/>
    </row>
    <row r="55" spans="2:51" x14ac:dyDescent="0.25">
      <c r="B55" s="174" t="s">
        <v>277</v>
      </c>
      <c r="C55" s="104"/>
      <c r="D55" s="104"/>
      <c r="E55" s="104"/>
      <c r="F55" s="104"/>
      <c r="G55" s="104"/>
      <c r="H55" s="104"/>
      <c r="I55" s="184"/>
      <c r="J55" s="177"/>
      <c r="K55" s="177"/>
      <c r="L55" s="177"/>
      <c r="M55" s="177"/>
      <c r="N55" s="177"/>
      <c r="O55" s="177"/>
      <c r="P55" s="177"/>
      <c r="Q55" s="177"/>
      <c r="R55" s="177"/>
      <c r="S55" s="180"/>
      <c r="T55" s="179"/>
      <c r="U55" s="179"/>
      <c r="V55" s="179"/>
      <c r="W55" s="171"/>
      <c r="X55" s="171"/>
      <c r="Y55" s="171"/>
      <c r="Z55" s="171"/>
      <c r="AA55" s="171"/>
      <c r="AB55" s="171"/>
      <c r="AC55" s="171"/>
      <c r="AD55" s="171"/>
      <c r="AE55" s="171"/>
      <c r="AM55" s="172"/>
      <c r="AN55" s="172"/>
      <c r="AO55" s="172"/>
      <c r="AP55" s="172"/>
      <c r="AQ55" s="172"/>
      <c r="AR55" s="172"/>
      <c r="AS55" s="173"/>
      <c r="AV55" s="170"/>
      <c r="AW55" s="163"/>
      <c r="AX55" s="163"/>
      <c r="AY55" s="163"/>
    </row>
    <row r="56" spans="2:51" x14ac:dyDescent="0.25">
      <c r="B56" s="182" t="s">
        <v>132</v>
      </c>
      <c r="C56" s="104"/>
      <c r="D56" s="104"/>
      <c r="E56" s="104"/>
      <c r="F56" s="104"/>
      <c r="G56" s="104"/>
      <c r="H56" s="104"/>
      <c r="I56" s="184"/>
      <c r="J56" s="177"/>
      <c r="K56" s="177"/>
      <c r="L56" s="177"/>
      <c r="M56" s="177"/>
      <c r="N56" s="177"/>
      <c r="O56" s="177"/>
      <c r="P56" s="177"/>
      <c r="Q56" s="177"/>
      <c r="R56" s="177"/>
      <c r="S56" s="180"/>
      <c r="T56" s="179"/>
      <c r="U56" s="179"/>
      <c r="V56" s="179"/>
      <c r="W56" s="171"/>
      <c r="X56" s="171"/>
      <c r="Y56" s="171"/>
      <c r="Z56" s="171"/>
      <c r="AA56" s="171"/>
      <c r="AB56" s="171"/>
      <c r="AC56" s="171"/>
      <c r="AD56" s="171"/>
      <c r="AE56" s="171"/>
      <c r="AM56" s="172"/>
      <c r="AN56" s="172"/>
      <c r="AO56" s="172"/>
      <c r="AP56" s="172"/>
      <c r="AQ56" s="172"/>
      <c r="AR56" s="172"/>
      <c r="AS56" s="173"/>
      <c r="AV56" s="170"/>
      <c r="AW56" s="163"/>
      <c r="AX56" s="163"/>
      <c r="AY56" s="163"/>
    </row>
    <row r="57" spans="2:51" x14ac:dyDescent="0.25">
      <c r="B57" s="174" t="s">
        <v>266</v>
      </c>
      <c r="C57" s="104"/>
      <c r="D57" s="104"/>
      <c r="E57" s="104"/>
      <c r="F57" s="104"/>
      <c r="G57" s="104"/>
      <c r="H57" s="104"/>
      <c r="I57" s="184"/>
      <c r="J57" s="177"/>
      <c r="K57" s="177"/>
      <c r="L57" s="177"/>
      <c r="M57" s="177"/>
      <c r="N57" s="177"/>
      <c r="O57" s="177"/>
      <c r="P57" s="177"/>
      <c r="Q57" s="177"/>
      <c r="R57" s="177"/>
      <c r="S57" s="180"/>
      <c r="T57" s="179"/>
      <c r="U57" s="179"/>
      <c r="V57" s="179"/>
      <c r="W57" s="171"/>
      <c r="X57" s="171"/>
      <c r="Y57" s="171"/>
      <c r="Z57" s="171"/>
      <c r="AA57" s="171"/>
      <c r="AB57" s="171"/>
      <c r="AC57" s="171"/>
      <c r="AD57" s="171"/>
      <c r="AE57" s="171"/>
      <c r="AM57" s="172"/>
      <c r="AN57" s="172"/>
      <c r="AO57" s="172"/>
      <c r="AP57" s="172"/>
      <c r="AQ57" s="172"/>
      <c r="AR57" s="172"/>
      <c r="AS57" s="173"/>
      <c r="AV57" s="170"/>
      <c r="AW57" s="163"/>
      <c r="AX57" s="163"/>
      <c r="AY57" s="163"/>
    </row>
    <row r="58" spans="2:51" x14ac:dyDescent="0.25">
      <c r="B58" s="182" t="s">
        <v>133</v>
      </c>
      <c r="C58" s="176"/>
      <c r="D58" s="176"/>
      <c r="E58" s="176"/>
      <c r="F58" s="176"/>
      <c r="G58" s="176"/>
      <c r="H58" s="176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80"/>
      <c r="T58" s="179"/>
      <c r="U58" s="179"/>
      <c r="V58" s="179"/>
      <c r="W58" s="171"/>
      <c r="X58" s="171"/>
      <c r="Y58" s="171"/>
      <c r="Z58" s="171"/>
      <c r="AA58" s="171"/>
      <c r="AB58" s="171"/>
      <c r="AC58" s="171"/>
      <c r="AD58" s="171"/>
      <c r="AE58" s="171"/>
      <c r="AM58" s="172"/>
      <c r="AN58" s="172"/>
      <c r="AO58" s="172"/>
      <c r="AP58" s="172"/>
      <c r="AQ58" s="172"/>
      <c r="AR58" s="172"/>
      <c r="AS58" s="173"/>
      <c r="AV58" s="170"/>
      <c r="AW58" s="163"/>
      <c r="AX58" s="163"/>
      <c r="AY58" s="163"/>
    </row>
    <row r="59" spans="2:51" x14ac:dyDescent="0.25">
      <c r="B59" s="178" t="s">
        <v>149</v>
      </c>
      <c r="C59" s="176"/>
      <c r="D59" s="176"/>
      <c r="E59" s="176"/>
      <c r="F59" s="176"/>
      <c r="G59" s="176"/>
      <c r="H59" s="176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80"/>
      <c r="T59" s="179"/>
      <c r="U59" s="179"/>
      <c r="V59" s="179"/>
      <c r="W59" s="171"/>
      <c r="X59" s="171"/>
      <c r="Y59" s="171"/>
      <c r="Z59" s="171"/>
      <c r="AA59" s="171"/>
      <c r="AB59" s="171"/>
      <c r="AC59" s="171"/>
      <c r="AD59" s="171"/>
      <c r="AE59" s="171"/>
      <c r="AM59" s="172"/>
      <c r="AN59" s="172"/>
      <c r="AO59" s="172"/>
      <c r="AP59" s="172"/>
      <c r="AQ59" s="172"/>
      <c r="AR59" s="172"/>
      <c r="AS59" s="173"/>
      <c r="AV59" s="170"/>
      <c r="AW59" s="163"/>
      <c r="AX59" s="163"/>
      <c r="AY59" s="163"/>
    </row>
    <row r="60" spans="2:51" x14ac:dyDescent="0.25">
      <c r="B60" s="178"/>
      <c r="C60" s="176"/>
      <c r="D60" s="176"/>
      <c r="E60" s="176"/>
      <c r="F60" s="176"/>
      <c r="G60" s="176"/>
      <c r="H60" s="176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80"/>
      <c r="T60" s="179"/>
      <c r="U60" s="179"/>
      <c r="V60" s="179"/>
      <c r="W60" s="171"/>
      <c r="X60" s="171"/>
      <c r="Y60" s="171"/>
      <c r="Z60" s="171"/>
      <c r="AA60" s="171"/>
      <c r="AB60" s="171"/>
      <c r="AC60" s="171"/>
      <c r="AD60" s="171"/>
      <c r="AE60" s="171"/>
      <c r="AM60" s="172"/>
      <c r="AN60" s="172"/>
      <c r="AO60" s="172"/>
      <c r="AP60" s="172"/>
      <c r="AQ60" s="172"/>
      <c r="AR60" s="172"/>
      <c r="AS60" s="173"/>
      <c r="AV60" s="170"/>
      <c r="AW60" s="163"/>
      <c r="AX60" s="163"/>
      <c r="AY60" s="163"/>
    </row>
    <row r="61" spans="2:51" x14ac:dyDescent="0.25">
      <c r="B61" s="174" t="s">
        <v>206</v>
      </c>
      <c r="C61" s="176"/>
      <c r="D61" s="176"/>
      <c r="E61" s="176"/>
      <c r="F61" s="176"/>
      <c r="G61" s="176"/>
      <c r="H61" s="176"/>
      <c r="I61" s="176"/>
      <c r="J61" s="177"/>
      <c r="K61" s="177"/>
      <c r="L61" s="177"/>
      <c r="M61" s="177"/>
      <c r="N61" s="177"/>
      <c r="O61" s="177"/>
      <c r="P61" s="177"/>
      <c r="Q61" s="177"/>
      <c r="R61" s="177"/>
      <c r="S61" s="180"/>
      <c r="T61" s="179"/>
      <c r="U61" s="179"/>
      <c r="V61" s="179"/>
      <c r="W61" s="171"/>
      <c r="X61" s="171"/>
      <c r="Y61" s="171"/>
      <c r="Z61" s="171"/>
      <c r="AA61" s="171"/>
      <c r="AB61" s="171"/>
      <c r="AC61" s="171"/>
      <c r="AD61" s="171"/>
      <c r="AE61" s="171"/>
      <c r="AM61" s="172"/>
      <c r="AN61" s="172"/>
      <c r="AO61" s="172"/>
      <c r="AP61" s="172"/>
      <c r="AQ61" s="172"/>
      <c r="AR61" s="172"/>
      <c r="AS61" s="173"/>
      <c r="AV61" s="170"/>
      <c r="AW61" s="163"/>
      <c r="AX61" s="163"/>
      <c r="AY61" s="163"/>
    </row>
    <row r="62" spans="2:51" x14ac:dyDescent="0.25">
      <c r="B62" s="182" t="s">
        <v>144</v>
      </c>
      <c r="C62" s="176"/>
      <c r="D62" s="176"/>
      <c r="E62" s="176"/>
      <c r="F62" s="176"/>
      <c r="G62" s="176"/>
      <c r="H62" s="176"/>
      <c r="I62" s="176"/>
      <c r="J62" s="177"/>
      <c r="K62" s="177"/>
      <c r="L62" s="177"/>
      <c r="M62" s="177"/>
      <c r="N62" s="177"/>
      <c r="O62" s="177"/>
      <c r="P62" s="177"/>
      <c r="Q62" s="177"/>
      <c r="R62" s="177"/>
      <c r="S62" s="180"/>
      <c r="T62" s="179"/>
      <c r="U62" s="179"/>
      <c r="V62" s="179"/>
      <c r="W62" s="171"/>
      <c r="X62" s="171"/>
      <c r="Y62" s="171"/>
      <c r="Z62" s="171"/>
      <c r="AA62" s="171"/>
      <c r="AB62" s="171"/>
      <c r="AC62" s="171"/>
      <c r="AD62" s="171"/>
      <c r="AE62" s="171"/>
      <c r="AM62" s="172"/>
      <c r="AN62" s="172"/>
      <c r="AO62" s="172"/>
      <c r="AP62" s="172"/>
      <c r="AQ62" s="172"/>
      <c r="AR62" s="172"/>
      <c r="AS62" s="173"/>
      <c r="AV62" s="170"/>
      <c r="AW62" s="163"/>
      <c r="AX62" s="163"/>
      <c r="AY62" s="163"/>
    </row>
    <row r="63" spans="2:51" x14ac:dyDescent="0.25">
      <c r="B63" s="97" t="s">
        <v>126</v>
      </c>
      <c r="C63" s="176"/>
      <c r="D63" s="176"/>
      <c r="E63" s="176"/>
      <c r="F63" s="176"/>
      <c r="G63" s="176"/>
      <c r="H63" s="176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80"/>
      <c r="T63" s="179"/>
      <c r="U63" s="179"/>
      <c r="V63" s="179"/>
      <c r="W63" s="171"/>
      <c r="X63" s="171"/>
      <c r="Y63" s="171"/>
      <c r="Z63" s="171"/>
      <c r="AA63" s="171"/>
      <c r="AB63" s="171"/>
      <c r="AC63" s="171"/>
      <c r="AD63" s="171"/>
      <c r="AE63" s="171"/>
      <c r="AM63" s="172"/>
      <c r="AN63" s="172"/>
      <c r="AO63" s="172"/>
      <c r="AP63" s="172"/>
      <c r="AQ63" s="172"/>
      <c r="AR63" s="172"/>
      <c r="AS63" s="173"/>
      <c r="AV63" s="170"/>
      <c r="AW63" s="163"/>
      <c r="AX63" s="163"/>
      <c r="AY63" s="163"/>
    </row>
    <row r="64" spans="2:51" x14ac:dyDescent="0.25">
      <c r="B64" s="119" t="s">
        <v>181</v>
      </c>
      <c r="C64" s="176"/>
      <c r="D64" s="176"/>
      <c r="E64" s="176"/>
      <c r="F64" s="176"/>
      <c r="G64" s="104"/>
      <c r="H64" s="104"/>
      <c r="I64" s="184"/>
      <c r="J64" s="177"/>
      <c r="K64" s="177"/>
      <c r="L64" s="177"/>
      <c r="M64" s="177"/>
      <c r="N64" s="177"/>
      <c r="O64" s="177"/>
      <c r="P64" s="177"/>
      <c r="Q64" s="177"/>
      <c r="R64" s="177"/>
      <c r="S64" s="180"/>
      <c r="T64" s="180"/>
      <c r="U64" s="180"/>
      <c r="V64" s="180"/>
      <c r="W64" s="171"/>
      <c r="X64" s="171"/>
      <c r="Y64" s="171"/>
      <c r="Z64" s="171"/>
      <c r="AA64" s="171"/>
      <c r="AB64" s="171"/>
      <c r="AC64" s="171"/>
      <c r="AD64" s="171"/>
      <c r="AE64" s="171"/>
      <c r="AM64" s="172"/>
      <c r="AN64" s="172"/>
      <c r="AO64" s="172"/>
      <c r="AP64" s="172"/>
      <c r="AQ64" s="172"/>
      <c r="AR64" s="172"/>
      <c r="AS64" s="173"/>
      <c r="AV64" s="170"/>
      <c r="AW64" s="163"/>
      <c r="AX64" s="163"/>
      <c r="AY64" s="163"/>
    </row>
    <row r="65" spans="2:51" x14ac:dyDescent="0.25">
      <c r="B65" s="119" t="s">
        <v>127</v>
      </c>
      <c r="C65" s="182"/>
      <c r="D65" s="176"/>
      <c r="E65" s="104"/>
      <c r="F65" s="176"/>
      <c r="G65" s="176"/>
      <c r="H65" s="176"/>
      <c r="I65" s="176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80"/>
      <c r="U65" s="180"/>
      <c r="V65" s="180"/>
      <c r="W65" s="171"/>
      <c r="X65" s="171"/>
      <c r="Y65" s="171"/>
      <c r="Z65" s="171"/>
      <c r="AA65" s="171"/>
      <c r="AB65" s="171"/>
      <c r="AC65" s="171"/>
      <c r="AD65" s="171"/>
      <c r="AE65" s="171"/>
      <c r="AM65" s="172"/>
      <c r="AN65" s="172"/>
      <c r="AO65" s="172"/>
      <c r="AP65" s="172"/>
      <c r="AQ65" s="172"/>
      <c r="AR65" s="172"/>
      <c r="AS65" s="173"/>
      <c r="AV65" s="170"/>
      <c r="AW65" s="163"/>
      <c r="AX65" s="163"/>
      <c r="AY65" s="163"/>
    </row>
    <row r="66" spans="2:51" x14ac:dyDescent="0.25">
      <c r="B66" s="119"/>
      <c r="C66" s="182"/>
      <c r="D66" s="176"/>
      <c r="E66" s="104"/>
      <c r="F66" s="176"/>
      <c r="G66" s="176"/>
      <c r="H66" s="176"/>
      <c r="I66" s="176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80"/>
      <c r="U66" s="85"/>
      <c r="V66" s="85"/>
      <c r="W66" s="171"/>
      <c r="X66" s="171"/>
      <c r="Y66" s="171"/>
      <c r="Z66" s="171"/>
      <c r="AA66" s="171"/>
      <c r="AB66" s="171"/>
      <c r="AC66" s="171"/>
      <c r="AD66" s="171"/>
      <c r="AE66" s="171"/>
      <c r="AM66" s="172"/>
      <c r="AN66" s="172"/>
      <c r="AO66" s="172"/>
      <c r="AP66" s="172"/>
      <c r="AQ66" s="172"/>
      <c r="AR66" s="172"/>
      <c r="AS66" s="173"/>
      <c r="AV66" s="170"/>
      <c r="AW66" s="163"/>
      <c r="AX66" s="163"/>
      <c r="AY66" s="163"/>
    </row>
    <row r="67" spans="2:51" x14ac:dyDescent="0.25">
      <c r="B67" s="119"/>
      <c r="C67" s="182"/>
      <c r="D67" s="176"/>
      <c r="E67" s="104"/>
      <c r="F67" s="176"/>
      <c r="G67" s="176"/>
      <c r="H67" s="176"/>
      <c r="I67" s="176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80"/>
      <c r="U67" s="85"/>
      <c r="V67" s="85"/>
      <c r="W67" s="171"/>
      <c r="X67" s="171"/>
      <c r="Y67" s="171"/>
      <c r="Z67" s="171"/>
      <c r="AA67" s="171"/>
      <c r="AB67" s="171"/>
      <c r="AC67" s="171"/>
      <c r="AD67" s="171"/>
      <c r="AE67" s="171"/>
      <c r="AM67" s="172"/>
      <c r="AN67" s="172"/>
      <c r="AO67" s="172"/>
      <c r="AP67" s="172"/>
      <c r="AQ67" s="172"/>
      <c r="AR67" s="172"/>
      <c r="AS67" s="173"/>
      <c r="AV67" s="170"/>
      <c r="AW67" s="163"/>
      <c r="AX67" s="163"/>
      <c r="AY67" s="163"/>
    </row>
    <row r="68" spans="2:51" x14ac:dyDescent="0.25">
      <c r="B68" s="119"/>
      <c r="C68" s="178"/>
      <c r="D68" s="176"/>
      <c r="E68" s="104"/>
      <c r="F68" s="176"/>
      <c r="G68" s="176"/>
      <c r="H68" s="176"/>
      <c r="I68" s="176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80"/>
      <c r="U68" s="85"/>
      <c r="V68" s="85"/>
      <c r="W68" s="171"/>
      <c r="X68" s="171"/>
      <c r="Y68" s="171"/>
      <c r="Z68" s="171"/>
      <c r="AA68" s="171"/>
      <c r="AB68" s="171"/>
      <c r="AC68" s="171"/>
      <c r="AD68" s="171"/>
      <c r="AE68" s="171"/>
      <c r="AM68" s="172"/>
      <c r="AN68" s="172"/>
      <c r="AO68" s="172"/>
      <c r="AP68" s="172"/>
      <c r="AQ68" s="172"/>
      <c r="AR68" s="172"/>
      <c r="AS68" s="173"/>
      <c r="AV68" s="170"/>
      <c r="AW68" s="163"/>
      <c r="AX68" s="163"/>
      <c r="AY68" s="163"/>
    </row>
    <row r="69" spans="2:51" x14ac:dyDescent="0.25">
      <c r="B69" s="119"/>
      <c r="C69" s="178"/>
      <c r="D69" s="176"/>
      <c r="E69" s="176"/>
      <c r="F69" s="176"/>
      <c r="G69" s="176"/>
      <c r="H69" s="176"/>
      <c r="I69" s="176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80"/>
      <c r="U69" s="85"/>
      <c r="V69" s="85"/>
      <c r="W69" s="171"/>
      <c r="X69" s="171"/>
      <c r="Y69" s="171"/>
      <c r="Z69" s="171"/>
      <c r="AA69" s="171"/>
      <c r="AB69" s="171"/>
      <c r="AC69" s="171"/>
      <c r="AD69" s="171"/>
      <c r="AE69" s="171"/>
      <c r="AM69" s="172"/>
      <c r="AN69" s="172"/>
      <c r="AO69" s="172"/>
      <c r="AP69" s="172"/>
      <c r="AQ69" s="172"/>
      <c r="AR69" s="172"/>
      <c r="AS69" s="173"/>
      <c r="AV69" s="170"/>
      <c r="AW69" s="163"/>
      <c r="AX69" s="163"/>
      <c r="AY69" s="163"/>
    </row>
    <row r="70" spans="2:51" x14ac:dyDescent="0.25">
      <c r="B70" s="119"/>
      <c r="C70" s="178"/>
      <c r="D70" s="176"/>
      <c r="E70" s="104"/>
      <c r="F70" s="176"/>
      <c r="G70" s="176"/>
      <c r="H70" s="176"/>
      <c r="I70" s="176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80"/>
      <c r="U70" s="85"/>
      <c r="V70" s="85"/>
      <c r="W70" s="171"/>
      <c r="X70" s="171"/>
      <c r="Y70" s="171"/>
      <c r="Z70" s="171"/>
      <c r="AA70" s="171"/>
      <c r="AB70" s="171"/>
      <c r="AC70" s="171"/>
      <c r="AD70" s="171"/>
      <c r="AE70" s="171"/>
      <c r="AM70" s="172"/>
      <c r="AN70" s="172"/>
      <c r="AO70" s="172"/>
      <c r="AP70" s="172"/>
      <c r="AQ70" s="172"/>
      <c r="AR70" s="172"/>
      <c r="AS70" s="173"/>
      <c r="AV70" s="170"/>
      <c r="AW70" s="163"/>
      <c r="AX70" s="163"/>
      <c r="AY70" s="163"/>
    </row>
    <row r="71" spans="2:51" x14ac:dyDescent="0.25">
      <c r="B71" s="119"/>
      <c r="C71" s="178"/>
      <c r="D71" s="176"/>
      <c r="E71" s="176"/>
      <c r="F71" s="176"/>
      <c r="G71" s="176"/>
      <c r="H71" s="176"/>
      <c r="I71" s="176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80"/>
      <c r="U71" s="85"/>
      <c r="V71" s="85"/>
      <c r="W71" s="171"/>
      <c r="X71" s="171"/>
      <c r="Y71" s="171"/>
      <c r="Z71" s="171"/>
      <c r="AA71" s="171"/>
      <c r="AB71" s="171"/>
      <c r="AC71" s="171"/>
      <c r="AD71" s="171"/>
      <c r="AE71" s="171"/>
      <c r="AM71" s="172"/>
      <c r="AN71" s="172"/>
      <c r="AO71" s="172"/>
      <c r="AP71" s="172"/>
      <c r="AQ71" s="172"/>
      <c r="AR71" s="172"/>
      <c r="AS71" s="173"/>
      <c r="AV71" s="170"/>
      <c r="AW71" s="163"/>
      <c r="AX71" s="163"/>
      <c r="AY71" s="163"/>
    </row>
    <row r="72" spans="2:51" x14ac:dyDescent="0.25">
      <c r="B72" s="119"/>
      <c r="C72" s="174"/>
      <c r="D72" s="176"/>
      <c r="E72" s="176"/>
      <c r="F72" s="176"/>
      <c r="G72" s="176"/>
      <c r="H72" s="176"/>
      <c r="I72" s="176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80"/>
      <c r="U72" s="85"/>
      <c r="V72" s="85"/>
      <c r="W72" s="171"/>
      <c r="X72" s="171"/>
      <c r="Y72" s="171"/>
      <c r="Z72" s="98"/>
      <c r="AA72" s="171"/>
      <c r="AB72" s="171"/>
      <c r="AC72" s="171"/>
      <c r="AD72" s="171"/>
      <c r="AE72" s="171"/>
      <c r="AM72" s="172"/>
      <c r="AN72" s="172"/>
      <c r="AO72" s="172"/>
      <c r="AP72" s="172"/>
      <c r="AQ72" s="172"/>
      <c r="AR72" s="172"/>
      <c r="AS72" s="173"/>
      <c r="AV72" s="170"/>
      <c r="AW72" s="163"/>
      <c r="AX72" s="163"/>
      <c r="AY72" s="163"/>
    </row>
    <row r="73" spans="2:51" x14ac:dyDescent="0.25">
      <c r="B73" s="119"/>
      <c r="C73" s="174"/>
      <c r="D73" s="104"/>
      <c r="E73" s="176"/>
      <c r="F73" s="176"/>
      <c r="G73" s="176"/>
      <c r="H73" s="176"/>
      <c r="I73" s="104"/>
      <c r="J73" s="177"/>
      <c r="K73" s="177"/>
      <c r="L73" s="177"/>
      <c r="M73" s="177"/>
      <c r="N73" s="177"/>
      <c r="O73" s="177"/>
      <c r="P73" s="177"/>
      <c r="Q73" s="177"/>
      <c r="R73" s="177"/>
      <c r="S73" s="98"/>
      <c r="T73" s="98"/>
      <c r="U73" s="98"/>
      <c r="V73" s="98"/>
      <c r="W73" s="98"/>
      <c r="X73" s="98"/>
      <c r="Y73" s="98"/>
      <c r="Z73" s="86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170"/>
      <c r="AW73" s="163"/>
      <c r="AX73" s="163"/>
      <c r="AY73" s="163"/>
    </row>
    <row r="74" spans="2:51" x14ac:dyDescent="0.25">
      <c r="B74" s="119"/>
      <c r="C74" s="182"/>
      <c r="D74" s="104"/>
      <c r="E74" s="176"/>
      <c r="F74" s="176"/>
      <c r="G74" s="176"/>
      <c r="H74" s="176"/>
      <c r="I74" s="104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86"/>
      <c r="X74" s="86"/>
      <c r="Y74" s="86"/>
      <c r="Z74" s="171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170"/>
      <c r="AW74" s="163"/>
      <c r="AX74" s="163"/>
      <c r="AY74" s="163"/>
    </row>
    <row r="75" spans="2:51" x14ac:dyDescent="0.25">
      <c r="B75" s="1"/>
      <c r="C75" s="182"/>
      <c r="D75" s="176"/>
      <c r="E75" s="104"/>
      <c r="F75" s="176"/>
      <c r="G75" s="176"/>
      <c r="H75" s="176"/>
      <c r="I75" s="176"/>
      <c r="J75" s="98"/>
      <c r="K75" s="98"/>
      <c r="L75" s="98"/>
      <c r="M75" s="98"/>
      <c r="N75" s="98"/>
      <c r="O75" s="98"/>
      <c r="P75" s="98"/>
      <c r="Q75" s="98"/>
      <c r="R75" s="98"/>
      <c r="S75" s="177"/>
      <c r="T75" s="180"/>
      <c r="U75" s="85"/>
      <c r="V75" s="85"/>
      <c r="W75" s="171"/>
      <c r="X75" s="171"/>
      <c r="Y75" s="171"/>
      <c r="Z75" s="171"/>
      <c r="AA75" s="171"/>
      <c r="AB75" s="171"/>
      <c r="AC75" s="171"/>
      <c r="AD75" s="171"/>
      <c r="AE75" s="171"/>
      <c r="AM75" s="172"/>
      <c r="AN75" s="172"/>
      <c r="AO75" s="172"/>
      <c r="AP75" s="172"/>
      <c r="AQ75" s="172"/>
      <c r="AR75" s="172"/>
      <c r="AS75" s="173"/>
      <c r="AV75" s="170"/>
      <c r="AW75" s="163"/>
      <c r="AX75" s="163"/>
      <c r="AY75" s="163"/>
    </row>
    <row r="76" spans="2:51" x14ac:dyDescent="0.25">
      <c r="B76" s="1"/>
      <c r="C76" s="178"/>
      <c r="D76" s="176"/>
      <c r="E76" s="104"/>
      <c r="F76" s="104"/>
      <c r="G76" s="176"/>
      <c r="H76" s="176"/>
      <c r="I76" s="176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80"/>
      <c r="U76" s="85"/>
      <c r="V76" s="85"/>
      <c r="W76" s="171"/>
      <c r="X76" s="171"/>
      <c r="Y76" s="171"/>
      <c r="Z76" s="171"/>
      <c r="AA76" s="171"/>
      <c r="AB76" s="171"/>
      <c r="AC76" s="171"/>
      <c r="AD76" s="171"/>
      <c r="AE76" s="171"/>
      <c r="AM76" s="172"/>
      <c r="AN76" s="172"/>
      <c r="AO76" s="172"/>
      <c r="AP76" s="172"/>
      <c r="AQ76" s="172"/>
      <c r="AR76" s="172"/>
      <c r="AS76" s="173"/>
      <c r="AV76" s="170"/>
      <c r="AW76" s="163"/>
      <c r="AX76" s="163"/>
      <c r="AY76" s="163"/>
    </row>
    <row r="77" spans="2:51" x14ac:dyDescent="0.25">
      <c r="B77" s="84"/>
      <c r="C77" s="178"/>
      <c r="D77" s="176"/>
      <c r="E77" s="176"/>
      <c r="F77" s="104"/>
      <c r="G77" s="104"/>
      <c r="H77" s="104"/>
      <c r="I77" s="176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80"/>
      <c r="U77" s="85"/>
      <c r="V77" s="85"/>
      <c r="W77" s="171"/>
      <c r="X77" s="171"/>
      <c r="Y77" s="171"/>
      <c r="Z77" s="171"/>
      <c r="AA77" s="171"/>
      <c r="AB77" s="171"/>
      <c r="AC77" s="171"/>
      <c r="AD77" s="171"/>
      <c r="AE77" s="171"/>
      <c r="AM77" s="172"/>
      <c r="AN77" s="172"/>
      <c r="AO77" s="172"/>
      <c r="AP77" s="172"/>
      <c r="AQ77" s="172"/>
      <c r="AR77" s="172"/>
      <c r="AS77" s="173"/>
      <c r="AV77" s="170"/>
      <c r="AW77" s="163"/>
      <c r="AX77" s="163"/>
      <c r="AY77" s="163"/>
    </row>
    <row r="78" spans="2:51" x14ac:dyDescent="0.25">
      <c r="B78" s="84"/>
      <c r="C78" s="98"/>
      <c r="D78" s="176"/>
      <c r="E78" s="176"/>
      <c r="F78" s="176"/>
      <c r="G78" s="104"/>
      <c r="H78" s="104"/>
      <c r="I78" s="176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80"/>
      <c r="U78" s="85"/>
      <c r="V78" s="85"/>
      <c r="W78" s="171"/>
      <c r="X78" s="171"/>
      <c r="Y78" s="171"/>
      <c r="Z78" s="171"/>
      <c r="AA78" s="171"/>
      <c r="AB78" s="171"/>
      <c r="AC78" s="171"/>
      <c r="AD78" s="171"/>
      <c r="AE78" s="171"/>
      <c r="AM78" s="172"/>
      <c r="AN78" s="172"/>
      <c r="AO78" s="172"/>
      <c r="AP78" s="172"/>
      <c r="AQ78" s="172"/>
      <c r="AR78" s="172"/>
      <c r="AS78" s="173"/>
      <c r="AV78" s="170"/>
      <c r="AW78" s="163"/>
      <c r="AX78" s="163"/>
      <c r="AY78" s="163"/>
    </row>
    <row r="79" spans="2:51" x14ac:dyDescent="0.25">
      <c r="B79" s="84"/>
      <c r="C79" s="182"/>
      <c r="D79" s="98"/>
      <c r="E79" s="176"/>
      <c r="F79" s="176"/>
      <c r="G79" s="176"/>
      <c r="H79" s="176"/>
      <c r="I79" s="98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80"/>
      <c r="U79" s="85"/>
      <c r="V79" s="85"/>
      <c r="W79" s="171"/>
      <c r="X79" s="171"/>
      <c r="Y79" s="171"/>
      <c r="Z79" s="171"/>
      <c r="AA79" s="171"/>
      <c r="AB79" s="171"/>
      <c r="AC79" s="171"/>
      <c r="AD79" s="171"/>
      <c r="AE79" s="171"/>
      <c r="AM79" s="172"/>
      <c r="AN79" s="172"/>
      <c r="AO79" s="172"/>
      <c r="AP79" s="172"/>
      <c r="AQ79" s="172"/>
      <c r="AR79" s="172"/>
      <c r="AS79" s="173"/>
      <c r="AV79" s="170"/>
      <c r="AW79" s="163"/>
      <c r="AX79" s="163"/>
      <c r="AY79" s="163"/>
    </row>
    <row r="80" spans="2:51" x14ac:dyDescent="0.25">
      <c r="B80" s="84"/>
      <c r="C80" s="178"/>
      <c r="D80" s="98"/>
      <c r="E80" s="176"/>
      <c r="F80" s="176"/>
      <c r="G80" s="176"/>
      <c r="H80" s="176"/>
      <c r="I80" s="98"/>
      <c r="J80" s="177"/>
      <c r="K80" s="177"/>
      <c r="L80" s="177"/>
      <c r="M80" s="177"/>
      <c r="N80" s="177"/>
      <c r="O80" s="177"/>
      <c r="P80" s="177"/>
      <c r="Q80" s="177"/>
      <c r="R80" s="177"/>
      <c r="S80" s="177"/>
      <c r="T80" s="180"/>
      <c r="U80" s="85"/>
      <c r="V80" s="85"/>
      <c r="W80" s="171"/>
      <c r="X80" s="171"/>
      <c r="Y80" s="171"/>
      <c r="Z80" s="171"/>
      <c r="AA80" s="171"/>
      <c r="AB80" s="171"/>
      <c r="AC80" s="171"/>
      <c r="AD80" s="171"/>
      <c r="AE80" s="171"/>
      <c r="AM80" s="172"/>
      <c r="AN80" s="172"/>
      <c r="AO80" s="172"/>
      <c r="AP80" s="172"/>
      <c r="AQ80" s="172"/>
      <c r="AR80" s="172"/>
      <c r="AS80" s="173"/>
      <c r="AU80" s="163"/>
      <c r="AV80" s="170"/>
      <c r="AW80" s="163"/>
      <c r="AX80" s="163"/>
      <c r="AY80" s="163"/>
    </row>
    <row r="81" spans="1:51" x14ac:dyDescent="0.25">
      <c r="B81" s="98"/>
      <c r="C81" s="182"/>
      <c r="D81" s="176"/>
      <c r="E81" s="98"/>
      <c r="F81" s="176"/>
      <c r="G81" s="176"/>
      <c r="H81" s="176"/>
      <c r="I81" s="176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80"/>
      <c r="U81" s="85"/>
      <c r="V81" s="85"/>
      <c r="W81" s="171"/>
      <c r="X81" s="171"/>
      <c r="Y81" s="171"/>
      <c r="Z81" s="171"/>
      <c r="AA81" s="171"/>
      <c r="AB81" s="171"/>
      <c r="AC81" s="171"/>
      <c r="AD81" s="171"/>
      <c r="AE81" s="171"/>
      <c r="AM81" s="172"/>
      <c r="AN81" s="172"/>
      <c r="AO81" s="172"/>
      <c r="AP81" s="172"/>
      <c r="AQ81" s="172"/>
      <c r="AR81" s="172"/>
      <c r="AS81" s="173"/>
      <c r="AU81" s="163"/>
      <c r="AV81" s="170"/>
      <c r="AW81" s="163"/>
      <c r="AX81" s="163"/>
      <c r="AY81" s="163"/>
    </row>
    <row r="82" spans="1:51" x14ac:dyDescent="0.25">
      <c r="A82" s="171"/>
      <c r="B82" s="98"/>
      <c r="C82" s="96"/>
      <c r="D82" s="176"/>
      <c r="E82" s="98"/>
      <c r="F82" s="98"/>
      <c r="G82" s="176"/>
      <c r="H82" s="176"/>
      <c r="I82" s="172"/>
      <c r="J82" s="172"/>
      <c r="K82" s="172"/>
      <c r="L82" s="172"/>
      <c r="M82" s="172"/>
      <c r="N82" s="172"/>
      <c r="O82" s="173"/>
      <c r="P82" s="167"/>
      <c r="R82" s="170"/>
      <c r="AS82" s="163"/>
      <c r="AT82" s="163"/>
      <c r="AU82" s="163"/>
      <c r="AV82" s="163"/>
      <c r="AW82" s="163"/>
      <c r="AX82" s="163"/>
      <c r="AY82" s="163"/>
    </row>
    <row r="83" spans="1:51" x14ac:dyDescent="0.25">
      <c r="A83" s="171"/>
      <c r="B83" s="84"/>
      <c r="G83" s="98"/>
      <c r="H83" s="98"/>
      <c r="I83" s="172"/>
      <c r="J83" s="172"/>
      <c r="K83" s="172"/>
      <c r="L83" s="172"/>
      <c r="M83" s="172"/>
      <c r="N83" s="172"/>
      <c r="O83" s="173"/>
      <c r="P83" s="167"/>
      <c r="R83" s="167"/>
      <c r="AS83" s="163"/>
      <c r="AT83" s="163"/>
      <c r="AU83" s="163"/>
      <c r="AV83" s="163"/>
      <c r="AW83" s="163"/>
      <c r="AX83" s="163"/>
      <c r="AY83" s="163"/>
    </row>
    <row r="84" spans="1:51" x14ac:dyDescent="0.25">
      <c r="A84" s="171"/>
      <c r="G84" s="98"/>
      <c r="H84" s="98"/>
      <c r="I84" s="172"/>
      <c r="J84" s="172"/>
      <c r="K84" s="172"/>
      <c r="L84" s="172"/>
      <c r="M84" s="172"/>
      <c r="N84" s="172"/>
      <c r="O84" s="173"/>
      <c r="P84" s="167"/>
      <c r="R84" s="167"/>
      <c r="AS84" s="163"/>
      <c r="AT84" s="163"/>
      <c r="AU84" s="163"/>
      <c r="AV84" s="163"/>
      <c r="AW84" s="163"/>
      <c r="AX84" s="163"/>
      <c r="AY84" s="163"/>
    </row>
    <row r="85" spans="1:51" x14ac:dyDescent="0.25">
      <c r="A85" s="171"/>
      <c r="I85" s="172"/>
      <c r="J85" s="172"/>
      <c r="K85" s="172"/>
      <c r="L85" s="172"/>
      <c r="M85" s="172"/>
      <c r="N85" s="172"/>
      <c r="O85" s="173"/>
      <c r="P85" s="167"/>
      <c r="R85" s="167"/>
      <c r="AS85" s="163"/>
      <c r="AT85" s="163"/>
      <c r="AU85" s="163"/>
      <c r="AV85" s="163"/>
      <c r="AW85" s="163"/>
      <c r="AX85" s="163"/>
      <c r="AY85" s="163"/>
    </row>
    <row r="86" spans="1:51" x14ac:dyDescent="0.25">
      <c r="A86" s="171"/>
      <c r="I86" s="172"/>
      <c r="J86" s="172"/>
      <c r="K86" s="172"/>
      <c r="L86" s="172"/>
      <c r="M86" s="172"/>
      <c r="N86" s="172"/>
      <c r="O86" s="173"/>
      <c r="P86" s="167"/>
      <c r="R86" s="167"/>
      <c r="AS86" s="163"/>
      <c r="AT86" s="163"/>
      <c r="AU86" s="163"/>
      <c r="AV86" s="163"/>
      <c r="AW86" s="163"/>
      <c r="AX86" s="163"/>
      <c r="AY86" s="163"/>
    </row>
    <row r="87" spans="1:51" x14ac:dyDescent="0.25">
      <c r="A87" s="171"/>
      <c r="I87" s="172"/>
      <c r="J87" s="172"/>
      <c r="K87" s="172"/>
      <c r="L87" s="172"/>
      <c r="M87" s="172"/>
      <c r="N87" s="172"/>
      <c r="O87" s="173"/>
      <c r="P87" s="167"/>
      <c r="R87" s="167"/>
      <c r="AS87" s="163"/>
      <c r="AT87" s="163"/>
      <c r="AU87" s="163"/>
      <c r="AV87" s="163"/>
      <c r="AW87" s="163"/>
      <c r="AX87" s="163"/>
      <c r="AY87" s="163"/>
    </row>
    <row r="88" spans="1:51" x14ac:dyDescent="0.25">
      <c r="A88" s="171"/>
      <c r="I88" s="172"/>
      <c r="J88" s="172"/>
      <c r="K88" s="172"/>
      <c r="L88" s="172"/>
      <c r="M88" s="172"/>
      <c r="N88" s="172"/>
      <c r="O88" s="173"/>
      <c r="P88" s="167"/>
      <c r="R88" s="86"/>
      <c r="AS88" s="163"/>
      <c r="AT88" s="163"/>
      <c r="AU88" s="163"/>
      <c r="AV88" s="163"/>
      <c r="AW88" s="163"/>
      <c r="AX88" s="163"/>
      <c r="AY88" s="163"/>
    </row>
    <row r="89" spans="1:51" x14ac:dyDescent="0.25">
      <c r="A89" s="171"/>
      <c r="I89" s="172"/>
      <c r="J89" s="172"/>
      <c r="K89" s="172"/>
      <c r="L89" s="172"/>
      <c r="M89" s="172"/>
      <c r="N89" s="172"/>
      <c r="O89" s="173"/>
      <c r="R89" s="167"/>
      <c r="AS89" s="163"/>
      <c r="AT89" s="163"/>
      <c r="AU89" s="163"/>
      <c r="AV89" s="163"/>
      <c r="AW89" s="163"/>
      <c r="AX89" s="163"/>
      <c r="AY89" s="163"/>
    </row>
    <row r="90" spans="1:51" x14ac:dyDescent="0.25">
      <c r="O90" s="173"/>
      <c r="R90" s="167"/>
      <c r="AS90" s="163"/>
      <c r="AT90" s="163"/>
      <c r="AU90" s="163"/>
      <c r="AV90" s="163"/>
      <c r="AW90" s="163"/>
      <c r="AX90" s="163"/>
      <c r="AY90" s="163"/>
    </row>
    <row r="91" spans="1:51" x14ac:dyDescent="0.25">
      <c r="O91" s="173"/>
      <c r="R91" s="167"/>
      <c r="AS91" s="163"/>
      <c r="AT91" s="163"/>
      <c r="AU91" s="163"/>
      <c r="AV91" s="163"/>
      <c r="AW91" s="163"/>
      <c r="AX91" s="163"/>
      <c r="AY91" s="163"/>
    </row>
    <row r="92" spans="1:51" x14ac:dyDescent="0.25">
      <c r="O92" s="173"/>
      <c r="R92" s="167"/>
      <c r="AS92" s="163"/>
      <c r="AT92" s="163"/>
      <c r="AU92" s="163"/>
      <c r="AV92" s="163"/>
      <c r="AW92" s="163"/>
      <c r="AX92" s="163"/>
      <c r="AY92" s="163"/>
    </row>
    <row r="93" spans="1:51" x14ac:dyDescent="0.25">
      <c r="O93" s="173"/>
      <c r="R93" s="167"/>
      <c r="AS93" s="163"/>
      <c r="AT93" s="163"/>
      <c r="AU93" s="163"/>
      <c r="AV93" s="163"/>
      <c r="AW93" s="163"/>
      <c r="AX93" s="163"/>
      <c r="AY93" s="163"/>
    </row>
    <row r="94" spans="1:51" x14ac:dyDescent="0.25">
      <c r="O94" s="173"/>
      <c r="AS94" s="163"/>
      <c r="AT94" s="163"/>
      <c r="AU94" s="163"/>
      <c r="AV94" s="163"/>
      <c r="AW94" s="163"/>
      <c r="AX94" s="163"/>
      <c r="AY94" s="163"/>
    </row>
    <row r="95" spans="1:51" x14ac:dyDescent="0.25">
      <c r="O95" s="173"/>
      <c r="AS95" s="163"/>
      <c r="AT95" s="163"/>
      <c r="AU95" s="163"/>
      <c r="AV95" s="163"/>
      <c r="AW95" s="163"/>
      <c r="AX95" s="163"/>
      <c r="AY95" s="163"/>
    </row>
    <row r="96" spans="1:51" x14ac:dyDescent="0.25">
      <c r="O96" s="173"/>
      <c r="AS96" s="163"/>
      <c r="AT96" s="163"/>
      <c r="AU96" s="163"/>
      <c r="AV96" s="163"/>
      <c r="AW96" s="163"/>
      <c r="AX96" s="163"/>
      <c r="AY96" s="163"/>
    </row>
    <row r="97" spans="15:51" x14ac:dyDescent="0.25">
      <c r="O97" s="173"/>
      <c r="AS97" s="163"/>
      <c r="AT97" s="163"/>
      <c r="AU97" s="163"/>
      <c r="AV97" s="163"/>
      <c r="AW97" s="163"/>
      <c r="AX97" s="163"/>
      <c r="AY97" s="163"/>
    </row>
    <row r="98" spans="15:51" x14ac:dyDescent="0.25">
      <c r="O98" s="173"/>
      <c r="AS98" s="163"/>
      <c r="AT98" s="163"/>
      <c r="AU98" s="163"/>
      <c r="AV98" s="163"/>
      <c r="AW98" s="163"/>
      <c r="AX98" s="163"/>
      <c r="AY98" s="163"/>
    </row>
    <row r="99" spans="15:51" x14ac:dyDescent="0.25">
      <c r="O99" s="173"/>
      <c r="AS99" s="163"/>
      <c r="AT99" s="163"/>
      <c r="AU99" s="163"/>
      <c r="AV99" s="163"/>
      <c r="AW99" s="163"/>
      <c r="AX99" s="163"/>
      <c r="AY99" s="163"/>
    </row>
    <row r="100" spans="15:51" x14ac:dyDescent="0.25">
      <c r="O100" s="173"/>
      <c r="Q100" s="167"/>
      <c r="AS100" s="163"/>
      <c r="AT100" s="163"/>
      <c r="AU100" s="163"/>
      <c r="AV100" s="163"/>
      <c r="AW100" s="163"/>
      <c r="AX100" s="163"/>
      <c r="AY100" s="163"/>
    </row>
    <row r="101" spans="15:51" x14ac:dyDescent="0.25">
      <c r="O101" s="15"/>
      <c r="P101" s="167"/>
      <c r="Q101" s="167"/>
      <c r="AS101" s="163"/>
      <c r="AT101" s="163"/>
      <c r="AU101" s="163"/>
      <c r="AV101" s="163"/>
      <c r="AW101" s="163"/>
      <c r="AX101" s="163"/>
      <c r="AY101" s="163"/>
    </row>
    <row r="102" spans="15:51" x14ac:dyDescent="0.25">
      <c r="O102" s="15"/>
      <c r="P102" s="167"/>
      <c r="Q102" s="167"/>
      <c r="AS102" s="163"/>
      <c r="AT102" s="163"/>
      <c r="AU102" s="163"/>
      <c r="AV102" s="163"/>
      <c r="AW102" s="163"/>
      <c r="AX102" s="163"/>
      <c r="AY102" s="163"/>
    </row>
    <row r="103" spans="15:51" x14ac:dyDescent="0.25">
      <c r="O103" s="15"/>
      <c r="P103" s="167"/>
      <c r="Q103" s="167"/>
      <c r="AS103" s="163"/>
      <c r="AT103" s="163"/>
      <c r="AU103" s="163"/>
      <c r="AV103" s="163"/>
      <c r="AW103" s="163"/>
      <c r="AX103" s="163"/>
      <c r="AY103" s="163"/>
    </row>
    <row r="104" spans="15:51" x14ac:dyDescent="0.25">
      <c r="O104" s="15"/>
      <c r="P104" s="167"/>
      <c r="Q104" s="167"/>
      <c r="AS104" s="163"/>
      <c r="AT104" s="163"/>
      <c r="AU104" s="163"/>
      <c r="AV104" s="163"/>
      <c r="AW104" s="163"/>
      <c r="AX104" s="163"/>
      <c r="AY104" s="163"/>
    </row>
    <row r="105" spans="15:51" x14ac:dyDescent="0.25">
      <c r="O105" s="15"/>
      <c r="P105" s="167"/>
      <c r="Q105" s="167"/>
      <c r="AS105" s="163"/>
      <c r="AT105" s="163"/>
      <c r="AU105" s="163"/>
      <c r="AV105" s="163"/>
      <c r="AW105" s="163"/>
      <c r="AX105" s="163"/>
      <c r="AY105" s="163"/>
    </row>
    <row r="106" spans="15:51" x14ac:dyDescent="0.25">
      <c r="O106" s="15"/>
      <c r="P106" s="167"/>
      <c r="Q106" s="167"/>
      <c r="AS106" s="163"/>
      <c r="AT106" s="163"/>
      <c r="AU106" s="163"/>
      <c r="AV106" s="163"/>
      <c r="AW106" s="163"/>
      <c r="AX106" s="163"/>
      <c r="AY106" s="163"/>
    </row>
    <row r="107" spans="15:51" x14ac:dyDescent="0.25">
      <c r="O107" s="15"/>
      <c r="P107" s="167"/>
      <c r="Q107" s="167"/>
      <c r="AS107" s="163"/>
      <c r="AT107" s="163"/>
      <c r="AU107" s="163"/>
      <c r="AV107" s="163"/>
      <c r="AW107" s="163"/>
      <c r="AX107" s="163"/>
      <c r="AY107" s="163"/>
    </row>
    <row r="108" spans="15:51" x14ac:dyDescent="0.25">
      <c r="O108" s="15"/>
      <c r="P108" s="167"/>
      <c r="Q108" s="167"/>
      <c r="AS108" s="163"/>
      <c r="AT108" s="163"/>
      <c r="AU108" s="163"/>
      <c r="AV108" s="163"/>
      <c r="AW108" s="163"/>
      <c r="AX108" s="163"/>
      <c r="AY108" s="163"/>
    </row>
    <row r="109" spans="15:51" x14ac:dyDescent="0.25">
      <c r="O109" s="15"/>
      <c r="P109" s="167"/>
      <c r="Q109" s="167"/>
      <c r="AS109" s="163"/>
      <c r="AT109" s="163"/>
      <c r="AU109" s="163"/>
      <c r="AV109" s="163"/>
      <c r="AW109" s="163"/>
      <c r="AX109" s="163"/>
      <c r="AY109" s="163"/>
    </row>
    <row r="110" spans="15:51" x14ac:dyDescent="0.25">
      <c r="O110" s="15"/>
      <c r="P110" s="167"/>
      <c r="Q110" s="167"/>
      <c r="R110" s="167"/>
      <c r="S110" s="167"/>
      <c r="AS110" s="163"/>
      <c r="AT110" s="163"/>
      <c r="AU110" s="163"/>
      <c r="AV110" s="163"/>
      <c r="AW110" s="163"/>
      <c r="AX110" s="163"/>
      <c r="AY110" s="163"/>
    </row>
    <row r="111" spans="15:51" x14ac:dyDescent="0.25">
      <c r="O111" s="15"/>
      <c r="P111" s="167"/>
      <c r="Q111" s="167"/>
      <c r="R111" s="167"/>
      <c r="S111" s="167"/>
      <c r="T111" s="167"/>
      <c r="AS111" s="163"/>
      <c r="AT111" s="163"/>
      <c r="AU111" s="163"/>
      <c r="AV111" s="163"/>
      <c r="AW111" s="163"/>
      <c r="AX111" s="163"/>
      <c r="AY111" s="163"/>
    </row>
    <row r="112" spans="15:51" x14ac:dyDescent="0.25">
      <c r="O112" s="15"/>
      <c r="P112" s="167"/>
      <c r="Q112" s="167"/>
      <c r="R112" s="167"/>
      <c r="S112" s="167"/>
      <c r="T112" s="167"/>
      <c r="AS112" s="163"/>
      <c r="AT112" s="163"/>
      <c r="AU112" s="163"/>
      <c r="AV112" s="163"/>
      <c r="AW112" s="163"/>
      <c r="AX112" s="163"/>
      <c r="AY112" s="163"/>
    </row>
    <row r="113" spans="15:51" x14ac:dyDescent="0.25">
      <c r="O113" s="15"/>
      <c r="P113" s="167"/>
      <c r="T113" s="167"/>
      <c r="AS113" s="163"/>
      <c r="AT113" s="163"/>
      <c r="AU113" s="163"/>
      <c r="AV113" s="163"/>
      <c r="AW113" s="163"/>
      <c r="AX113" s="163"/>
      <c r="AY113" s="163"/>
    </row>
    <row r="114" spans="15:51" x14ac:dyDescent="0.25">
      <c r="O114" s="167"/>
      <c r="Q114" s="167"/>
      <c r="R114" s="167"/>
      <c r="S114" s="167"/>
      <c r="AS114" s="163"/>
      <c r="AT114" s="163"/>
      <c r="AU114" s="163"/>
      <c r="AV114" s="163"/>
      <c r="AW114" s="163"/>
      <c r="AX114" s="163"/>
      <c r="AY114" s="163"/>
    </row>
    <row r="115" spans="15:51" x14ac:dyDescent="0.25">
      <c r="O115" s="15"/>
      <c r="P115" s="167"/>
      <c r="Q115" s="167"/>
      <c r="R115" s="167"/>
      <c r="S115" s="167"/>
      <c r="T115" s="167"/>
      <c r="AS115" s="163"/>
      <c r="AT115" s="163"/>
      <c r="AU115" s="163"/>
      <c r="AV115" s="163"/>
      <c r="AW115" s="163"/>
      <c r="AX115" s="163"/>
      <c r="AY115" s="163"/>
    </row>
    <row r="116" spans="15:51" x14ac:dyDescent="0.25">
      <c r="O116" s="15"/>
      <c r="P116" s="167"/>
      <c r="Q116" s="167"/>
      <c r="R116" s="167"/>
      <c r="S116" s="167"/>
      <c r="T116" s="167"/>
      <c r="U116" s="167"/>
      <c r="AS116" s="163"/>
      <c r="AT116" s="163"/>
      <c r="AU116" s="163"/>
      <c r="AV116" s="163"/>
      <c r="AW116" s="163"/>
      <c r="AX116" s="163"/>
      <c r="AY116" s="163"/>
    </row>
    <row r="117" spans="15:51" x14ac:dyDescent="0.25">
      <c r="O117" s="15"/>
      <c r="P117" s="167"/>
      <c r="T117" s="167"/>
      <c r="U117" s="167"/>
      <c r="AS117" s="163"/>
      <c r="AT117" s="163"/>
      <c r="AU117" s="163"/>
      <c r="AV117" s="163"/>
      <c r="AW117" s="163"/>
      <c r="AX117" s="163"/>
      <c r="AY117" s="163"/>
    </row>
    <row r="129" spans="45:51" x14ac:dyDescent="0.25">
      <c r="AS129" s="163"/>
      <c r="AT129" s="163"/>
      <c r="AU129" s="163"/>
      <c r="AV129" s="163"/>
      <c r="AW129" s="163"/>
      <c r="AX129" s="163"/>
      <c r="AY129" s="163"/>
    </row>
  </sheetData>
  <protectedRanges>
    <protectedRange sqref="N73:R73 B83 S75:T81 B75:B80 S71:T72 N76:R81 T63:T70 T43:T48" name="Range2_12_5_1_1"/>
    <protectedRange sqref="N10 L10 L6 D6 D8 AD8 AF8 O8:U8 AJ8:AR8 AF10 AR11:AR34 L24:N31 G23:G34 N12:N23 N32:N34 E23:E34 E11:G22 N11:AG11 O12:AG34" name="Range1_16_3_1_1"/>
    <protectedRange sqref="I78 J76:M81 J73:M73 I81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82:H82 F81 E80" name="Range2_2_2_9_2_1_1"/>
    <protectedRange sqref="D78 D81:D82" name="Range2_1_1_1_1_1_9_2_1_1"/>
    <protectedRange sqref="Q10" name="Range1_17_1_1_1"/>
    <protectedRange sqref="AG10" name="Range1_18_1_1_1"/>
    <protectedRange sqref="C79 C81" name="Range2_4_1_1_1"/>
    <protectedRange sqref="AS16:AS34" name="Range1_1_1_1"/>
    <protectedRange sqref="P3:U5" name="Range1_16_1_1_1_1"/>
    <protectedRange sqref="C82 C80 C77" name="Range2_1_3_1_1"/>
    <protectedRange sqref="H11:H34" name="Range1_1_1_1_1_1_1"/>
    <protectedRange sqref="B81:B82 J74:R75 D79:D80 I79:I80 Z72:Z73 S73:Y74 AA73:AU74 E81:E82 G83:H84 F82" name="Range2_2_1_10_1_1_1_2"/>
    <protectedRange sqref="C78" name="Range2_2_1_10_2_1_1_1"/>
    <protectedRange sqref="N71:R72 G79:H79 D75 F78 E77" name="Range2_12_1_6_1_1"/>
    <protectedRange sqref="D70:D71 I75:I77 I71:M72 G80:H81 G73:H75 E78:E79 F79:F80 F72:F74 E71:E73" name="Range2_2_12_1_7_1_1"/>
    <protectedRange sqref="D76:D77" name="Range2_1_1_1_1_11_1_2_1_1"/>
    <protectedRange sqref="E74 G76:H76 F75" name="Range2_2_2_9_1_1_1_1"/>
    <protectedRange sqref="D72" name="Range2_1_1_1_1_1_9_1_1_1_1"/>
    <protectedRange sqref="C76 C71" name="Range2_1_1_2_1_1"/>
    <protectedRange sqref="C75" name="Range2_1_2_2_1_1"/>
    <protectedRange sqref="C74" name="Range2_3_2_1_1"/>
    <protectedRange sqref="F70:F71 E70 G72:H72" name="Range2_2_12_1_1_1_1_1"/>
    <protectedRange sqref="C70" name="Range2_1_4_2_1_1_1"/>
    <protectedRange sqref="C72:C73" name="Range2_5_1_1_1"/>
    <protectedRange sqref="E75:E76 F76:F77 G77:H78 I73:I74" name="Range2_2_1_1_1_1"/>
    <protectedRange sqref="D73:D74" name="Range2_1_1_1_1_1_1_1_1"/>
    <protectedRange sqref="AS11:AS15" name="Range1_4_1_1_1_1"/>
    <protectedRange sqref="J11:J15 J26:J34" name="Range1_1_2_1_10_1_1_1_1"/>
    <protectedRange sqref="R88" name="Range2_2_1_10_1_1_1_1_1"/>
    <protectedRange sqref="B43:B44" name="Range2_12_5_1_1_1"/>
    <protectedRange sqref="S39:S42" name="Range2_12_3_1_1_1_1"/>
    <protectedRange sqref="D39:H39 N39:R42" name="Range2_12_1_3_1_1_1_1"/>
    <protectedRange sqref="I39:M39 E40:M42" name="Range2_2_12_1_6_1_1_1_1"/>
    <protectedRange sqref="D40:D42" name="Range2_1_1_1_1_11_1_1_1_1_1_1"/>
    <protectedRange sqref="C40:C42" name="Range2_1_2_1_1_1_1_1"/>
    <protectedRange sqref="C39" name="Range2_3_1_1_1_1_1"/>
    <protectedRange sqref="G43:H46" name="Range2_2_12_1_3_1_1_1_1_1_4_1_1"/>
    <protectedRange sqref="E43:F46" name="Range2_2_12_1_7_1_1_3_1_1"/>
    <protectedRange sqref="S43:S48" name="Range2_12_5_1_1_2_3_1"/>
    <protectedRange sqref="Q43:R46" name="Range2_12_1_6_1_1_1_1_2_1"/>
    <protectedRange sqref="N43:P46" name="Range2_12_1_2_3_1_1_1_1_2_1"/>
    <protectedRange sqref="I43:M46" name="Range2_2_12_1_4_3_1_1_1_1_2_1"/>
    <protectedRange sqref="D43:D46" name="Range2_2_12_1_3_1_2_1_1_1_2_1_2_1"/>
    <protectedRange sqref="T52:T62" name="Range2_12_5_1_1_3"/>
    <protectedRange sqref="T51" name="Range2_12_5_1_1_2_2"/>
    <protectedRange sqref="S51" name="Range2_12_4_1_1_1_4_2_2_2"/>
    <protectedRange sqref="T50" name="Range2_12_5_1_1_2_1_1"/>
    <protectedRange sqref="T49" name="Range2_12_5_1_1_6_1_1_1_1_1_1_1"/>
    <protectedRange sqref="S49" name="Range2_12_5_1_1_5_3_1_1_1_1_1_1_1"/>
    <protectedRange sqref="S50" name="Range2_12_4_1_1_1_4_2_2_1_1"/>
    <protectedRange sqref="B72:B74" name="Range2_12_5_1_1_2"/>
    <protectedRange sqref="B71" name="Range2_12_5_1_1_2_1_4_1_1_1_2_1_1_1_1_1_1_1"/>
    <protectedRange sqref="F69 G71:H71" name="Range2_2_12_1_1_1_1_1_1"/>
    <protectedRange sqref="D69:E69" name="Range2_2_12_1_7_1_1_2_1"/>
    <protectedRange sqref="C69" name="Range2_1_1_2_1_1_1"/>
    <protectedRange sqref="B69:B70" name="Range2_12_5_1_1_2_1"/>
    <protectedRange sqref="B68" name="Range2_12_5_1_1_2_1_2_1"/>
    <protectedRange sqref="B67" name="Range2_12_5_1_1_2_1_2_2"/>
    <protectedRange sqref="B66" name="Range2_12_5_1_1_2_1_4_1_1_1_2_1_1_1_1_1_1_1_1_1_2"/>
    <protectedRange sqref="G47:H48" name="Range2_2_12_1_3_1_1_1_1_1_4_1_1_1"/>
    <protectedRange sqref="E47:F48" name="Range2_2_12_1_7_1_1_3_1_1_1"/>
    <protectedRange sqref="Q47:R48" name="Range2_12_1_6_1_1_1_1_2_1_1"/>
    <protectedRange sqref="N47:P48" name="Range2_12_1_2_3_1_1_1_1_2_1_1"/>
    <protectedRange sqref="I47:M48" name="Range2_2_12_1_4_3_1_1_1_1_2_1_1"/>
    <protectedRange sqref="D47:D48" name="Range2_2_12_1_3_1_2_1_1_1_2_1_2_1_1"/>
    <protectedRange sqref="Q51:R51" name="Range2_12_1_6_1_1_1_2_3_2_1_1_3_1"/>
    <protectedRange sqref="N51:P51" name="Range2_12_1_2_3_1_1_1_2_3_2_1_1_3_1"/>
    <protectedRange sqref="K51:M51" name="Range2_2_12_1_4_3_1_1_1_3_3_2_1_1_3_1"/>
    <protectedRange sqref="J51" name="Range2_2_12_1_4_3_1_1_1_3_2_1_2_2_1"/>
    <protectedRange sqref="E50:H50" name="Range2_2_12_1_3_1_2_1_1_1_1_2_1_1_1_1_1_1_1"/>
    <protectedRange sqref="D50" name="Range2_2_12_1_3_1_2_1_1_1_2_1_2_3_1_1_1_1_2"/>
    <protectedRange sqref="Q49:R49" name="Range2_12_1_6_1_1_1_2_3_2_1_1_2_1_1_1_1_1_1"/>
    <protectedRange sqref="N49:P49" name="Range2_12_1_2_3_1_1_1_2_3_2_1_1_2_1_1_1_1_1_1"/>
    <protectedRange sqref="J49:M49" name="Range2_2_12_1_4_3_1_1_1_3_3_2_1_1_2_1_1_1_1_1_1"/>
    <protectedRange sqref="I49" name="Range2_2_12_1_4_3_1_1_1_2_1_2_2_1_2_1_1_1_1_1_1"/>
    <protectedRange sqref="G51:H51 D51:E51" name="Range2_2_12_1_3_1_2_1_1_1_2_1_3_2_1_2_1_1_1_1_1_1"/>
    <protectedRange sqref="F51" name="Range2_2_12_1_3_1_2_1_1_1_1_1_2_2_1_2_1_1_1_1_1_1"/>
    <protectedRange sqref="Q50:R50" name="Range2_12_1_6_1_1_1_2_3_2_1_1_1_1_1"/>
    <protectedRange sqref="N50:P50" name="Range2_12_1_2_3_1_1_1_2_3_2_1_1_1_1_1"/>
    <protectedRange sqref="K50:M50" name="Range2_2_12_1_4_3_1_1_1_3_3_2_1_1_1_1_1"/>
    <protectedRange sqref="J50" name="Range2_2_12_1_4_3_1_1_1_3_2_1_2_1_1_1"/>
    <protectedRange sqref="D49:E49" name="Range2_2_12_1_3_1_2_1_1_1_2_1_2_3_2_1_1_1"/>
    <protectedRange sqref="I50" name="Range2_2_12_1_4_2_1_1_1_4_1_2_1_1_1_2_1_1_1"/>
    <protectedRange sqref="F49:H49" name="Range2_2_12_1_3_1_1_1_1_1_4_1_2_1_2_1_2_1_1_1"/>
    <protectedRange sqref="I51" name="Range2_2_12_1_4_2_1_1_1_4_1_2_1_1_1_2_2_1_1"/>
    <protectedRange sqref="B45:B46" name="Range2_12_5_1_1_1_2_2_1_1_1_1_1_1_1_1_1_1"/>
    <protectedRange sqref="B47" name="Range2_12_5_1_1_1_3_1_1_1_1_1_1_1_1_1_1_1"/>
    <protectedRange sqref="S67:S70" name="Range2_12_5_1_1_5"/>
    <protectedRange sqref="N67:R70" name="Range2_12_1_6_1_1_1"/>
    <protectedRange sqref="J67:M70" name="Range2_2_12_1_7_1_1_2"/>
    <protectedRange sqref="S65:S66" name="Range2_12_2_1_1_1_2_1_1_1"/>
    <protectedRange sqref="Q66:R66" name="Range2_12_1_4_1_1_1_1_1_1_1_1_1_1_1_1_1_1_1"/>
    <protectedRange sqref="N66:P66" name="Range2_12_1_2_1_1_1_1_1_1_1_1_1_1_1_1_1_1_1_1"/>
    <protectedRange sqref="J66:M66" name="Range2_2_12_1_4_1_1_1_1_1_1_1_1_1_1_1_1_1_1_1_1"/>
    <protectedRange sqref="Q65:R65" name="Range2_12_1_6_1_1_1_2_3_1_1_3_1_1_1_1_1_1_1"/>
    <protectedRange sqref="N65:P65" name="Range2_12_1_2_3_1_1_1_2_3_1_1_3_1_1_1_1_1_1_1"/>
    <protectedRange sqref="J65:M65" name="Range2_2_12_1_4_3_1_1_1_3_3_1_1_3_1_1_1_1_1_1_1"/>
    <protectedRange sqref="S52:S64" name="Range2_12_4_1_1_1_4_2_2_2_1"/>
    <protectedRange sqref="Q52:R64" name="Range2_12_1_6_1_1_1_2_3_2_1_1_3_2"/>
    <protectedRange sqref="N52:P64" name="Range2_12_1_2_3_1_1_1_2_3_2_1_1_3_2"/>
    <protectedRange sqref="K52:M64" name="Range2_2_12_1_4_3_1_1_1_3_3_2_1_1_3_2"/>
    <protectedRange sqref="J52:J64" name="Range2_2_12_1_4_3_1_1_1_3_2_1_2_2_2"/>
    <protectedRange sqref="G52:H57" name="Range2_2_12_1_3_1_2_1_1_1_2_1_1_1_1_1_1_2_1_1_1"/>
    <protectedRange sqref="D52:E57" name="Range2_2_12_1_3_1_2_1_1_1_2_1_1_1_1_3_1_1_1_1_1"/>
    <protectedRange sqref="F52:F57" name="Range2_2_12_1_3_1_2_1_1_1_3_1_1_1_1_1_3_1_1_1_1_1"/>
    <protectedRange sqref="I52:I57" name="Range2_2_12_1_4_3_1_1_1_2_1_2_1_1_3_1_1_1_1_1_1_1"/>
    <protectedRange sqref="I61:I62" name="Range2_2_12_1_7_1_1_2_2_2"/>
    <protectedRange sqref="I58:I60" name="Range2_2_12_1_4_3_1_1_1_3_3_1_1_3_1_1_1_1_1_1_2_2"/>
    <protectedRange sqref="E58:H60" name="Range2_2_12_1_3_1_2_1_1_1_1_2_1_1_1_1_1_1_2_2"/>
    <protectedRange sqref="D58:D60" name="Range2_2_12_1_3_1_2_1_1_1_2_1_2_3_1_1_1_1_1_2"/>
    <protectedRange sqref="G61:H62" name="Range2_2_12_1_3_1_2_1_1_1_2_1_1_1_1_1_1_2_1_1_1_1_1_1"/>
    <protectedRange sqref="D61:E62" name="Range2_2_12_1_3_1_2_1_1_1_2_1_1_1_1_3_1_1_1_1_1_2_1_2"/>
    <protectedRange sqref="F61:F62" name="Range2_2_12_1_3_1_2_1_1_1_3_1_1_1_1_1_3_1_1_1_1_1_1_1_2"/>
    <protectedRange sqref="I65:I70" name="Range2_2_12_1_7_1_1_2_2_1_1"/>
    <protectedRange sqref="I63:I64" name="Range2_2_12_1_4_3_1_1_1_3_3_1_1_3_1_1_1_1_1_1_2_1_1"/>
    <protectedRange sqref="G63:H64 E63:F63" name="Range2_2_12_1_3_1_2_1_1_1_1_2_1_1_1_1_1_1_2_1_1"/>
    <protectedRange sqref="D63" name="Range2_2_12_1_3_1_2_1_1_1_2_1_2_3_1_1_1_1_1_1_1"/>
    <protectedRange sqref="G70:H70" name="Range2_2_12_1_3_1_2_1_1_1_2_1_1_1_1_1_1_2_1_1_1_1_1_1_1_1_1"/>
    <protectedRange sqref="F68 G67:H69" name="Range2_2_12_1_3_3_1_1_1_2_1_1_1_1_1_1_1_1_1_1_1_1_1_1_1_1"/>
    <protectedRange sqref="G65:H65" name="Range2_2_12_1_3_1_2_1_1_1_2_1_1_1_1_1_1_2_1_1_1_1_1_2_1"/>
    <protectedRange sqref="F65:F67" name="Range2_2_12_1_3_1_2_1_1_1_3_1_1_1_1_1_3_1_1_1_1_1_1_1_1_1"/>
    <protectedRange sqref="F64 G66:H66" name="Range2_2_12_1_3_1_2_1_1_1_1_2_1_1_1_1_1_1_1_1_1_1_1"/>
    <protectedRange sqref="D68" name="Range2_2_12_1_7_1_1_2_1_1_1_1_1"/>
    <protectedRange sqref="E68" name="Range2_2_12_1_1_1_1_1_1_1_1_1_1_1"/>
    <protectedRange sqref="C68" name="Range2_1_4_2_1_1_1_1_1_1_1_1"/>
    <protectedRange sqref="D65:E67" name="Range2_2_12_1_3_1_2_1_1_1_3_1_1_1_1_1_1_1_2_1_1_1_1_1_1_1"/>
    <protectedRange sqref="D64:E64" name="Range2_2_12_1_3_1_2_1_1_1_2_1_1_1_1_3_1_1_1_1_1_1_1_1_1_1"/>
    <protectedRange sqref="B64" name="Range2_12_5_1_1_2_1_4_1_1_1_2_1_1_1_1_1_1_1_1_1_2_1_1_1_1"/>
    <protectedRange sqref="B65" name="Range2_12_5_1_1_2_1_2_2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22" priority="5" operator="containsText" text="N/A">
      <formula>NOT(ISERROR(SEARCH("N/A",X11)))</formula>
    </cfRule>
    <cfRule type="cellIs" dxfId="21" priority="23" operator="equal">
      <formula>0</formula>
    </cfRule>
  </conditionalFormatting>
  <conditionalFormatting sqref="X11:AE34">
    <cfRule type="cellIs" dxfId="20" priority="22" operator="greaterThanOrEqual">
      <formula>1185</formula>
    </cfRule>
  </conditionalFormatting>
  <conditionalFormatting sqref="X11:AE34">
    <cfRule type="cellIs" dxfId="19" priority="21" operator="between">
      <formula>0.1</formula>
      <formula>1184</formula>
    </cfRule>
  </conditionalFormatting>
  <conditionalFormatting sqref="X8 AJ11:AO11 AJ15:AL15 AJ12:AN14 AK33:AK34 AJ16:AJ34 AO12:AO32 AL16:AL34 AM15:AN34">
    <cfRule type="cellIs" dxfId="18" priority="20" operator="equal">
      <formula>0</formula>
    </cfRule>
  </conditionalFormatting>
  <conditionalFormatting sqref="X8 AJ11:AO11 AJ15:AL15 AJ12:AN14 AK33:AK34 AJ16:AJ34 AO12:AO32 AL16:AL34 AM15:AN34">
    <cfRule type="cellIs" dxfId="17" priority="19" operator="greaterThan">
      <formula>1179</formula>
    </cfRule>
  </conditionalFormatting>
  <conditionalFormatting sqref="X8 AJ11:AO11 AJ15:AL15 AJ12:AN14 AK33:AK34 AJ16:AJ34 AO12:AO32 AL16:AL34 AM15:AN34">
    <cfRule type="cellIs" dxfId="16" priority="18" operator="greaterThan">
      <formula>99</formula>
    </cfRule>
  </conditionalFormatting>
  <conditionalFormatting sqref="X8 AJ11:AO11 AJ15:AL15 AJ12:AN14 AK33:AK34 AJ16:AJ34 AO12:AO32 AL16:AL34 AM15:AN34">
    <cfRule type="cellIs" dxfId="15" priority="17" operator="greaterThan">
      <formula>0.99</formula>
    </cfRule>
  </conditionalFormatting>
  <conditionalFormatting sqref="AB8">
    <cfRule type="cellIs" dxfId="14" priority="16" operator="equal">
      <formula>0</formula>
    </cfRule>
  </conditionalFormatting>
  <conditionalFormatting sqref="AB8">
    <cfRule type="cellIs" dxfId="13" priority="15" operator="greaterThan">
      <formula>1179</formula>
    </cfRule>
  </conditionalFormatting>
  <conditionalFormatting sqref="AB8">
    <cfRule type="cellIs" dxfId="12" priority="14" operator="greaterThan">
      <formula>99</formula>
    </cfRule>
  </conditionalFormatting>
  <conditionalFormatting sqref="AB8">
    <cfRule type="cellIs" dxfId="11" priority="13" operator="greaterThan">
      <formula>0.99</formula>
    </cfRule>
  </conditionalFormatting>
  <conditionalFormatting sqref="AQ11:AQ34 AO33:AO34 AK16:AK32">
    <cfRule type="cellIs" dxfId="10" priority="12" operator="equal">
      <formula>0</formula>
    </cfRule>
  </conditionalFormatting>
  <conditionalFormatting sqref="AQ11:AQ34 AO33:AO34 AK16:AK32">
    <cfRule type="cellIs" dxfId="9" priority="11" operator="greaterThan">
      <formula>1179</formula>
    </cfRule>
  </conditionalFormatting>
  <conditionalFormatting sqref="AQ11:AQ34 AO33:AO34 AK16:AK32">
    <cfRule type="cellIs" dxfId="8" priority="10" operator="greaterThan">
      <formula>99</formula>
    </cfRule>
  </conditionalFormatting>
  <conditionalFormatting sqref="AQ11:AQ34 AO33:AO34 AK16:AK32">
    <cfRule type="cellIs" dxfId="7" priority="9" operator="greaterThan">
      <formula>0.99</formula>
    </cfRule>
  </conditionalFormatting>
  <conditionalFormatting sqref="AI11:AI34">
    <cfRule type="cellIs" dxfId="6" priority="8" operator="greaterThan">
      <formula>$AI$8</formula>
    </cfRule>
  </conditionalFormatting>
  <conditionalFormatting sqref="AH11:AH34">
    <cfRule type="cellIs" dxfId="5" priority="6" operator="greaterThan">
      <formula>$AH$8</formula>
    </cfRule>
    <cfRule type="cellIs" dxfId="4" priority="7" operator="greaterThan">
      <formula>$AH$8</formula>
    </cfRule>
  </conditionalFormatting>
  <conditionalFormatting sqref="AP11:AP34">
    <cfRule type="cellIs" dxfId="3" priority="4" operator="equal">
      <formula>0</formula>
    </cfRule>
  </conditionalFormatting>
  <conditionalFormatting sqref="AP11:AP34">
    <cfRule type="cellIs" dxfId="2" priority="3" operator="greaterThan">
      <formula>1179</formula>
    </cfRule>
  </conditionalFormatting>
  <conditionalFormatting sqref="AP11:AP34">
    <cfRule type="cellIs" dxfId="1" priority="2" operator="greaterThan">
      <formula>99</formula>
    </cfRule>
  </conditionalFormatting>
  <conditionalFormatting sqref="AP11:AP34">
    <cfRule type="cellIs" dxfId="0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8"/>
  <sheetViews>
    <sheetView topLeftCell="A31" workbookViewId="0">
      <selection activeCell="A32" sqref="A32"/>
    </sheetView>
  </sheetViews>
  <sheetFormatPr defaultRowHeight="15" x14ac:dyDescent="0.25"/>
  <cols>
    <col min="1" max="1" width="5.7109375" style="163" customWidth="1"/>
    <col min="2" max="2" width="10.28515625" style="163" customWidth="1"/>
    <col min="3" max="3" width="14" style="163" customWidth="1"/>
    <col min="4" max="7" width="9.140625" style="163"/>
    <col min="8" max="8" width="20.42578125" style="163" customWidth="1"/>
    <col min="9" max="10" width="9.140625" style="163"/>
    <col min="11" max="11" width="9" style="163" customWidth="1"/>
    <col min="12" max="14" width="9.140625" style="163" hidden="1" customWidth="1"/>
    <col min="15" max="16" width="9.28515625" style="163" bestFit="1" customWidth="1"/>
    <col min="17" max="17" width="9" style="163" customWidth="1"/>
    <col min="18" max="18" width="9.140625" style="163" customWidth="1"/>
    <col min="19" max="19" width="11.5703125" style="163" bestFit="1" customWidth="1"/>
    <col min="20" max="20" width="10.5703125" style="163" bestFit="1" customWidth="1"/>
    <col min="21" max="22" width="9.28515625" style="163" bestFit="1" customWidth="1"/>
    <col min="23" max="23" width="9.140625" style="163"/>
    <col min="24" max="28" width="9.28515625" style="163" bestFit="1" customWidth="1"/>
    <col min="29" max="32" width="9.140625" style="163"/>
    <col min="33" max="33" width="10.5703125" style="163" bestFit="1" customWidth="1"/>
    <col min="34" max="35" width="9.28515625" style="163" bestFit="1" customWidth="1"/>
    <col min="36" max="44" width="9.140625" style="163"/>
    <col min="45" max="45" width="83.85546875" style="15" customWidth="1"/>
    <col min="46" max="47" width="9.140625" style="167"/>
    <col min="48" max="48" width="29.7109375" style="167" customWidth="1"/>
    <col min="49" max="49" width="22" style="167" customWidth="1"/>
    <col min="50" max="50" width="9.140625" style="167"/>
    <col min="51" max="51" width="38.5703125" style="167" bestFit="1" customWidth="1"/>
    <col min="52" max="16384" width="9.140625" style="163"/>
  </cols>
  <sheetData>
    <row r="2" spans="2:51" ht="21" x14ac:dyDescent="0.25">
      <c r="B2" s="5"/>
      <c r="C2" s="167"/>
      <c r="D2" s="167"/>
      <c r="E2" s="6"/>
      <c r="F2" s="6"/>
      <c r="G2" s="167"/>
      <c r="H2" s="7"/>
      <c r="I2" s="7"/>
      <c r="J2" s="167"/>
      <c r="K2" s="7"/>
      <c r="L2" s="7"/>
      <c r="M2" s="167"/>
      <c r="N2" s="167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7"/>
      <c r="AN2" s="167"/>
      <c r="AO2" s="167"/>
      <c r="AP2" s="167"/>
      <c r="AQ2" s="167"/>
      <c r="AR2" s="167"/>
    </row>
    <row r="3" spans="2:51" ht="21" x14ac:dyDescent="0.25">
      <c r="B3" s="16" t="s">
        <v>1</v>
      </c>
      <c r="C3" s="16"/>
      <c r="D3" s="16"/>
      <c r="E3" s="167"/>
      <c r="F3" s="7"/>
      <c r="G3" s="7"/>
      <c r="H3" s="167"/>
      <c r="I3" s="167"/>
      <c r="J3" s="167"/>
      <c r="K3" s="17"/>
      <c r="L3" s="18"/>
      <c r="M3" s="167"/>
      <c r="N3" s="167"/>
      <c r="O3" s="19" t="s">
        <v>2</v>
      </c>
      <c r="P3" s="263" t="s">
        <v>130</v>
      </c>
      <c r="Q3" s="264"/>
      <c r="R3" s="264"/>
      <c r="S3" s="264"/>
      <c r="T3" s="264"/>
      <c r="U3" s="265"/>
      <c r="V3" s="20"/>
      <c r="W3" s="20"/>
      <c r="X3" s="20"/>
      <c r="Y3" s="20"/>
      <c r="Z3" s="20"/>
      <c r="AH3" s="167"/>
      <c r="AI3" s="167"/>
      <c r="AJ3" s="167"/>
      <c r="AK3" s="167"/>
      <c r="AL3" s="15"/>
      <c r="AM3" s="167"/>
      <c r="AN3" s="167"/>
      <c r="AO3" s="167"/>
      <c r="AP3" s="167"/>
      <c r="AQ3" s="167"/>
      <c r="AR3" s="167"/>
      <c r="AS3" s="167"/>
    </row>
    <row r="4" spans="2:51" x14ac:dyDescent="0.25">
      <c r="B4" s="21" t="s">
        <v>3</v>
      </c>
      <c r="C4" s="21"/>
      <c r="D4" s="21"/>
      <c r="E4" s="167"/>
      <c r="F4" s="22"/>
      <c r="G4" s="167"/>
      <c r="H4" s="167"/>
      <c r="I4" s="167"/>
      <c r="J4" s="167"/>
      <c r="K4" s="167"/>
      <c r="L4" s="167"/>
      <c r="M4" s="167"/>
      <c r="N4" s="167"/>
      <c r="O4" s="19" t="s">
        <v>4</v>
      </c>
      <c r="P4" s="263" t="s">
        <v>137</v>
      </c>
      <c r="Q4" s="264"/>
      <c r="R4" s="264"/>
      <c r="S4" s="264"/>
      <c r="T4" s="264"/>
      <c r="U4" s="265"/>
      <c r="V4" s="20"/>
      <c r="W4" s="20"/>
      <c r="X4" s="20"/>
      <c r="Y4" s="20"/>
      <c r="Z4" s="20"/>
      <c r="AH4" s="167"/>
      <c r="AI4" s="167"/>
      <c r="AJ4" s="167"/>
      <c r="AK4" s="167"/>
      <c r="AL4" s="15"/>
      <c r="AM4" s="167"/>
      <c r="AN4" s="167"/>
      <c r="AO4" s="167"/>
      <c r="AP4" s="167"/>
      <c r="AQ4" s="167"/>
      <c r="AR4" s="167"/>
      <c r="AS4" s="167"/>
    </row>
    <row r="5" spans="2:51" x14ac:dyDescent="0.25">
      <c r="B5" s="167"/>
      <c r="C5" s="167"/>
      <c r="D5" s="167"/>
      <c r="E5" s="23"/>
      <c r="F5" s="23"/>
      <c r="G5" s="167"/>
      <c r="H5" s="167"/>
      <c r="I5" s="167"/>
      <c r="J5" s="167"/>
      <c r="K5" s="167"/>
      <c r="L5" s="167"/>
      <c r="M5" s="167"/>
      <c r="N5" s="167"/>
      <c r="O5" s="19" t="s">
        <v>5</v>
      </c>
      <c r="P5" s="263" t="s">
        <v>130</v>
      </c>
      <c r="Q5" s="264"/>
      <c r="R5" s="264"/>
      <c r="S5" s="264"/>
      <c r="T5" s="264"/>
      <c r="U5" s="265"/>
      <c r="V5" s="20"/>
      <c r="W5" s="20"/>
      <c r="X5" s="20"/>
      <c r="Y5" s="20"/>
      <c r="Z5" s="20"/>
      <c r="AH5" s="167"/>
      <c r="AI5" s="167"/>
      <c r="AJ5" s="167"/>
      <c r="AK5" s="167"/>
      <c r="AL5" s="15"/>
      <c r="AM5" s="167"/>
      <c r="AN5" s="167"/>
      <c r="AO5" s="167"/>
      <c r="AP5" s="167"/>
      <c r="AQ5" s="167"/>
      <c r="AR5" s="167"/>
      <c r="AS5" s="167"/>
    </row>
    <row r="6" spans="2:51" x14ac:dyDescent="0.25">
      <c r="B6" s="263" t="s">
        <v>6</v>
      </c>
      <c r="C6" s="265"/>
      <c r="D6" s="266" t="s">
        <v>7</v>
      </c>
      <c r="E6" s="267"/>
      <c r="F6" s="267"/>
      <c r="G6" s="267"/>
      <c r="H6" s="268"/>
      <c r="I6" s="167"/>
      <c r="J6" s="167"/>
      <c r="K6" s="162"/>
      <c r="L6" s="269">
        <v>41686</v>
      </c>
      <c r="M6" s="270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36" x14ac:dyDescent="0.25">
      <c r="B7" s="252" t="s">
        <v>8</v>
      </c>
      <c r="C7" s="253"/>
      <c r="D7" s="252" t="s">
        <v>9</v>
      </c>
      <c r="E7" s="254"/>
      <c r="F7" s="254"/>
      <c r="G7" s="253"/>
      <c r="H7" s="157" t="s">
        <v>10</v>
      </c>
      <c r="I7" s="158" t="s">
        <v>11</v>
      </c>
      <c r="J7" s="158" t="s">
        <v>12</v>
      </c>
      <c r="K7" s="158" t="s">
        <v>13</v>
      </c>
      <c r="L7" s="15"/>
      <c r="M7" s="15"/>
      <c r="N7" s="15"/>
      <c r="O7" s="157" t="s">
        <v>14</v>
      </c>
      <c r="P7" s="252" t="s">
        <v>15</v>
      </c>
      <c r="Q7" s="254"/>
      <c r="R7" s="254"/>
      <c r="S7" s="254"/>
      <c r="T7" s="253"/>
      <c r="U7" s="251" t="s">
        <v>16</v>
      </c>
      <c r="V7" s="251"/>
      <c r="W7" s="158" t="s">
        <v>17</v>
      </c>
      <c r="X7" s="252" t="s">
        <v>18</v>
      </c>
      <c r="Y7" s="253"/>
      <c r="Z7" s="252" t="s">
        <v>19</v>
      </c>
      <c r="AA7" s="253"/>
      <c r="AB7" s="252" t="s">
        <v>20</v>
      </c>
      <c r="AC7" s="253"/>
      <c r="AD7" s="252" t="s">
        <v>21</v>
      </c>
      <c r="AE7" s="253"/>
      <c r="AF7" s="158" t="s">
        <v>22</v>
      </c>
      <c r="AG7" s="158" t="s">
        <v>23</v>
      </c>
      <c r="AH7" s="158" t="s">
        <v>24</v>
      </c>
      <c r="AI7" s="158" t="s">
        <v>25</v>
      </c>
      <c r="AJ7" s="252" t="s">
        <v>26</v>
      </c>
      <c r="AK7" s="254"/>
      <c r="AL7" s="254"/>
      <c r="AM7" s="254"/>
      <c r="AN7" s="253"/>
      <c r="AO7" s="252" t="s">
        <v>27</v>
      </c>
      <c r="AP7" s="254"/>
      <c r="AQ7" s="253"/>
      <c r="AR7" s="158" t="s">
        <v>28</v>
      </c>
      <c r="AS7" s="30"/>
      <c r="AT7" s="15"/>
      <c r="AU7" s="15"/>
      <c r="AV7" s="15"/>
      <c r="AW7" s="15"/>
      <c r="AX7" s="15"/>
      <c r="AY7" s="15"/>
    </row>
    <row r="8" spans="2:51" x14ac:dyDescent="0.25">
      <c r="B8" s="255">
        <v>42008</v>
      </c>
      <c r="C8" s="256"/>
      <c r="D8" s="257" t="s">
        <v>29</v>
      </c>
      <c r="E8" s="258"/>
      <c r="F8" s="258"/>
      <c r="G8" s="259"/>
      <c r="H8" s="31"/>
      <c r="I8" s="257" t="s">
        <v>29</v>
      </c>
      <c r="J8" s="258"/>
      <c r="K8" s="259"/>
      <c r="L8" s="32"/>
      <c r="M8" s="32"/>
      <c r="N8" s="32"/>
      <c r="O8" s="31" t="s">
        <v>30</v>
      </c>
      <c r="P8" s="31" t="s">
        <v>30</v>
      </c>
      <c r="Q8" s="31" t="s">
        <v>31</v>
      </c>
      <c r="R8" s="31" t="s">
        <v>31</v>
      </c>
      <c r="S8" s="31" t="s">
        <v>30</v>
      </c>
      <c r="T8" s="31" t="s">
        <v>32</v>
      </c>
      <c r="U8" s="260" t="s">
        <v>33</v>
      </c>
      <c r="V8" s="260"/>
      <c r="W8" s="33" t="s">
        <v>34</v>
      </c>
      <c r="X8" s="243">
        <v>0</v>
      </c>
      <c r="Y8" s="244"/>
      <c r="Z8" s="261" t="s">
        <v>35</v>
      </c>
      <c r="AA8" s="262"/>
      <c r="AB8" s="243">
        <v>1185</v>
      </c>
      <c r="AC8" s="244"/>
      <c r="AD8" s="245">
        <v>800</v>
      </c>
      <c r="AE8" s="246"/>
      <c r="AF8" s="31"/>
      <c r="AG8" s="33">
        <f>AG34-AG10</f>
        <v>24087</v>
      </c>
      <c r="AH8" s="34"/>
      <c r="AI8" s="34"/>
      <c r="AJ8" s="31" t="s">
        <v>36</v>
      </c>
      <c r="AK8" s="31" t="s">
        <v>36</v>
      </c>
      <c r="AL8" s="31" t="s">
        <v>36</v>
      </c>
      <c r="AM8" s="31" t="s">
        <v>36</v>
      </c>
      <c r="AN8" s="31" t="s">
        <v>36</v>
      </c>
      <c r="AO8" s="31" t="s">
        <v>36</v>
      </c>
      <c r="AP8" s="31" t="s">
        <v>31</v>
      </c>
      <c r="AQ8" s="31" t="s">
        <v>31</v>
      </c>
      <c r="AR8" s="31" t="s">
        <v>37</v>
      </c>
      <c r="AS8" s="30"/>
      <c r="AV8" s="35" t="s">
        <v>38</v>
      </c>
    </row>
    <row r="9" spans="2:51" ht="60" x14ac:dyDescent="0.25">
      <c r="B9" s="235" t="s">
        <v>39</v>
      </c>
      <c r="C9" s="235"/>
      <c r="D9" s="247" t="s">
        <v>40</v>
      </c>
      <c r="E9" s="248"/>
      <c r="F9" s="249" t="s">
        <v>41</v>
      </c>
      <c r="G9" s="248"/>
      <c r="H9" s="250" t="s">
        <v>42</v>
      </c>
      <c r="I9" s="235" t="s">
        <v>43</v>
      </c>
      <c r="J9" s="235"/>
      <c r="K9" s="235"/>
      <c r="L9" s="158" t="s">
        <v>44</v>
      </c>
      <c r="M9" s="251" t="s">
        <v>45</v>
      </c>
      <c r="N9" s="36" t="s">
        <v>46</v>
      </c>
      <c r="O9" s="241" t="s">
        <v>47</v>
      </c>
      <c r="P9" s="241" t="s">
        <v>48</v>
      </c>
      <c r="Q9" s="37" t="s">
        <v>49</v>
      </c>
      <c r="R9" s="229" t="s">
        <v>50</v>
      </c>
      <c r="S9" s="230"/>
      <c r="T9" s="231"/>
      <c r="U9" s="159" t="s">
        <v>51</v>
      </c>
      <c r="V9" s="159" t="s">
        <v>52</v>
      </c>
      <c r="W9" s="235" t="s">
        <v>53</v>
      </c>
      <c r="X9" s="236" t="s">
        <v>54</v>
      </c>
      <c r="Y9" s="237"/>
      <c r="Z9" s="237"/>
      <c r="AA9" s="237"/>
      <c r="AB9" s="237"/>
      <c r="AC9" s="237"/>
      <c r="AD9" s="237"/>
      <c r="AE9" s="238"/>
      <c r="AF9" s="161" t="s">
        <v>55</v>
      </c>
      <c r="AG9" s="161" t="s">
        <v>56</v>
      </c>
      <c r="AH9" s="224" t="s">
        <v>57</v>
      </c>
      <c r="AI9" s="239" t="s">
        <v>58</v>
      </c>
      <c r="AJ9" s="159" t="s">
        <v>59</v>
      </c>
      <c r="AK9" s="159" t="s">
        <v>60</v>
      </c>
      <c r="AL9" s="159" t="s">
        <v>61</v>
      </c>
      <c r="AM9" s="159" t="s">
        <v>62</v>
      </c>
      <c r="AN9" s="159" t="s">
        <v>63</v>
      </c>
      <c r="AO9" s="159" t="s">
        <v>64</v>
      </c>
      <c r="AP9" s="159" t="s">
        <v>65</v>
      </c>
      <c r="AQ9" s="241" t="s">
        <v>66</v>
      </c>
      <c r="AR9" s="159" t="s">
        <v>67</v>
      </c>
      <c r="AS9" s="224" t="s">
        <v>68</v>
      </c>
      <c r="AV9" s="38" t="s">
        <v>69</v>
      </c>
      <c r="AW9" s="38" t="s">
        <v>70</v>
      </c>
      <c r="AY9" s="39" t="s">
        <v>71</v>
      </c>
    </row>
    <row r="10" spans="2:51" x14ac:dyDescent="0.25">
      <c r="B10" s="159" t="s">
        <v>72</v>
      </c>
      <c r="C10" s="159" t="s">
        <v>73</v>
      </c>
      <c r="D10" s="159" t="s">
        <v>74</v>
      </c>
      <c r="E10" s="159" t="s">
        <v>75</v>
      </c>
      <c r="F10" s="159" t="s">
        <v>74</v>
      </c>
      <c r="G10" s="159" t="s">
        <v>75</v>
      </c>
      <c r="H10" s="250"/>
      <c r="I10" s="159" t="s">
        <v>75</v>
      </c>
      <c r="J10" s="159" t="s">
        <v>75</v>
      </c>
      <c r="K10" s="159" t="s">
        <v>75</v>
      </c>
      <c r="L10" s="31" t="s">
        <v>29</v>
      </c>
      <c r="M10" s="251"/>
      <c r="N10" s="31" t="s">
        <v>29</v>
      </c>
      <c r="O10" s="242"/>
      <c r="P10" s="242"/>
      <c r="Q10" s="4">
        <f>'JAN 3'!Q34</f>
        <v>20198038</v>
      </c>
      <c r="R10" s="232"/>
      <c r="S10" s="233"/>
      <c r="T10" s="234"/>
      <c r="U10" s="159" t="s">
        <v>75</v>
      </c>
      <c r="V10" s="159" t="s">
        <v>75</v>
      </c>
      <c r="W10" s="235"/>
      <c r="X10" s="40" t="s">
        <v>76</v>
      </c>
      <c r="Y10" s="40" t="s">
        <v>77</v>
      </c>
      <c r="Z10" s="40" t="s">
        <v>78</v>
      </c>
      <c r="AA10" s="40" t="s">
        <v>79</v>
      </c>
      <c r="AB10" s="40" t="s">
        <v>80</v>
      </c>
      <c r="AC10" s="40" t="s">
        <v>81</v>
      </c>
      <c r="AD10" s="40" t="s">
        <v>82</v>
      </c>
      <c r="AE10" s="40" t="s">
        <v>83</v>
      </c>
      <c r="AF10" s="41"/>
      <c r="AG10" s="164">
        <f>'JAN 3'!AG34</f>
        <v>33664216</v>
      </c>
      <c r="AH10" s="224"/>
      <c r="AI10" s="240"/>
      <c r="AJ10" s="159" t="s">
        <v>84</v>
      </c>
      <c r="AK10" s="159" t="s">
        <v>84</v>
      </c>
      <c r="AL10" s="159" t="s">
        <v>84</v>
      </c>
      <c r="AM10" s="159" t="s">
        <v>84</v>
      </c>
      <c r="AN10" s="159" t="s">
        <v>84</v>
      </c>
      <c r="AO10" s="159" t="s">
        <v>84</v>
      </c>
      <c r="AP10" s="3">
        <f>'JAN 3'!AP34</f>
        <v>7441920</v>
      </c>
      <c r="AQ10" s="242"/>
      <c r="AR10" s="160" t="s">
        <v>85</v>
      </c>
      <c r="AS10" s="224"/>
      <c r="AV10" s="42" t="s">
        <v>86</v>
      </c>
      <c r="AW10" s="42" t="s">
        <v>87</v>
      </c>
      <c r="AY10" s="87" t="s">
        <v>130</v>
      </c>
    </row>
    <row r="11" spans="2:51" x14ac:dyDescent="0.25">
      <c r="B11" s="43">
        <v>2</v>
      </c>
      <c r="C11" s="43">
        <v>4.1666666666666664E-2</v>
      </c>
      <c r="D11" s="99">
        <v>14</v>
      </c>
      <c r="E11" s="44">
        <f>D11/1.42</f>
        <v>9.8591549295774659</v>
      </c>
      <c r="F11" s="168">
        <v>66</v>
      </c>
      <c r="G11" s="44">
        <f>F11/1.42</f>
        <v>46.478873239436624</v>
      </c>
      <c r="H11" s="45" t="s">
        <v>88</v>
      </c>
      <c r="I11" s="45">
        <f>J11-(2/1.42)</f>
        <v>41.549295774647888</v>
      </c>
      <c r="J11" s="46">
        <f>(F11-5)/1.42</f>
        <v>42.95774647887324</v>
      </c>
      <c r="K11" s="45">
        <f>J11+(6/1.42)</f>
        <v>47.183098591549296</v>
      </c>
      <c r="L11" s="47">
        <v>14</v>
      </c>
      <c r="M11" s="48" t="s">
        <v>89</v>
      </c>
      <c r="N11" s="48">
        <v>11.4</v>
      </c>
      <c r="O11" s="164">
        <v>120</v>
      </c>
      <c r="P11" s="164">
        <v>92</v>
      </c>
      <c r="Q11" s="164">
        <v>20201697</v>
      </c>
      <c r="R11" s="50">
        <f>Q11-Q10</f>
        <v>3659</v>
      </c>
      <c r="S11" s="51">
        <f>R11*24/1000</f>
        <v>87.816000000000003</v>
      </c>
      <c r="T11" s="51">
        <f>R11/1000</f>
        <v>3.6589999999999998</v>
      </c>
      <c r="U11" s="100">
        <v>6.2</v>
      </c>
      <c r="V11" s="100">
        <f t="shared" ref="V11:V34" si="0">U11</f>
        <v>6.2</v>
      </c>
      <c r="W11" s="175" t="s">
        <v>129</v>
      </c>
      <c r="X11" s="169">
        <v>0</v>
      </c>
      <c r="Y11" s="169">
        <v>0</v>
      </c>
      <c r="Z11" s="169">
        <v>1010</v>
      </c>
      <c r="AA11" s="169">
        <v>0</v>
      </c>
      <c r="AB11" s="169">
        <v>1059</v>
      </c>
      <c r="AC11" s="52" t="s">
        <v>90</v>
      </c>
      <c r="AD11" s="52" t="s">
        <v>90</v>
      </c>
      <c r="AE11" s="52" t="s">
        <v>90</v>
      </c>
      <c r="AF11" s="165" t="s">
        <v>90</v>
      </c>
      <c r="AG11" s="165">
        <v>33664754</v>
      </c>
      <c r="AH11" s="53">
        <f>IF(ISBLANK(AG11),"-",AG11-AG10)</f>
        <v>538</v>
      </c>
      <c r="AI11" s="54">
        <f>AH11/T11</f>
        <v>147.03470893686801</v>
      </c>
      <c r="AJ11" s="166">
        <v>0</v>
      </c>
      <c r="AK11" s="166">
        <v>0</v>
      </c>
      <c r="AL11" s="166">
        <v>1</v>
      </c>
      <c r="AM11" s="166">
        <v>0</v>
      </c>
      <c r="AN11" s="166">
        <v>1</v>
      </c>
      <c r="AO11" s="166">
        <v>0.35</v>
      </c>
      <c r="AP11" s="169">
        <v>7442868</v>
      </c>
      <c r="AQ11" s="169">
        <f t="shared" ref="AQ11:AQ34" si="1">AP11-AP10</f>
        <v>948</v>
      </c>
      <c r="AR11" s="55"/>
      <c r="AS11" s="56" t="s">
        <v>113</v>
      </c>
      <c r="AV11" s="42" t="s">
        <v>88</v>
      </c>
      <c r="AW11" s="42" t="s">
        <v>91</v>
      </c>
      <c r="AY11" s="87" t="s">
        <v>137</v>
      </c>
    </row>
    <row r="12" spans="2:51" x14ac:dyDescent="0.25">
      <c r="B12" s="43">
        <v>2.0416666666666701</v>
      </c>
      <c r="C12" s="43">
        <v>8.3333333333333329E-2</v>
      </c>
      <c r="D12" s="99">
        <v>15</v>
      </c>
      <c r="E12" s="44">
        <f t="shared" ref="E12:E34" si="2">D12/1.42</f>
        <v>10.563380281690142</v>
      </c>
      <c r="F12" s="168">
        <v>66</v>
      </c>
      <c r="G12" s="44">
        <f t="shared" ref="G12:G34" si="3">F12/1.42</f>
        <v>46.478873239436624</v>
      </c>
      <c r="H12" s="45" t="s">
        <v>88</v>
      </c>
      <c r="I12" s="45">
        <f t="shared" ref="I12:I34" si="4">J12-(2/1.42)</f>
        <v>41.549295774647888</v>
      </c>
      <c r="J12" s="46">
        <f>(F12-5)/1.42</f>
        <v>42.95774647887324</v>
      </c>
      <c r="K12" s="45">
        <f>J12+(6/1.42)</f>
        <v>47.183098591549296</v>
      </c>
      <c r="L12" s="47">
        <v>14</v>
      </c>
      <c r="M12" s="48" t="s">
        <v>89</v>
      </c>
      <c r="N12" s="48">
        <v>11.2</v>
      </c>
      <c r="O12" s="164">
        <v>118</v>
      </c>
      <c r="P12" s="164">
        <v>89</v>
      </c>
      <c r="Q12" s="164">
        <v>20205151</v>
      </c>
      <c r="R12" s="50">
        <f t="shared" ref="R12:R34" si="5">Q12-Q11</f>
        <v>3454</v>
      </c>
      <c r="S12" s="51">
        <f t="shared" ref="S12:S34" si="6">R12*24/1000</f>
        <v>82.896000000000001</v>
      </c>
      <c r="T12" s="51">
        <f t="shared" ref="T12:T34" si="7">R12/1000</f>
        <v>3.4540000000000002</v>
      </c>
      <c r="U12" s="100">
        <v>7.2</v>
      </c>
      <c r="V12" s="100">
        <f t="shared" si="0"/>
        <v>7.2</v>
      </c>
      <c r="W12" s="175" t="s">
        <v>129</v>
      </c>
      <c r="X12" s="169">
        <v>0</v>
      </c>
      <c r="Y12" s="169">
        <v>0</v>
      </c>
      <c r="Z12" s="169">
        <v>999</v>
      </c>
      <c r="AA12" s="169">
        <v>0</v>
      </c>
      <c r="AB12" s="169">
        <v>1059</v>
      </c>
      <c r="AC12" s="52" t="s">
        <v>90</v>
      </c>
      <c r="AD12" s="52" t="s">
        <v>90</v>
      </c>
      <c r="AE12" s="52" t="s">
        <v>90</v>
      </c>
      <c r="AF12" s="165" t="s">
        <v>90</v>
      </c>
      <c r="AG12" s="165">
        <v>33665276</v>
      </c>
      <c r="AH12" s="53">
        <f>IF(ISBLANK(AG12),"-",AG12-AG11)</f>
        <v>522</v>
      </c>
      <c r="AI12" s="54">
        <f t="shared" ref="AI12:AI34" si="8">AH12/T12</f>
        <v>151.12912565141863</v>
      </c>
      <c r="AJ12" s="166">
        <v>0</v>
      </c>
      <c r="AK12" s="166">
        <v>0</v>
      </c>
      <c r="AL12" s="166">
        <v>1</v>
      </c>
      <c r="AM12" s="166">
        <v>0</v>
      </c>
      <c r="AN12" s="166">
        <v>1</v>
      </c>
      <c r="AO12" s="166">
        <v>0.35</v>
      </c>
      <c r="AP12" s="169">
        <v>7443878</v>
      </c>
      <c r="AQ12" s="169">
        <f t="shared" si="1"/>
        <v>1010</v>
      </c>
      <c r="AR12" s="57"/>
      <c r="AS12" s="56" t="s">
        <v>113</v>
      </c>
      <c r="AV12" s="42" t="s">
        <v>92</v>
      </c>
      <c r="AW12" s="42" t="s">
        <v>93</v>
      </c>
      <c r="AY12" s="87" t="s">
        <v>147</v>
      </c>
    </row>
    <row r="13" spans="2:51" x14ac:dyDescent="0.25">
      <c r="B13" s="43">
        <v>2.0833333333333299</v>
      </c>
      <c r="C13" s="43">
        <v>0.125</v>
      </c>
      <c r="D13" s="99">
        <v>16</v>
      </c>
      <c r="E13" s="44">
        <f t="shared" si="2"/>
        <v>11.267605633802818</v>
      </c>
      <c r="F13" s="168">
        <v>66</v>
      </c>
      <c r="G13" s="44">
        <f t="shared" si="3"/>
        <v>46.478873239436624</v>
      </c>
      <c r="H13" s="45" t="s">
        <v>88</v>
      </c>
      <c r="I13" s="45">
        <f t="shared" si="4"/>
        <v>41.549295774647888</v>
      </c>
      <c r="J13" s="46">
        <f>(F13-5)/1.42</f>
        <v>42.95774647887324</v>
      </c>
      <c r="K13" s="45">
        <f>J13+(6/1.42)</f>
        <v>47.183098591549296</v>
      </c>
      <c r="L13" s="47">
        <v>14</v>
      </c>
      <c r="M13" s="48" t="s">
        <v>89</v>
      </c>
      <c r="N13" s="48">
        <v>11.2</v>
      </c>
      <c r="O13" s="164">
        <v>116</v>
      </c>
      <c r="P13" s="164">
        <v>89</v>
      </c>
      <c r="Q13" s="164">
        <v>20208508</v>
      </c>
      <c r="R13" s="50">
        <f t="shared" si="5"/>
        <v>3357</v>
      </c>
      <c r="S13" s="51">
        <f t="shared" si="6"/>
        <v>80.567999999999998</v>
      </c>
      <c r="T13" s="51">
        <f t="shared" si="7"/>
        <v>3.3570000000000002</v>
      </c>
      <c r="U13" s="100">
        <v>8.3000000000000007</v>
      </c>
      <c r="V13" s="100">
        <f t="shared" si="0"/>
        <v>8.3000000000000007</v>
      </c>
      <c r="W13" s="175" t="s">
        <v>129</v>
      </c>
      <c r="X13" s="169">
        <v>0</v>
      </c>
      <c r="Y13" s="169">
        <v>0</v>
      </c>
      <c r="Z13" s="169">
        <v>968</v>
      </c>
      <c r="AA13" s="169">
        <v>0</v>
      </c>
      <c r="AB13" s="169">
        <v>1059</v>
      </c>
      <c r="AC13" s="52" t="s">
        <v>90</v>
      </c>
      <c r="AD13" s="52" t="s">
        <v>90</v>
      </c>
      <c r="AE13" s="52" t="s">
        <v>90</v>
      </c>
      <c r="AF13" s="165" t="s">
        <v>90</v>
      </c>
      <c r="AG13" s="165">
        <v>33665788</v>
      </c>
      <c r="AH13" s="53">
        <f>IF(ISBLANK(AG13),"-",AG13-AG12)</f>
        <v>512</v>
      </c>
      <c r="AI13" s="54">
        <f t="shared" si="8"/>
        <v>152.51712838844205</v>
      </c>
      <c r="AJ13" s="166">
        <v>0</v>
      </c>
      <c r="AK13" s="166">
        <v>0</v>
      </c>
      <c r="AL13" s="166">
        <v>1</v>
      </c>
      <c r="AM13" s="166">
        <v>0</v>
      </c>
      <c r="AN13" s="166">
        <v>1</v>
      </c>
      <c r="AO13" s="166">
        <v>0.35</v>
      </c>
      <c r="AP13" s="169">
        <v>7445017</v>
      </c>
      <c r="AQ13" s="169">
        <f t="shared" si="1"/>
        <v>1139</v>
      </c>
      <c r="AR13" s="55"/>
      <c r="AS13" s="56" t="s">
        <v>113</v>
      </c>
      <c r="AV13" s="42" t="s">
        <v>94</v>
      </c>
      <c r="AW13" s="42" t="s">
        <v>95</v>
      </c>
      <c r="AY13" s="87" t="s">
        <v>138</v>
      </c>
    </row>
    <row r="14" spans="2:51" x14ac:dyDescent="0.25">
      <c r="B14" s="43">
        <v>2.125</v>
      </c>
      <c r="C14" s="43">
        <v>0.16666666666666699</v>
      </c>
      <c r="D14" s="99">
        <v>18</v>
      </c>
      <c r="E14" s="44">
        <f t="shared" si="2"/>
        <v>12.67605633802817</v>
      </c>
      <c r="F14" s="168">
        <v>66</v>
      </c>
      <c r="G14" s="44">
        <f t="shared" si="3"/>
        <v>46.478873239436624</v>
      </c>
      <c r="H14" s="45" t="s">
        <v>88</v>
      </c>
      <c r="I14" s="45">
        <f t="shared" si="4"/>
        <v>41.549295774647888</v>
      </c>
      <c r="J14" s="46">
        <f>(F14-5)/1.42</f>
        <v>42.95774647887324</v>
      </c>
      <c r="K14" s="45">
        <f>J14+(6/1.42)</f>
        <v>47.183098591549296</v>
      </c>
      <c r="L14" s="47">
        <v>14</v>
      </c>
      <c r="M14" s="48" t="s">
        <v>89</v>
      </c>
      <c r="N14" s="48">
        <v>12.8</v>
      </c>
      <c r="O14" s="164">
        <v>114</v>
      </c>
      <c r="P14" s="164">
        <v>88</v>
      </c>
      <c r="Q14" s="164">
        <v>20211710</v>
      </c>
      <c r="R14" s="50">
        <f t="shared" si="5"/>
        <v>3202</v>
      </c>
      <c r="S14" s="51">
        <f t="shared" si="6"/>
        <v>76.847999999999999</v>
      </c>
      <c r="T14" s="51">
        <f t="shared" si="7"/>
        <v>3.202</v>
      </c>
      <c r="U14" s="100">
        <v>9.4</v>
      </c>
      <c r="V14" s="100">
        <f t="shared" si="0"/>
        <v>9.4</v>
      </c>
      <c r="W14" s="175" t="s">
        <v>129</v>
      </c>
      <c r="X14" s="169">
        <v>0</v>
      </c>
      <c r="Y14" s="169">
        <v>0</v>
      </c>
      <c r="Z14" s="169">
        <v>944</v>
      </c>
      <c r="AA14" s="169">
        <v>0</v>
      </c>
      <c r="AB14" s="169">
        <v>1059</v>
      </c>
      <c r="AC14" s="52" t="s">
        <v>90</v>
      </c>
      <c r="AD14" s="52" t="s">
        <v>90</v>
      </c>
      <c r="AE14" s="52" t="s">
        <v>90</v>
      </c>
      <c r="AF14" s="165" t="s">
        <v>90</v>
      </c>
      <c r="AG14" s="165">
        <v>33666267</v>
      </c>
      <c r="AH14" s="53">
        <f t="shared" ref="AH14:AH34" si="9">IF(ISBLANK(AG14),"-",AG14-AG13)</f>
        <v>479</v>
      </c>
      <c r="AI14" s="54">
        <f t="shared" si="8"/>
        <v>149.59400374765772</v>
      </c>
      <c r="AJ14" s="166">
        <v>0</v>
      </c>
      <c r="AK14" s="166">
        <v>0</v>
      </c>
      <c r="AL14" s="166">
        <v>1</v>
      </c>
      <c r="AM14" s="166">
        <v>0</v>
      </c>
      <c r="AN14" s="166">
        <v>1</v>
      </c>
      <c r="AO14" s="166">
        <v>0.35</v>
      </c>
      <c r="AP14" s="169">
        <v>7446054</v>
      </c>
      <c r="AQ14" s="169">
        <f t="shared" si="1"/>
        <v>1037</v>
      </c>
      <c r="AR14" s="55"/>
      <c r="AS14" s="56" t="s">
        <v>113</v>
      </c>
      <c r="AT14" s="58"/>
      <c r="AV14" s="42" t="s">
        <v>96</v>
      </c>
      <c r="AW14" s="42" t="s">
        <v>97</v>
      </c>
      <c r="AY14" s="163"/>
    </row>
    <row r="15" spans="2:51" x14ac:dyDescent="0.25">
      <c r="B15" s="43">
        <v>2.1666666666666701</v>
      </c>
      <c r="C15" s="43">
        <v>0.20833333333333301</v>
      </c>
      <c r="D15" s="99">
        <v>27</v>
      </c>
      <c r="E15" s="44">
        <f t="shared" si="2"/>
        <v>19.014084507042256</v>
      </c>
      <c r="F15" s="168">
        <v>66</v>
      </c>
      <c r="G15" s="44">
        <f t="shared" si="3"/>
        <v>46.478873239436624</v>
      </c>
      <c r="H15" s="45" t="s">
        <v>88</v>
      </c>
      <c r="I15" s="45">
        <f t="shared" si="4"/>
        <v>41.549295774647888</v>
      </c>
      <c r="J15" s="46">
        <f>(F15-5)/1.42</f>
        <v>42.95774647887324</v>
      </c>
      <c r="K15" s="45">
        <f>J15+(6/1.42)</f>
        <v>47.183098591549296</v>
      </c>
      <c r="L15" s="47">
        <v>18</v>
      </c>
      <c r="M15" s="48" t="s">
        <v>89</v>
      </c>
      <c r="N15" s="48">
        <v>13.1</v>
      </c>
      <c r="O15" s="164">
        <v>92</v>
      </c>
      <c r="P15" s="164">
        <v>89</v>
      </c>
      <c r="Q15" s="164">
        <v>20215203</v>
      </c>
      <c r="R15" s="50">
        <f t="shared" si="5"/>
        <v>3493</v>
      </c>
      <c r="S15" s="51">
        <f t="shared" si="6"/>
        <v>83.831999999999994</v>
      </c>
      <c r="T15" s="51">
        <f t="shared" si="7"/>
        <v>3.4929999999999999</v>
      </c>
      <c r="U15" s="100">
        <v>9.5</v>
      </c>
      <c r="V15" s="100">
        <f t="shared" si="0"/>
        <v>9.5</v>
      </c>
      <c r="W15" s="175" t="s">
        <v>129</v>
      </c>
      <c r="X15" s="169">
        <v>0</v>
      </c>
      <c r="Y15" s="169">
        <v>0</v>
      </c>
      <c r="Z15" s="169">
        <v>932</v>
      </c>
      <c r="AA15" s="169">
        <v>0</v>
      </c>
      <c r="AB15" s="169">
        <v>918</v>
      </c>
      <c r="AC15" s="52" t="s">
        <v>90</v>
      </c>
      <c r="AD15" s="52" t="s">
        <v>90</v>
      </c>
      <c r="AE15" s="52" t="s">
        <v>90</v>
      </c>
      <c r="AF15" s="165" t="s">
        <v>90</v>
      </c>
      <c r="AG15" s="165">
        <v>33666732</v>
      </c>
      <c r="AH15" s="53">
        <f t="shared" si="9"/>
        <v>465</v>
      </c>
      <c r="AI15" s="54">
        <f t="shared" si="8"/>
        <v>133.12338963641568</v>
      </c>
      <c r="AJ15" s="166">
        <v>0</v>
      </c>
      <c r="AK15" s="166">
        <v>0</v>
      </c>
      <c r="AL15" s="166">
        <v>1</v>
      </c>
      <c r="AM15" s="166">
        <v>0</v>
      </c>
      <c r="AN15" s="166">
        <v>1</v>
      </c>
      <c r="AO15" s="166">
        <v>0.35</v>
      </c>
      <c r="AP15" s="169">
        <v>7446160</v>
      </c>
      <c r="AQ15" s="169">
        <f t="shared" si="1"/>
        <v>106</v>
      </c>
      <c r="AR15" s="55"/>
      <c r="AS15" s="56" t="s">
        <v>113</v>
      </c>
      <c r="AV15" s="42" t="s">
        <v>98</v>
      </c>
      <c r="AW15" s="42" t="s">
        <v>99</v>
      </c>
      <c r="AY15" s="170"/>
    </row>
    <row r="16" spans="2:51" x14ac:dyDescent="0.25">
      <c r="B16" s="43">
        <v>2.2083333333333299</v>
      </c>
      <c r="C16" s="43">
        <v>0.25</v>
      </c>
      <c r="D16" s="99">
        <v>30</v>
      </c>
      <c r="E16" s="44">
        <f t="shared" si="2"/>
        <v>21.126760563380284</v>
      </c>
      <c r="F16" s="103">
        <v>68</v>
      </c>
      <c r="G16" s="44">
        <f t="shared" si="3"/>
        <v>47.887323943661976</v>
      </c>
      <c r="H16" s="45" t="s">
        <v>88</v>
      </c>
      <c r="I16" s="45">
        <f t="shared" si="4"/>
        <v>46.478873239436624</v>
      </c>
      <c r="J16" s="46">
        <f t="shared" ref="J16:J25" si="10">F16/1.42</f>
        <v>47.887323943661976</v>
      </c>
      <c r="K16" s="45">
        <f>J16+1.42</f>
        <v>49.307323943661977</v>
      </c>
      <c r="L16" s="47">
        <v>19</v>
      </c>
      <c r="M16" s="48" t="s">
        <v>100</v>
      </c>
      <c r="N16" s="48">
        <v>13.1</v>
      </c>
      <c r="O16" s="164">
        <v>99</v>
      </c>
      <c r="P16" s="164">
        <v>97</v>
      </c>
      <c r="Q16" s="164">
        <v>20219186</v>
      </c>
      <c r="R16" s="50">
        <f t="shared" si="5"/>
        <v>3983</v>
      </c>
      <c r="S16" s="51">
        <f t="shared" si="6"/>
        <v>95.591999999999999</v>
      </c>
      <c r="T16" s="51">
        <f t="shared" si="7"/>
        <v>3.9830000000000001</v>
      </c>
      <c r="U16" s="100">
        <v>9.5</v>
      </c>
      <c r="V16" s="100">
        <f t="shared" si="0"/>
        <v>9.5</v>
      </c>
      <c r="W16" s="175" t="s">
        <v>129</v>
      </c>
      <c r="X16" s="169">
        <v>0</v>
      </c>
      <c r="Y16" s="169">
        <v>0</v>
      </c>
      <c r="Z16" s="169">
        <v>938</v>
      </c>
      <c r="AA16" s="169">
        <v>0</v>
      </c>
      <c r="AB16" s="169">
        <v>937</v>
      </c>
      <c r="AC16" s="52" t="s">
        <v>90</v>
      </c>
      <c r="AD16" s="52" t="s">
        <v>90</v>
      </c>
      <c r="AE16" s="52" t="s">
        <v>90</v>
      </c>
      <c r="AF16" s="165" t="s">
        <v>90</v>
      </c>
      <c r="AG16" s="165">
        <v>33667212</v>
      </c>
      <c r="AH16" s="53">
        <f t="shared" si="9"/>
        <v>480</v>
      </c>
      <c r="AI16" s="54">
        <f t="shared" si="8"/>
        <v>120.51217675119257</v>
      </c>
      <c r="AJ16" s="166">
        <v>0</v>
      </c>
      <c r="AK16" s="166">
        <v>0</v>
      </c>
      <c r="AL16" s="166">
        <v>1</v>
      </c>
      <c r="AM16" s="166">
        <v>0</v>
      </c>
      <c r="AN16" s="166">
        <v>1</v>
      </c>
      <c r="AO16" s="166">
        <v>0</v>
      </c>
      <c r="AP16" s="169">
        <v>7446160</v>
      </c>
      <c r="AQ16" s="169">
        <f t="shared" si="1"/>
        <v>0</v>
      </c>
      <c r="AR16" s="57"/>
      <c r="AS16" s="56" t="s">
        <v>101</v>
      </c>
      <c r="AV16" s="42" t="s">
        <v>102</v>
      </c>
      <c r="AW16" s="42" t="s">
        <v>103</v>
      </c>
      <c r="AY16" s="170"/>
    </row>
    <row r="17" spans="1:51" x14ac:dyDescent="0.25">
      <c r="B17" s="43">
        <v>2.25</v>
      </c>
      <c r="C17" s="43">
        <v>0.29166666666666702</v>
      </c>
      <c r="D17" s="99">
        <v>21</v>
      </c>
      <c r="E17" s="44">
        <f t="shared" si="2"/>
        <v>14.788732394366198</v>
      </c>
      <c r="F17" s="103">
        <v>83</v>
      </c>
      <c r="G17" s="44">
        <f t="shared" si="3"/>
        <v>58.450704225352112</v>
      </c>
      <c r="H17" s="45" t="s">
        <v>88</v>
      </c>
      <c r="I17" s="45">
        <f t="shared" si="4"/>
        <v>57.04225352112676</v>
      </c>
      <c r="J17" s="46">
        <f t="shared" si="10"/>
        <v>58.450704225352112</v>
      </c>
      <c r="K17" s="45">
        <f t="shared" ref="K17:K22" si="11">J17+1.42</f>
        <v>59.870704225352114</v>
      </c>
      <c r="L17" s="47">
        <v>19</v>
      </c>
      <c r="M17" s="48" t="s">
        <v>100</v>
      </c>
      <c r="N17" s="48">
        <v>16.7</v>
      </c>
      <c r="O17" s="164">
        <v>134</v>
      </c>
      <c r="P17" s="164">
        <v>128</v>
      </c>
      <c r="Q17" s="164">
        <v>20224294</v>
      </c>
      <c r="R17" s="50">
        <f t="shared" si="5"/>
        <v>5108</v>
      </c>
      <c r="S17" s="51">
        <f t="shared" si="6"/>
        <v>122.592</v>
      </c>
      <c r="T17" s="51">
        <f t="shared" si="7"/>
        <v>5.1079999999999997</v>
      </c>
      <c r="U17" s="100">
        <v>9.5</v>
      </c>
      <c r="V17" s="100">
        <f t="shared" si="0"/>
        <v>9.5</v>
      </c>
      <c r="W17" s="175" t="s">
        <v>141</v>
      </c>
      <c r="X17" s="169">
        <v>0</v>
      </c>
      <c r="Y17" s="169">
        <v>0</v>
      </c>
      <c r="Z17" s="169">
        <v>1028</v>
      </c>
      <c r="AA17" s="169">
        <v>1185</v>
      </c>
      <c r="AB17" s="169">
        <v>1103</v>
      </c>
      <c r="AC17" s="52" t="s">
        <v>90</v>
      </c>
      <c r="AD17" s="52" t="s">
        <v>90</v>
      </c>
      <c r="AE17" s="52" t="s">
        <v>90</v>
      </c>
      <c r="AF17" s="165" t="s">
        <v>90</v>
      </c>
      <c r="AG17" s="165">
        <v>33668124</v>
      </c>
      <c r="AH17" s="53">
        <f t="shared" si="9"/>
        <v>912</v>
      </c>
      <c r="AI17" s="54">
        <f t="shared" si="8"/>
        <v>178.54346123727487</v>
      </c>
      <c r="AJ17" s="166">
        <v>0</v>
      </c>
      <c r="AK17" s="166">
        <v>0</v>
      </c>
      <c r="AL17" s="166">
        <v>1</v>
      </c>
      <c r="AM17" s="166">
        <v>1</v>
      </c>
      <c r="AN17" s="166">
        <v>1</v>
      </c>
      <c r="AO17" s="166">
        <v>0</v>
      </c>
      <c r="AP17" s="169">
        <v>7446160</v>
      </c>
      <c r="AQ17" s="169">
        <f t="shared" si="1"/>
        <v>0</v>
      </c>
      <c r="AR17" s="55"/>
      <c r="AS17" s="56" t="s">
        <v>101</v>
      </c>
      <c r="AT17" s="58"/>
      <c r="AV17" s="42" t="s">
        <v>104</v>
      </c>
      <c r="AW17" s="42" t="s">
        <v>105</v>
      </c>
      <c r="AY17" s="170"/>
    </row>
    <row r="18" spans="1:51" x14ac:dyDescent="0.25">
      <c r="B18" s="43">
        <v>2.2916666666666701</v>
      </c>
      <c r="C18" s="43">
        <v>0.33333333333333298</v>
      </c>
      <c r="D18" s="99">
        <v>13</v>
      </c>
      <c r="E18" s="44">
        <f t="shared" si="2"/>
        <v>9.1549295774647899</v>
      </c>
      <c r="F18" s="103">
        <v>83</v>
      </c>
      <c r="G18" s="44">
        <f t="shared" si="3"/>
        <v>58.450704225352112</v>
      </c>
      <c r="H18" s="45" t="s">
        <v>88</v>
      </c>
      <c r="I18" s="45">
        <f t="shared" si="4"/>
        <v>57.04225352112676</v>
      </c>
      <c r="J18" s="46">
        <f t="shared" si="10"/>
        <v>58.450704225352112</v>
      </c>
      <c r="K18" s="45">
        <f t="shared" si="11"/>
        <v>59.870704225352114</v>
      </c>
      <c r="L18" s="47">
        <v>19</v>
      </c>
      <c r="M18" s="48" t="s">
        <v>100</v>
      </c>
      <c r="N18" s="48">
        <v>17.3</v>
      </c>
      <c r="O18" s="164">
        <v>145</v>
      </c>
      <c r="P18" s="164">
        <v>142</v>
      </c>
      <c r="Q18" s="164">
        <v>20230041</v>
      </c>
      <c r="R18" s="50">
        <f t="shared" si="5"/>
        <v>5747</v>
      </c>
      <c r="S18" s="51">
        <f t="shared" si="6"/>
        <v>137.928</v>
      </c>
      <c r="T18" s="51">
        <f t="shared" si="7"/>
        <v>5.7469999999999999</v>
      </c>
      <c r="U18" s="100">
        <v>9.5</v>
      </c>
      <c r="V18" s="100">
        <f t="shared" si="0"/>
        <v>9.5</v>
      </c>
      <c r="W18" s="175" t="s">
        <v>141</v>
      </c>
      <c r="X18" s="169">
        <v>0</v>
      </c>
      <c r="Y18" s="169">
        <v>0</v>
      </c>
      <c r="Z18" s="169">
        <v>1166</v>
      </c>
      <c r="AA18" s="169">
        <v>1185</v>
      </c>
      <c r="AB18" s="169">
        <v>1159</v>
      </c>
      <c r="AC18" s="52" t="s">
        <v>90</v>
      </c>
      <c r="AD18" s="52" t="s">
        <v>90</v>
      </c>
      <c r="AE18" s="52" t="s">
        <v>90</v>
      </c>
      <c r="AF18" s="165" t="s">
        <v>90</v>
      </c>
      <c r="AG18" s="165">
        <v>33669260</v>
      </c>
      <c r="AH18" s="53">
        <f t="shared" si="9"/>
        <v>1136</v>
      </c>
      <c r="AI18" s="54">
        <f t="shared" si="8"/>
        <v>197.66834870367148</v>
      </c>
      <c r="AJ18" s="166">
        <v>0</v>
      </c>
      <c r="AK18" s="166">
        <v>0</v>
      </c>
      <c r="AL18" s="166">
        <v>1</v>
      </c>
      <c r="AM18" s="166">
        <v>1</v>
      </c>
      <c r="AN18" s="166">
        <v>1</v>
      </c>
      <c r="AO18" s="166">
        <v>0</v>
      </c>
      <c r="AP18" s="169">
        <v>7446160</v>
      </c>
      <c r="AQ18" s="169">
        <f t="shared" si="1"/>
        <v>0</v>
      </c>
      <c r="AR18" s="55"/>
      <c r="AS18" s="56" t="s">
        <v>101</v>
      </c>
      <c r="AV18" s="42" t="s">
        <v>106</v>
      </c>
      <c r="AW18" s="42" t="s">
        <v>107</v>
      </c>
      <c r="AY18" s="170"/>
    </row>
    <row r="19" spans="1:51" x14ac:dyDescent="0.25">
      <c r="B19" s="43">
        <v>2.3333333333333299</v>
      </c>
      <c r="C19" s="43">
        <v>0.375</v>
      </c>
      <c r="D19" s="99">
        <v>9</v>
      </c>
      <c r="E19" s="44">
        <f t="shared" si="2"/>
        <v>6.3380281690140849</v>
      </c>
      <c r="F19" s="103">
        <v>83</v>
      </c>
      <c r="G19" s="44">
        <f t="shared" si="3"/>
        <v>58.450704225352112</v>
      </c>
      <c r="H19" s="45" t="s">
        <v>88</v>
      </c>
      <c r="I19" s="45">
        <f t="shared" si="4"/>
        <v>57.04225352112676</v>
      </c>
      <c r="J19" s="46">
        <f t="shared" si="10"/>
        <v>58.450704225352112</v>
      </c>
      <c r="K19" s="45">
        <f t="shared" si="11"/>
        <v>59.870704225352114</v>
      </c>
      <c r="L19" s="47">
        <v>19</v>
      </c>
      <c r="M19" s="48" t="s">
        <v>100</v>
      </c>
      <c r="N19" s="48">
        <v>18.399999999999999</v>
      </c>
      <c r="O19" s="164">
        <v>143</v>
      </c>
      <c r="P19" s="164">
        <v>149</v>
      </c>
      <c r="Q19" s="164">
        <v>20236128</v>
      </c>
      <c r="R19" s="50">
        <f t="shared" si="5"/>
        <v>6087</v>
      </c>
      <c r="S19" s="51">
        <f t="shared" si="6"/>
        <v>146.08799999999999</v>
      </c>
      <c r="T19" s="51">
        <f t="shared" si="7"/>
        <v>6.0869999999999997</v>
      </c>
      <c r="U19" s="100">
        <v>9.4</v>
      </c>
      <c r="V19" s="100">
        <f t="shared" si="0"/>
        <v>9.4</v>
      </c>
      <c r="W19" s="175" t="s">
        <v>142</v>
      </c>
      <c r="X19" s="169">
        <v>0</v>
      </c>
      <c r="Y19" s="169">
        <v>997</v>
      </c>
      <c r="Z19" s="169">
        <v>1195</v>
      </c>
      <c r="AA19" s="169">
        <v>1185</v>
      </c>
      <c r="AB19" s="169">
        <v>1198</v>
      </c>
      <c r="AC19" s="52" t="s">
        <v>90</v>
      </c>
      <c r="AD19" s="52" t="s">
        <v>90</v>
      </c>
      <c r="AE19" s="52" t="s">
        <v>90</v>
      </c>
      <c r="AF19" s="165" t="s">
        <v>90</v>
      </c>
      <c r="AG19" s="165">
        <v>33670572</v>
      </c>
      <c r="AH19" s="53">
        <f t="shared" si="9"/>
        <v>1312</v>
      </c>
      <c r="AI19" s="54">
        <f t="shared" si="8"/>
        <v>215.54131756201741</v>
      </c>
      <c r="AJ19" s="166">
        <v>0</v>
      </c>
      <c r="AK19" s="166">
        <v>1</v>
      </c>
      <c r="AL19" s="166">
        <v>1</v>
      </c>
      <c r="AM19" s="166">
        <v>1</v>
      </c>
      <c r="AN19" s="166">
        <v>1</v>
      </c>
      <c r="AO19" s="166">
        <v>0</v>
      </c>
      <c r="AP19" s="169">
        <v>7446160</v>
      </c>
      <c r="AQ19" s="169">
        <f t="shared" si="1"/>
        <v>0</v>
      </c>
      <c r="AR19" s="55"/>
      <c r="AS19" s="56" t="s">
        <v>101</v>
      </c>
      <c r="AV19" s="42" t="s">
        <v>108</v>
      </c>
      <c r="AW19" s="42" t="s">
        <v>109</v>
      </c>
      <c r="AY19" s="170"/>
    </row>
    <row r="20" spans="1:51" x14ac:dyDescent="0.25">
      <c r="B20" s="43">
        <v>2.375</v>
      </c>
      <c r="C20" s="43">
        <v>0.41666666666666669</v>
      </c>
      <c r="D20" s="99">
        <v>8</v>
      </c>
      <c r="E20" s="44">
        <f t="shared" si="2"/>
        <v>5.6338028169014089</v>
      </c>
      <c r="F20" s="103">
        <v>83</v>
      </c>
      <c r="G20" s="44">
        <f t="shared" si="3"/>
        <v>58.450704225352112</v>
      </c>
      <c r="H20" s="45" t="s">
        <v>88</v>
      </c>
      <c r="I20" s="45">
        <f t="shared" si="4"/>
        <v>57.04225352112676</v>
      </c>
      <c r="J20" s="46">
        <f t="shared" si="10"/>
        <v>58.450704225352112</v>
      </c>
      <c r="K20" s="45">
        <f t="shared" si="11"/>
        <v>59.870704225352114</v>
      </c>
      <c r="L20" s="47">
        <v>19</v>
      </c>
      <c r="M20" s="48" t="s">
        <v>100</v>
      </c>
      <c r="N20" s="48">
        <v>17.7</v>
      </c>
      <c r="O20" s="164">
        <v>139</v>
      </c>
      <c r="P20" s="164">
        <v>152</v>
      </c>
      <c r="Q20" s="164">
        <v>20242303</v>
      </c>
      <c r="R20" s="50">
        <f t="shared" si="5"/>
        <v>6175</v>
      </c>
      <c r="S20" s="51">
        <f t="shared" si="6"/>
        <v>148.19999999999999</v>
      </c>
      <c r="T20" s="51">
        <f t="shared" si="7"/>
        <v>6.1749999999999998</v>
      </c>
      <c r="U20" s="100">
        <v>9</v>
      </c>
      <c r="V20" s="100">
        <f t="shared" si="0"/>
        <v>9</v>
      </c>
      <c r="W20" s="175" t="s">
        <v>142</v>
      </c>
      <c r="X20" s="169">
        <v>0</v>
      </c>
      <c r="Y20" s="169">
        <v>1038</v>
      </c>
      <c r="Z20" s="169">
        <v>1195</v>
      </c>
      <c r="AA20" s="169">
        <v>1185</v>
      </c>
      <c r="AB20" s="169">
        <v>1198</v>
      </c>
      <c r="AC20" s="52" t="s">
        <v>90</v>
      </c>
      <c r="AD20" s="52" t="s">
        <v>90</v>
      </c>
      <c r="AE20" s="52" t="s">
        <v>90</v>
      </c>
      <c r="AF20" s="165" t="s">
        <v>90</v>
      </c>
      <c r="AG20" s="165">
        <v>33671932</v>
      </c>
      <c r="AH20" s="53">
        <f t="shared" si="9"/>
        <v>1360</v>
      </c>
      <c r="AI20" s="54">
        <f t="shared" si="8"/>
        <v>220.2429149797571</v>
      </c>
      <c r="AJ20" s="166">
        <v>0</v>
      </c>
      <c r="AK20" s="166">
        <v>1</v>
      </c>
      <c r="AL20" s="166">
        <v>1</v>
      </c>
      <c r="AM20" s="166">
        <v>1</v>
      </c>
      <c r="AN20" s="166">
        <v>1</v>
      </c>
      <c r="AO20" s="166">
        <v>0</v>
      </c>
      <c r="AP20" s="169">
        <v>7446160</v>
      </c>
      <c r="AQ20" s="169">
        <f t="shared" si="1"/>
        <v>0</v>
      </c>
      <c r="AR20" s="57"/>
      <c r="AS20" s="56" t="s">
        <v>101</v>
      </c>
      <c r="AY20" s="170"/>
    </row>
    <row r="21" spans="1:51" x14ac:dyDescent="0.25">
      <c r="B21" s="43">
        <v>2.4166666666666701</v>
      </c>
      <c r="C21" s="43">
        <v>0.45833333333333298</v>
      </c>
      <c r="D21" s="99">
        <v>9</v>
      </c>
      <c r="E21" s="44">
        <f t="shared" si="2"/>
        <v>6.3380281690140849</v>
      </c>
      <c r="F21" s="103">
        <v>83</v>
      </c>
      <c r="G21" s="44">
        <f t="shared" si="3"/>
        <v>58.450704225352112</v>
      </c>
      <c r="H21" s="45" t="s">
        <v>88</v>
      </c>
      <c r="I21" s="45">
        <f t="shared" si="4"/>
        <v>57.04225352112676</v>
      </c>
      <c r="J21" s="46">
        <f t="shared" si="10"/>
        <v>58.450704225352112</v>
      </c>
      <c r="K21" s="45">
        <f t="shared" si="11"/>
        <v>59.870704225352114</v>
      </c>
      <c r="L21" s="47">
        <v>19</v>
      </c>
      <c r="M21" s="48" t="s">
        <v>100</v>
      </c>
      <c r="N21" s="48">
        <v>17.7</v>
      </c>
      <c r="O21" s="164">
        <v>140</v>
      </c>
      <c r="P21" s="164">
        <v>149</v>
      </c>
      <c r="Q21" s="164">
        <v>20248541</v>
      </c>
      <c r="R21" s="50">
        <f>Q21-Q20</f>
        <v>6238</v>
      </c>
      <c r="S21" s="51">
        <f t="shared" si="6"/>
        <v>149.71199999999999</v>
      </c>
      <c r="T21" s="51">
        <f t="shared" si="7"/>
        <v>6.2380000000000004</v>
      </c>
      <c r="U21" s="100">
        <v>8.4</v>
      </c>
      <c r="V21" s="100">
        <f t="shared" si="0"/>
        <v>8.4</v>
      </c>
      <c r="W21" s="175" t="s">
        <v>142</v>
      </c>
      <c r="X21" s="169">
        <v>0</v>
      </c>
      <c r="Y21" s="169">
        <v>1049</v>
      </c>
      <c r="Z21" s="169">
        <v>1195</v>
      </c>
      <c r="AA21" s="169">
        <v>1185</v>
      </c>
      <c r="AB21" s="169">
        <v>1198</v>
      </c>
      <c r="AC21" s="52" t="s">
        <v>90</v>
      </c>
      <c r="AD21" s="52" t="s">
        <v>90</v>
      </c>
      <c r="AE21" s="52" t="s">
        <v>90</v>
      </c>
      <c r="AF21" s="165" t="s">
        <v>90</v>
      </c>
      <c r="AG21" s="165">
        <v>33673316</v>
      </c>
      <c r="AH21" s="53">
        <f t="shared" si="9"/>
        <v>1384</v>
      </c>
      <c r="AI21" s="54">
        <f t="shared" si="8"/>
        <v>221.86598268675857</v>
      </c>
      <c r="AJ21" s="166">
        <v>0</v>
      </c>
      <c r="AK21" s="166">
        <v>1</v>
      </c>
      <c r="AL21" s="166">
        <v>1</v>
      </c>
      <c r="AM21" s="166">
        <v>1</v>
      </c>
      <c r="AN21" s="166">
        <v>1</v>
      </c>
      <c r="AO21" s="166">
        <v>0</v>
      </c>
      <c r="AP21" s="169">
        <v>7446160</v>
      </c>
      <c r="AQ21" s="169">
        <f t="shared" si="1"/>
        <v>0</v>
      </c>
      <c r="AR21" s="55"/>
      <c r="AS21" s="56" t="s">
        <v>101</v>
      </c>
      <c r="AY21" s="170"/>
    </row>
    <row r="22" spans="1:51" x14ac:dyDescent="0.25">
      <c r="B22" s="43">
        <v>2.4583333333333299</v>
      </c>
      <c r="C22" s="43">
        <v>0.5</v>
      </c>
      <c r="D22" s="99">
        <v>8</v>
      </c>
      <c r="E22" s="44">
        <f t="shared" si="2"/>
        <v>5.6338028169014089</v>
      </c>
      <c r="F22" s="103">
        <v>83</v>
      </c>
      <c r="G22" s="44">
        <f t="shared" si="3"/>
        <v>58.450704225352112</v>
      </c>
      <c r="H22" s="45" t="s">
        <v>88</v>
      </c>
      <c r="I22" s="45">
        <f t="shared" si="4"/>
        <v>57.04225352112676</v>
      </c>
      <c r="J22" s="46">
        <f t="shared" si="10"/>
        <v>58.450704225352112</v>
      </c>
      <c r="K22" s="45">
        <f t="shared" si="11"/>
        <v>59.870704225352114</v>
      </c>
      <c r="L22" s="47">
        <v>19</v>
      </c>
      <c r="M22" s="48" t="s">
        <v>100</v>
      </c>
      <c r="N22" s="48">
        <v>17.3</v>
      </c>
      <c r="O22" s="164">
        <v>135</v>
      </c>
      <c r="P22" s="164">
        <v>146</v>
      </c>
      <c r="Q22" s="164">
        <v>20254678</v>
      </c>
      <c r="R22" s="50">
        <f t="shared" si="5"/>
        <v>6137</v>
      </c>
      <c r="S22" s="51">
        <f t="shared" si="6"/>
        <v>147.28800000000001</v>
      </c>
      <c r="T22" s="51">
        <f t="shared" si="7"/>
        <v>6.1369999999999996</v>
      </c>
      <c r="U22" s="100">
        <v>8</v>
      </c>
      <c r="V22" s="100">
        <f t="shared" si="0"/>
        <v>8</v>
      </c>
      <c r="W22" s="175" t="s">
        <v>142</v>
      </c>
      <c r="X22" s="169">
        <v>0</v>
      </c>
      <c r="Y22" s="169">
        <v>1056</v>
      </c>
      <c r="Z22" s="169">
        <v>1195</v>
      </c>
      <c r="AA22" s="169">
        <v>1185</v>
      </c>
      <c r="AB22" s="169">
        <v>1198</v>
      </c>
      <c r="AC22" s="52" t="s">
        <v>90</v>
      </c>
      <c r="AD22" s="52" t="s">
        <v>90</v>
      </c>
      <c r="AE22" s="52" t="s">
        <v>90</v>
      </c>
      <c r="AF22" s="165" t="s">
        <v>90</v>
      </c>
      <c r="AG22" s="165">
        <v>33674684</v>
      </c>
      <c r="AH22" s="53">
        <f t="shared" si="9"/>
        <v>1368</v>
      </c>
      <c r="AI22" s="54">
        <f t="shared" si="8"/>
        <v>222.91021671826627</v>
      </c>
      <c r="AJ22" s="166">
        <v>0</v>
      </c>
      <c r="AK22" s="166">
        <v>1</v>
      </c>
      <c r="AL22" s="166">
        <v>1</v>
      </c>
      <c r="AM22" s="166">
        <v>1</v>
      </c>
      <c r="AN22" s="166">
        <v>1</v>
      </c>
      <c r="AO22" s="166">
        <v>0</v>
      </c>
      <c r="AP22" s="169">
        <v>7446160</v>
      </c>
      <c r="AQ22" s="169">
        <f t="shared" si="1"/>
        <v>0</v>
      </c>
      <c r="AR22" s="55"/>
      <c r="AS22" s="56" t="s">
        <v>101</v>
      </c>
      <c r="AV22" s="59" t="s">
        <v>110</v>
      </c>
      <c r="AY22" s="170"/>
    </row>
    <row r="23" spans="1:51" x14ac:dyDescent="0.25">
      <c r="A23" s="163" t="s">
        <v>135</v>
      </c>
      <c r="B23" s="43">
        <v>2.5</v>
      </c>
      <c r="C23" s="43">
        <v>0.54166666666666696</v>
      </c>
      <c r="D23" s="99">
        <v>6</v>
      </c>
      <c r="E23" s="44">
        <f t="shared" si="2"/>
        <v>4.2253521126760569</v>
      </c>
      <c r="F23" s="168">
        <v>81</v>
      </c>
      <c r="G23" s="44">
        <f t="shared" si="3"/>
        <v>57.04225352112676</v>
      </c>
      <c r="H23" s="45" t="s">
        <v>88</v>
      </c>
      <c r="I23" s="45">
        <f t="shared" si="4"/>
        <v>55.633802816901408</v>
      </c>
      <c r="J23" s="46">
        <f t="shared" si="10"/>
        <v>57.04225352112676</v>
      </c>
      <c r="K23" s="45">
        <f>J23+(6/1.42)</f>
        <v>61.267605633802816</v>
      </c>
      <c r="L23" s="47">
        <v>19</v>
      </c>
      <c r="M23" s="48" t="s">
        <v>100</v>
      </c>
      <c r="N23" s="48">
        <v>17.5</v>
      </c>
      <c r="O23" s="164">
        <v>137</v>
      </c>
      <c r="P23" s="164">
        <v>144</v>
      </c>
      <c r="Q23" s="164">
        <v>20260613</v>
      </c>
      <c r="R23" s="50">
        <f t="shared" si="5"/>
        <v>5935</v>
      </c>
      <c r="S23" s="51">
        <f t="shared" si="6"/>
        <v>142.44</v>
      </c>
      <c r="T23" s="51">
        <f t="shared" si="7"/>
        <v>5.9349999999999996</v>
      </c>
      <c r="U23" s="100">
        <v>7.7</v>
      </c>
      <c r="V23" s="100">
        <f t="shared" si="0"/>
        <v>7.7</v>
      </c>
      <c r="W23" s="175" t="s">
        <v>142</v>
      </c>
      <c r="X23" s="169">
        <v>0</v>
      </c>
      <c r="Y23" s="169">
        <v>1027</v>
      </c>
      <c r="Z23" s="169">
        <v>1195</v>
      </c>
      <c r="AA23" s="169">
        <v>1185</v>
      </c>
      <c r="AB23" s="169">
        <v>1198</v>
      </c>
      <c r="AC23" s="52" t="s">
        <v>90</v>
      </c>
      <c r="AD23" s="52" t="s">
        <v>90</v>
      </c>
      <c r="AE23" s="52" t="s">
        <v>90</v>
      </c>
      <c r="AF23" s="165" t="s">
        <v>90</v>
      </c>
      <c r="AG23" s="165">
        <v>33676028</v>
      </c>
      <c r="AH23" s="53">
        <f t="shared" si="9"/>
        <v>1344</v>
      </c>
      <c r="AI23" s="54">
        <f t="shared" si="8"/>
        <v>226.45324347093515</v>
      </c>
      <c r="AJ23" s="166">
        <v>0</v>
      </c>
      <c r="AK23" s="166">
        <v>1</v>
      </c>
      <c r="AL23" s="166">
        <v>1</v>
      </c>
      <c r="AM23" s="166">
        <v>1</v>
      </c>
      <c r="AN23" s="166">
        <v>1</v>
      </c>
      <c r="AO23" s="166">
        <v>0</v>
      </c>
      <c r="AP23" s="169">
        <v>7446160</v>
      </c>
      <c r="AQ23" s="169">
        <f t="shared" si="1"/>
        <v>0</v>
      </c>
      <c r="AR23" s="55"/>
      <c r="AS23" s="56" t="s">
        <v>113</v>
      </c>
      <c r="AT23" s="58"/>
      <c r="AV23" s="60" t="s">
        <v>111</v>
      </c>
      <c r="AW23" s="61" t="s">
        <v>112</v>
      </c>
      <c r="AY23" s="170"/>
    </row>
    <row r="24" spans="1:51" x14ac:dyDescent="0.25">
      <c r="B24" s="43">
        <v>2.5416666666666701</v>
      </c>
      <c r="C24" s="43">
        <v>0.58333333333333404</v>
      </c>
      <c r="D24" s="99">
        <v>6</v>
      </c>
      <c r="E24" s="44">
        <f t="shared" si="2"/>
        <v>4.2253521126760569</v>
      </c>
      <c r="F24" s="168">
        <v>81</v>
      </c>
      <c r="G24" s="44">
        <f t="shared" si="3"/>
        <v>57.04225352112676</v>
      </c>
      <c r="H24" s="45" t="s">
        <v>88</v>
      </c>
      <c r="I24" s="45">
        <f t="shared" si="4"/>
        <v>55.633802816901408</v>
      </c>
      <c r="J24" s="46">
        <f t="shared" si="10"/>
        <v>57.04225352112676</v>
      </c>
      <c r="K24" s="45">
        <f t="shared" ref="K24:K34" si="12">J24+(6/1.42)</f>
        <v>61.267605633802816</v>
      </c>
      <c r="L24" s="47">
        <v>18</v>
      </c>
      <c r="M24" s="48" t="s">
        <v>100</v>
      </c>
      <c r="N24" s="48">
        <v>17.3</v>
      </c>
      <c r="O24" s="164">
        <v>135</v>
      </c>
      <c r="P24" s="164">
        <v>142</v>
      </c>
      <c r="Q24" s="164">
        <v>20266588</v>
      </c>
      <c r="R24" s="50">
        <f t="shared" si="5"/>
        <v>5975</v>
      </c>
      <c r="S24" s="51">
        <f t="shared" si="6"/>
        <v>143.4</v>
      </c>
      <c r="T24" s="51">
        <f t="shared" si="7"/>
        <v>5.9749999999999996</v>
      </c>
      <c r="U24" s="100">
        <v>7.3</v>
      </c>
      <c r="V24" s="100">
        <f t="shared" si="0"/>
        <v>7.3</v>
      </c>
      <c r="W24" s="175" t="s">
        <v>142</v>
      </c>
      <c r="X24" s="169">
        <v>0</v>
      </c>
      <c r="Y24" s="169">
        <v>1041</v>
      </c>
      <c r="Z24" s="169">
        <v>1185</v>
      </c>
      <c r="AA24" s="169">
        <v>1185</v>
      </c>
      <c r="AB24" s="169">
        <v>1198</v>
      </c>
      <c r="AC24" s="52" t="s">
        <v>90</v>
      </c>
      <c r="AD24" s="52" t="s">
        <v>90</v>
      </c>
      <c r="AE24" s="52" t="s">
        <v>90</v>
      </c>
      <c r="AF24" s="165" t="s">
        <v>90</v>
      </c>
      <c r="AG24" s="165">
        <v>33677376</v>
      </c>
      <c r="AH24" s="53">
        <f t="shared" si="9"/>
        <v>1348</v>
      </c>
      <c r="AI24" s="54">
        <f t="shared" si="8"/>
        <v>225.60669456066947</v>
      </c>
      <c r="AJ24" s="166">
        <v>0</v>
      </c>
      <c r="AK24" s="166">
        <v>1</v>
      </c>
      <c r="AL24" s="166">
        <v>1</v>
      </c>
      <c r="AM24" s="166">
        <v>1</v>
      </c>
      <c r="AN24" s="166">
        <v>1</v>
      </c>
      <c r="AO24" s="166">
        <v>0</v>
      </c>
      <c r="AP24" s="169">
        <v>7446160</v>
      </c>
      <c r="AQ24" s="169">
        <f t="shared" si="1"/>
        <v>0</v>
      </c>
      <c r="AR24" s="57"/>
      <c r="AS24" s="56" t="s">
        <v>113</v>
      </c>
      <c r="AV24" s="62" t="s">
        <v>29</v>
      </c>
      <c r="AW24" s="62">
        <v>14.7</v>
      </c>
      <c r="AY24" s="170"/>
    </row>
    <row r="25" spans="1:51" x14ac:dyDescent="0.25">
      <c r="B25" s="43">
        <v>2.5833333333333299</v>
      </c>
      <c r="C25" s="43">
        <v>0.625</v>
      </c>
      <c r="D25" s="99">
        <v>6</v>
      </c>
      <c r="E25" s="44">
        <f t="shared" si="2"/>
        <v>4.2253521126760569</v>
      </c>
      <c r="F25" s="168">
        <v>81</v>
      </c>
      <c r="G25" s="44">
        <f t="shared" si="3"/>
        <v>57.04225352112676</v>
      </c>
      <c r="H25" s="45" t="s">
        <v>88</v>
      </c>
      <c r="I25" s="45">
        <f t="shared" si="4"/>
        <v>55.633802816901408</v>
      </c>
      <c r="J25" s="46">
        <f t="shared" si="10"/>
        <v>57.04225352112676</v>
      </c>
      <c r="K25" s="45">
        <f t="shared" si="12"/>
        <v>61.267605633802816</v>
      </c>
      <c r="L25" s="47">
        <v>18</v>
      </c>
      <c r="M25" s="48" t="s">
        <v>100</v>
      </c>
      <c r="N25" s="48">
        <v>16.899999999999999</v>
      </c>
      <c r="O25" s="164">
        <v>138</v>
      </c>
      <c r="P25" s="164">
        <v>138</v>
      </c>
      <c r="Q25" s="164">
        <v>20272445</v>
      </c>
      <c r="R25" s="50">
        <f t="shared" si="5"/>
        <v>5857</v>
      </c>
      <c r="S25" s="51">
        <f t="shared" si="6"/>
        <v>140.56800000000001</v>
      </c>
      <c r="T25" s="51">
        <f t="shared" si="7"/>
        <v>5.8570000000000002</v>
      </c>
      <c r="U25" s="100">
        <v>6.9</v>
      </c>
      <c r="V25" s="100">
        <f t="shared" si="0"/>
        <v>6.9</v>
      </c>
      <c r="W25" s="175" t="s">
        <v>142</v>
      </c>
      <c r="X25" s="169">
        <v>0</v>
      </c>
      <c r="Y25" s="169">
        <v>1013</v>
      </c>
      <c r="Z25" s="169">
        <v>1195</v>
      </c>
      <c r="AA25" s="169">
        <v>1185</v>
      </c>
      <c r="AB25" s="169">
        <v>1198</v>
      </c>
      <c r="AC25" s="52" t="s">
        <v>90</v>
      </c>
      <c r="AD25" s="52" t="s">
        <v>90</v>
      </c>
      <c r="AE25" s="52" t="s">
        <v>90</v>
      </c>
      <c r="AF25" s="165" t="s">
        <v>90</v>
      </c>
      <c r="AG25" s="165">
        <v>33678720</v>
      </c>
      <c r="AH25" s="53">
        <f t="shared" si="9"/>
        <v>1344</v>
      </c>
      <c r="AI25" s="54">
        <f t="shared" si="8"/>
        <v>229.46901143930339</v>
      </c>
      <c r="AJ25" s="166">
        <v>0</v>
      </c>
      <c r="AK25" s="166">
        <v>1</v>
      </c>
      <c r="AL25" s="166">
        <v>1</v>
      </c>
      <c r="AM25" s="166">
        <v>1</v>
      </c>
      <c r="AN25" s="166">
        <v>1</v>
      </c>
      <c r="AO25" s="166">
        <v>0</v>
      </c>
      <c r="AP25" s="169">
        <v>7446160</v>
      </c>
      <c r="AQ25" s="169">
        <f t="shared" si="1"/>
        <v>0</v>
      </c>
      <c r="AR25" s="55"/>
      <c r="AS25" s="56" t="s">
        <v>113</v>
      </c>
      <c r="AV25" s="62" t="s">
        <v>74</v>
      </c>
      <c r="AW25" s="62">
        <v>10.36</v>
      </c>
      <c r="AY25" s="170"/>
    </row>
    <row r="26" spans="1:51" x14ac:dyDescent="0.25">
      <c r="B26" s="43">
        <v>2.625</v>
      </c>
      <c r="C26" s="43">
        <v>0.66666666666666696</v>
      </c>
      <c r="D26" s="99">
        <v>6</v>
      </c>
      <c r="E26" s="44">
        <f t="shared" si="2"/>
        <v>4.2253521126760569</v>
      </c>
      <c r="F26" s="168">
        <v>81</v>
      </c>
      <c r="G26" s="44">
        <f t="shared" si="3"/>
        <v>57.04225352112676</v>
      </c>
      <c r="H26" s="45" t="s">
        <v>88</v>
      </c>
      <c r="I26" s="45">
        <f t="shared" si="4"/>
        <v>53.521126760563384</v>
      </c>
      <c r="J26" s="46">
        <f>(F26-3)/1.42</f>
        <v>54.929577464788736</v>
      </c>
      <c r="K26" s="45">
        <f t="shared" si="12"/>
        <v>59.154929577464792</v>
      </c>
      <c r="L26" s="47">
        <v>18</v>
      </c>
      <c r="M26" s="48" t="s">
        <v>100</v>
      </c>
      <c r="N26" s="48">
        <v>16.7</v>
      </c>
      <c r="O26" s="164">
        <v>137</v>
      </c>
      <c r="P26" s="164">
        <v>130</v>
      </c>
      <c r="Q26" s="164">
        <v>20278151</v>
      </c>
      <c r="R26" s="50">
        <f t="shared" si="5"/>
        <v>5706</v>
      </c>
      <c r="S26" s="51">
        <f t="shared" si="6"/>
        <v>136.94399999999999</v>
      </c>
      <c r="T26" s="51">
        <f t="shared" si="7"/>
        <v>5.7060000000000004</v>
      </c>
      <c r="U26" s="100">
        <v>6.6</v>
      </c>
      <c r="V26" s="100">
        <f t="shared" si="0"/>
        <v>6.6</v>
      </c>
      <c r="W26" s="175" t="s">
        <v>142</v>
      </c>
      <c r="X26" s="169">
        <v>0</v>
      </c>
      <c r="Y26" s="169">
        <v>993</v>
      </c>
      <c r="Z26" s="169">
        <v>1195</v>
      </c>
      <c r="AA26" s="169">
        <v>1185</v>
      </c>
      <c r="AB26" s="169">
        <v>1198</v>
      </c>
      <c r="AC26" s="52" t="s">
        <v>90</v>
      </c>
      <c r="AD26" s="52" t="s">
        <v>90</v>
      </c>
      <c r="AE26" s="52" t="s">
        <v>90</v>
      </c>
      <c r="AF26" s="165" t="s">
        <v>90</v>
      </c>
      <c r="AG26" s="165">
        <v>33680036</v>
      </c>
      <c r="AH26" s="53">
        <f t="shared" si="9"/>
        <v>1316</v>
      </c>
      <c r="AI26" s="54">
        <f t="shared" si="8"/>
        <v>230.63441990886784</v>
      </c>
      <c r="AJ26" s="166">
        <v>0</v>
      </c>
      <c r="AK26" s="166">
        <v>1</v>
      </c>
      <c r="AL26" s="166">
        <v>1</v>
      </c>
      <c r="AM26" s="166">
        <v>1</v>
      </c>
      <c r="AN26" s="166">
        <v>1</v>
      </c>
      <c r="AO26" s="166">
        <v>0</v>
      </c>
      <c r="AP26" s="169">
        <v>7446160</v>
      </c>
      <c r="AQ26" s="169">
        <f t="shared" si="1"/>
        <v>0</v>
      </c>
      <c r="AR26" s="55"/>
      <c r="AS26" s="56" t="s">
        <v>113</v>
      </c>
      <c r="AV26" s="62" t="s">
        <v>114</v>
      </c>
      <c r="AW26" s="62">
        <v>1.01325</v>
      </c>
      <c r="AY26" s="170"/>
    </row>
    <row r="27" spans="1:51" x14ac:dyDescent="0.25">
      <c r="B27" s="43">
        <v>2.6666666666666701</v>
      </c>
      <c r="C27" s="43">
        <v>0.70833333333333404</v>
      </c>
      <c r="D27" s="99">
        <v>4</v>
      </c>
      <c r="E27" s="44">
        <f t="shared" si="2"/>
        <v>2.8169014084507045</v>
      </c>
      <c r="F27" s="168">
        <v>81</v>
      </c>
      <c r="G27" s="44">
        <f t="shared" si="3"/>
        <v>57.04225352112676</v>
      </c>
      <c r="H27" s="45" t="s">
        <v>88</v>
      </c>
      <c r="I27" s="45">
        <f t="shared" si="4"/>
        <v>53.521126760563384</v>
      </c>
      <c r="J27" s="46">
        <f t="shared" ref="J27:J32" si="13">(F27-3)/1.42</f>
        <v>54.929577464788736</v>
      </c>
      <c r="K27" s="45">
        <f t="shared" si="12"/>
        <v>59.154929577464792</v>
      </c>
      <c r="L27" s="47">
        <v>18</v>
      </c>
      <c r="M27" s="48" t="s">
        <v>100</v>
      </c>
      <c r="N27" s="48">
        <v>16.7</v>
      </c>
      <c r="O27" s="164">
        <v>133</v>
      </c>
      <c r="P27" s="164">
        <v>140</v>
      </c>
      <c r="Q27" s="164">
        <v>20283906</v>
      </c>
      <c r="R27" s="50">
        <f t="shared" si="5"/>
        <v>5755</v>
      </c>
      <c r="S27" s="51">
        <f t="shared" si="6"/>
        <v>138.12</v>
      </c>
      <c r="T27" s="51">
        <f t="shared" si="7"/>
        <v>5.7549999999999999</v>
      </c>
      <c r="U27" s="100">
        <v>6.2</v>
      </c>
      <c r="V27" s="100">
        <f t="shared" si="0"/>
        <v>6.2</v>
      </c>
      <c r="W27" s="175" t="s">
        <v>142</v>
      </c>
      <c r="X27" s="169">
        <v>0</v>
      </c>
      <c r="Y27" s="169">
        <v>1051</v>
      </c>
      <c r="Z27" s="169">
        <v>1195</v>
      </c>
      <c r="AA27" s="169">
        <v>1185</v>
      </c>
      <c r="AB27" s="169">
        <v>1198</v>
      </c>
      <c r="AC27" s="52" t="s">
        <v>90</v>
      </c>
      <c r="AD27" s="52" t="s">
        <v>90</v>
      </c>
      <c r="AE27" s="52" t="s">
        <v>90</v>
      </c>
      <c r="AF27" s="165" t="s">
        <v>90</v>
      </c>
      <c r="AG27" s="165">
        <v>33681364</v>
      </c>
      <c r="AH27" s="53">
        <f t="shared" si="9"/>
        <v>1328</v>
      </c>
      <c r="AI27" s="54">
        <f t="shared" si="8"/>
        <v>230.75586446568201</v>
      </c>
      <c r="AJ27" s="166">
        <v>0</v>
      </c>
      <c r="AK27" s="166">
        <v>1</v>
      </c>
      <c r="AL27" s="166">
        <v>1</v>
      </c>
      <c r="AM27" s="166">
        <v>1</v>
      </c>
      <c r="AN27" s="166">
        <v>1</v>
      </c>
      <c r="AO27" s="166">
        <v>0</v>
      </c>
      <c r="AP27" s="169">
        <v>7446160</v>
      </c>
      <c r="AQ27" s="169">
        <f t="shared" si="1"/>
        <v>0</v>
      </c>
      <c r="AR27" s="55"/>
      <c r="AS27" s="56" t="s">
        <v>113</v>
      </c>
      <c r="AV27" s="62" t="s">
        <v>115</v>
      </c>
      <c r="AW27" s="62">
        <v>1</v>
      </c>
      <c r="AY27" s="170"/>
    </row>
    <row r="28" spans="1:51" x14ac:dyDescent="0.25">
      <c r="B28" s="43">
        <v>2.7083333333333299</v>
      </c>
      <c r="C28" s="43">
        <v>0.750000000000002</v>
      </c>
      <c r="D28" s="99">
        <v>5</v>
      </c>
      <c r="E28" s="44">
        <f t="shared" si="2"/>
        <v>3.5211267605633805</v>
      </c>
      <c r="F28" s="168">
        <v>78</v>
      </c>
      <c r="G28" s="44">
        <f t="shared" si="3"/>
        <v>54.929577464788736</v>
      </c>
      <c r="H28" s="45" t="s">
        <v>88</v>
      </c>
      <c r="I28" s="45">
        <f t="shared" si="4"/>
        <v>51.408450704225352</v>
      </c>
      <c r="J28" s="46">
        <f t="shared" si="13"/>
        <v>52.816901408450704</v>
      </c>
      <c r="K28" s="45">
        <f t="shared" si="12"/>
        <v>57.04225352112676</v>
      </c>
      <c r="L28" s="47">
        <v>18</v>
      </c>
      <c r="M28" s="48" t="s">
        <v>100</v>
      </c>
      <c r="N28" s="48">
        <v>16.7</v>
      </c>
      <c r="O28" s="164">
        <v>129</v>
      </c>
      <c r="P28" s="164">
        <v>134</v>
      </c>
      <c r="Q28" s="164">
        <v>20289654</v>
      </c>
      <c r="R28" s="50">
        <f t="shared" si="5"/>
        <v>5748</v>
      </c>
      <c r="S28" s="51">
        <f t="shared" si="6"/>
        <v>137.952</v>
      </c>
      <c r="T28" s="51">
        <f t="shared" si="7"/>
        <v>5.7480000000000002</v>
      </c>
      <c r="U28" s="100">
        <v>5.8</v>
      </c>
      <c r="V28" s="100">
        <f t="shared" si="0"/>
        <v>5.8</v>
      </c>
      <c r="W28" s="175" t="s">
        <v>142</v>
      </c>
      <c r="X28" s="169">
        <v>0</v>
      </c>
      <c r="Y28" s="169">
        <v>1013</v>
      </c>
      <c r="Z28" s="169">
        <v>1135</v>
      </c>
      <c r="AA28" s="169">
        <v>1185</v>
      </c>
      <c r="AB28" s="169">
        <v>1169</v>
      </c>
      <c r="AC28" s="52" t="s">
        <v>90</v>
      </c>
      <c r="AD28" s="52" t="s">
        <v>90</v>
      </c>
      <c r="AE28" s="52" t="s">
        <v>90</v>
      </c>
      <c r="AF28" s="165" t="s">
        <v>90</v>
      </c>
      <c r="AG28" s="165">
        <v>33682660</v>
      </c>
      <c r="AH28" s="53">
        <f t="shared" si="9"/>
        <v>1296</v>
      </c>
      <c r="AI28" s="54">
        <f t="shared" si="8"/>
        <v>225.4697286012526</v>
      </c>
      <c r="AJ28" s="166">
        <v>0</v>
      </c>
      <c r="AK28" s="166">
        <v>1</v>
      </c>
      <c r="AL28" s="166">
        <v>1</v>
      </c>
      <c r="AM28" s="166">
        <v>1</v>
      </c>
      <c r="AN28" s="166">
        <v>1</v>
      </c>
      <c r="AO28" s="166">
        <v>0</v>
      </c>
      <c r="AP28" s="169">
        <v>7446160</v>
      </c>
      <c r="AQ28" s="169">
        <f t="shared" si="1"/>
        <v>0</v>
      </c>
      <c r="AR28" s="57"/>
      <c r="AS28" s="56" t="s">
        <v>113</v>
      </c>
      <c r="AV28" s="62" t="s">
        <v>116</v>
      </c>
      <c r="AW28" s="62">
        <v>101.325</v>
      </c>
      <c r="AY28" s="170"/>
    </row>
    <row r="29" spans="1:51" x14ac:dyDescent="0.25">
      <c r="B29" s="43">
        <v>2.75</v>
      </c>
      <c r="C29" s="43">
        <v>0.79166666666666896</v>
      </c>
      <c r="D29" s="99">
        <v>5</v>
      </c>
      <c r="E29" s="44">
        <f t="shared" si="2"/>
        <v>3.5211267605633805</v>
      </c>
      <c r="F29" s="168">
        <v>78</v>
      </c>
      <c r="G29" s="44">
        <f t="shared" si="3"/>
        <v>54.929577464788736</v>
      </c>
      <c r="H29" s="45" t="s">
        <v>88</v>
      </c>
      <c r="I29" s="45">
        <f t="shared" si="4"/>
        <v>51.408450704225352</v>
      </c>
      <c r="J29" s="46">
        <f t="shared" si="13"/>
        <v>52.816901408450704</v>
      </c>
      <c r="K29" s="45">
        <f t="shared" si="12"/>
        <v>57.04225352112676</v>
      </c>
      <c r="L29" s="47">
        <v>18</v>
      </c>
      <c r="M29" s="48" t="s">
        <v>100</v>
      </c>
      <c r="N29" s="48">
        <v>16.600000000000001</v>
      </c>
      <c r="O29" s="164">
        <v>132</v>
      </c>
      <c r="P29" s="164">
        <v>132</v>
      </c>
      <c r="Q29" s="164">
        <v>20295127</v>
      </c>
      <c r="R29" s="50">
        <f t="shared" si="5"/>
        <v>5473</v>
      </c>
      <c r="S29" s="51">
        <f t="shared" si="6"/>
        <v>131.352</v>
      </c>
      <c r="T29" s="51">
        <f t="shared" si="7"/>
        <v>5.4729999999999999</v>
      </c>
      <c r="U29" s="100">
        <v>5.4</v>
      </c>
      <c r="V29" s="100">
        <f t="shared" si="0"/>
        <v>5.4</v>
      </c>
      <c r="W29" s="175" t="s">
        <v>142</v>
      </c>
      <c r="X29" s="169">
        <v>0</v>
      </c>
      <c r="Y29" s="169">
        <v>988</v>
      </c>
      <c r="Z29" s="169">
        <v>1135</v>
      </c>
      <c r="AA29" s="169">
        <v>1185</v>
      </c>
      <c r="AB29" s="169">
        <v>1169</v>
      </c>
      <c r="AC29" s="52" t="s">
        <v>90</v>
      </c>
      <c r="AD29" s="52" t="s">
        <v>90</v>
      </c>
      <c r="AE29" s="52" t="s">
        <v>90</v>
      </c>
      <c r="AF29" s="165" t="s">
        <v>90</v>
      </c>
      <c r="AG29" s="165">
        <v>33683900</v>
      </c>
      <c r="AH29" s="53">
        <f t="shared" si="9"/>
        <v>1240</v>
      </c>
      <c r="AI29" s="54">
        <f t="shared" si="8"/>
        <v>226.56678238625983</v>
      </c>
      <c r="AJ29" s="166">
        <v>0</v>
      </c>
      <c r="AK29" s="166">
        <v>1</v>
      </c>
      <c r="AL29" s="166">
        <v>1</v>
      </c>
      <c r="AM29" s="166">
        <v>1</v>
      </c>
      <c r="AN29" s="166">
        <v>1</v>
      </c>
      <c r="AO29" s="166">
        <v>0</v>
      </c>
      <c r="AP29" s="169">
        <v>7446160</v>
      </c>
      <c r="AQ29" s="169">
        <f t="shared" si="1"/>
        <v>0</v>
      </c>
      <c r="AR29" s="55"/>
      <c r="AS29" s="56" t="s">
        <v>113</v>
      </c>
      <c r="AY29" s="170"/>
    </row>
    <row r="30" spans="1:51" x14ac:dyDescent="0.25">
      <c r="B30" s="43">
        <v>2.7916666666666701</v>
      </c>
      <c r="C30" s="43">
        <v>0.83333333333333703</v>
      </c>
      <c r="D30" s="99">
        <v>10</v>
      </c>
      <c r="E30" s="44">
        <f t="shared" si="2"/>
        <v>7.042253521126761</v>
      </c>
      <c r="F30" s="168">
        <v>76</v>
      </c>
      <c r="G30" s="44">
        <f t="shared" si="3"/>
        <v>53.521126760563384</v>
      </c>
      <c r="H30" s="45" t="s">
        <v>88</v>
      </c>
      <c r="I30" s="45">
        <f t="shared" si="4"/>
        <v>50</v>
      </c>
      <c r="J30" s="46">
        <f t="shared" si="13"/>
        <v>51.408450704225352</v>
      </c>
      <c r="K30" s="45">
        <f t="shared" si="12"/>
        <v>55.633802816901408</v>
      </c>
      <c r="L30" s="47">
        <v>18</v>
      </c>
      <c r="M30" s="48" t="s">
        <v>100</v>
      </c>
      <c r="N30" s="48">
        <v>16.600000000000001</v>
      </c>
      <c r="O30" s="164">
        <v>116</v>
      </c>
      <c r="P30" s="164">
        <v>125</v>
      </c>
      <c r="Q30" s="164">
        <v>20300597</v>
      </c>
      <c r="R30" s="50">
        <f t="shared" si="5"/>
        <v>5470</v>
      </c>
      <c r="S30" s="51">
        <f t="shared" si="6"/>
        <v>131.28</v>
      </c>
      <c r="T30" s="51">
        <f t="shared" si="7"/>
        <v>5.47</v>
      </c>
      <c r="U30" s="100">
        <v>4.7</v>
      </c>
      <c r="V30" s="100">
        <f t="shared" si="0"/>
        <v>4.7</v>
      </c>
      <c r="W30" s="175" t="s">
        <v>143</v>
      </c>
      <c r="X30" s="169">
        <v>0</v>
      </c>
      <c r="Y30" s="169">
        <v>1091</v>
      </c>
      <c r="Z30" s="169">
        <v>1195</v>
      </c>
      <c r="AA30" s="169">
        <v>0</v>
      </c>
      <c r="AB30" s="169">
        <v>1198</v>
      </c>
      <c r="AC30" s="52" t="s">
        <v>90</v>
      </c>
      <c r="AD30" s="52" t="s">
        <v>90</v>
      </c>
      <c r="AE30" s="52" t="s">
        <v>90</v>
      </c>
      <c r="AF30" s="165" t="s">
        <v>90</v>
      </c>
      <c r="AG30" s="165">
        <v>33685020</v>
      </c>
      <c r="AH30" s="53">
        <f t="shared" si="9"/>
        <v>1120</v>
      </c>
      <c r="AI30" s="54">
        <f t="shared" si="8"/>
        <v>204.75319926873857</v>
      </c>
      <c r="AJ30" s="166">
        <v>0</v>
      </c>
      <c r="AK30" s="166">
        <v>1</v>
      </c>
      <c r="AL30" s="166">
        <v>1</v>
      </c>
      <c r="AM30" s="166">
        <v>0</v>
      </c>
      <c r="AN30" s="166">
        <v>1</v>
      </c>
      <c r="AO30" s="166">
        <v>0</v>
      </c>
      <c r="AP30" s="169">
        <v>7446160</v>
      </c>
      <c r="AQ30" s="169">
        <f t="shared" si="1"/>
        <v>0</v>
      </c>
      <c r="AR30" s="55"/>
      <c r="AS30" s="56" t="s">
        <v>113</v>
      </c>
      <c r="AV30" s="225" t="s">
        <v>117</v>
      </c>
      <c r="AW30" s="225"/>
      <c r="AY30" s="170"/>
    </row>
    <row r="31" spans="1:51" x14ac:dyDescent="0.25">
      <c r="B31" s="43">
        <v>2.8333333333333299</v>
      </c>
      <c r="C31" s="43">
        <v>0.875000000000004</v>
      </c>
      <c r="D31" s="99">
        <v>11</v>
      </c>
      <c r="E31" s="44">
        <f t="shared" si="2"/>
        <v>7.746478873239437</v>
      </c>
      <c r="F31" s="168">
        <v>76</v>
      </c>
      <c r="G31" s="44">
        <f t="shared" si="3"/>
        <v>53.521126760563384</v>
      </c>
      <c r="H31" s="45" t="s">
        <v>88</v>
      </c>
      <c r="I31" s="45">
        <f t="shared" si="4"/>
        <v>50</v>
      </c>
      <c r="J31" s="46">
        <f t="shared" si="13"/>
        <v>51.408450704225352</v>
      </c>
      <c r="K31" s="45">
        <f t="shared" si="12"/>
        <v>55.633802816901408</v>
      </c>
      <c r="L31" s="47">
        <v>18</v>
      </c>
      <c r="M31" s="48" t="s">
        <v>100</v>
      </c>
      <c r="N31" s="48">
        <v>16.100000000000001</v>
      </c>
      <c r="O31" s="164">
        <v>116</v>
      </c>
      <c r="P31" s="164">
        <v>119</v>
      </c>
      <c r="Q31" s="164">
        <v>20305741</v>
      </c>
      <c r="R31" s="50">
        <f t="shared" si="5"/>
        <v>5144</v>
      </c>
      <c r="S31" s="51">
        <f t="shared" si="6"/>
        <v>123.456</v>
      </c>
      <c r="T31" s="51">
        <f t="shared" si="7"/>
        <v>5.1440000000000001</v>
      </c>
      <c r="U31" s="100">
        <v>4.3</v>
      </c>
      <c r="V31" s="100">
        <f t="shared" si="0"/>
        <v>4.3</v>
      </c>
      <c r="W31" s="175" t="s">
        <v>143</v>
      </c>
      <c r="X31" s="169">
        <v>0</v>
      </c>
      <c r="Y31" s="169">
        <v>998</v>
      </c>
      <c r="Z31" s="169">
        <v>1195</v>
      </c>
      <c r="AA31" s="169">
        <v>0</v>
      </c>
      <c r="AB31" s="169">
        <v>1198</v>
      </c>
      <c r="AC31" s="52" t="s">
        <v>90</v>
      </c>
      <c r="AD31" s="52" t="s">
        <v>90</v>
      </c>
      <c r="AE31" s="52" t="s">
        <v>90</v>
      </c>
      <c r="AF31" s="165" t="s">
        <v>90</v>
      </c>
      <c r="AG31" s="165">
        <v>33686012</v>
      </c>
      <c r="AH31" s="53">
        <f t="shared" si="9"/>
        <v>992</v>
      </c>
      <c r="AI31" s="54">
        <f t="shared" si="8"/>
        <v>192.84603421461898</v>
      </c>
      <c r="AJ31" s="166">
        <v>0</v>
      </c>
      <c r="AK31" s="166">
        <v>1</v>
      </c>
      <c r="AL31" s="166">
        <v>1</v>
      </c>
      <c r="AM31" s="166">
        <v>0</v>
      </c>
      <c r="AN31" s="166">
        <v>1</v>
      </c>
      <c r="AO31" s="166">
        <v>0</v>
      </c>
      <c r="AP31" s="169">
        <v>7446160</v>
      </c>
      <c r="AQ31" s="169">
        <f t="shared" si="1"/>
        <v>0</v>
      </c>
      <c r="AR31" s="55"/>
      <c r="AS31" s="56" t="s">
        <v>113</v>
      </c>
      <c r="AV31" s="63" t="s">
        <v>29</v>
      </c>
      <c r="AW31" s="63" t="s">
        <v>74</v>
      </c>
      <c r="AY31" s="170"/>
    </row>
    <row r="32" spans="1:51" x14ac:dyDescent="0.25">
      <c r="B32" s="43">
        <v>2.875</v>
      </c>
      <c r="C32" s="43">
        <v>0.91666666666667096</v>
      </c>
      <c r="D32" s="99">
        <v>15</v>
      </c>
      <c r="E32" s="44">
        <f t="shared" si="2"/>
        <v>10.563380281690142</v>
      </c>
      <c r="F32" s="168">
        <v>76</v>
      </c>
      <c r="G32" s="44">
        <f t="shared" si="3"/>
        <v>53.521126760563384</v>
      </c>
      <c r="H32" s="45" t="s">
        <v>88</v>
      </c>
      <c r="I32" s="45">
        <f t="shared" si="4"/>
        <v>50</v>
      </c>
      <c r="J32" s="46">
        <f t="shared" si="13"/>
        <v>51.408450704225352</v>
      </c>
      <c r="K32" s="45">
        <f t="shared" si="12"/>
        <v>55.633802816901408</v>
      </c>
      <c r="L32" s="47">
        <v>14</v>
      </c>
      <c r="M32" s="48" t="s">
        <v>118</v>
      </c>
      <c r="N32" s="48">
        <v>12.6</v>
      </c>
      <c r="O32" s="164">
        <v>117</v>
      </c>
      <c r="P32" s="164">
        <v>112</v>
      </c>
      <c r="Q32" s="164">
        <v>20310886</v>
      </c>
      <c r="R32" s="50">
        <f>Q32-Q31</f>
        <v>5145</v>
      </c>
      <c r="S32" s="51">
        <f t="shared" si="6"/>
        <v>123.48</v>
      </c>
      <c r="T32" s="51">
        <f t="shared" si="7"/>
        <v>5.1449999999999996</v>
      </c>
      <c r="U32" s="100">
        <v>4</v>
      </c>
      <c r="V32" s="100">
        <f t="shared" si="0"/>
        <v>4</v>
      </c>
      <c r="W32" s="175" t="s">
        <v>143</v>
      </c>
      <c r="X32" s="169">
        <v>0</v>
      </c>
      <c r="Y32" s="169">
        <v>976</v>
      </c>
      <c r="Z32" s="169">
        <v>1166</v>
      </c>
      <c r="AA32" s="169">
        <v>0</v>
      </c>
      <c r="AB32" s="169">
        <v>1170</v>
      </c>
      <c r="AC32" s="52" t="s">
        <v>90</v>
      </c>
      <c r="AD32" s="52" t="s">
        <v>90</v>
      </c>
      <c r="AE32" s="52" t="s">
        <v>90</v>
      </c>
      <c r="AF32" s="165" t="s">
        <v>90</v>
      </c>
      <c r="AG32" s="165">
        <v>33687004</v>
      </c>
      <c r="AH32" s="53">
        <f t="shared" si="9"/>
        <v>992</v>
      </c>
      <c r="AI32" s="54">
        <f t="shared" si="8"/>
        <v>192.80855199222549</v>
      </c>
      <c r="AJ32" s="166">
        <v>0</v>
      </c>
      <c r="AK32" s="166">
        <v>1</v>
      </c>
      <c r="AL32" s="166">
        <v>1</v>
      </c>
      <c r="AM32" s="166">
        <v>0</v>
      </c>
      <c r="AN32" s="166">
        <v>1</v>
      </c>
      <c r="AO32" s="166">
        <v>0</v>
      </c>
      <c r="AP32" s="169">
        <v>7446160</v>
      </c>
      <c r="AQ32" s="169">
        <f t="shared" si="1"/>
        <v>0</v>
      </c>
      <c r="AR32" s="57"/>
      <c r="AS32" s="56" t="s">
        <v>113</v>
      </c>
      <c r="AV32" s="64">
        <v>1</v>
      </c>
      <c r="AW32" s="64">
        <f>IFERROR(AV32*VLOOKUP(AV31,AV24:AW28,2,FALSE)/VLOOKUP(AW31,AV24:AW28,2,FALSE),"Enter Unit and Value")</f>
        <v>1.4189189189189189</v>
      </c>
      <c r="AY32" s="170"/>
    </row>
    <row r="33" spans="2:51" x14ac:dyDescent="0.25">
      <c r="B33" s="43">
        <v>2.9166666666666701</v>
      </c>
      <c r="C33" s="43">
        <v>0.95833333333333803</v>
      </c>
      <c r="D33" s="99">
        <v>16</v>
      </c>
      <c r="E33" s="44">
        <f t="shared" si="2"/>
        <v>11.267605633802818</v>
      </c>
      <c r="F33" s="168">
        <v>66</v>
      </c>
      <c r="G33" s="44">
        <f t="shared" si="3"/>
        <v>46.478873239436624</v>
      </c>
      <c r="H33" s="45" t="s">
        <v>88</v>
      </c>
      <c r="I33" s="45">
        <f>J33-(2/1.42)</f>
        <v>41.549295774647888</v>
      </c>
      <c r="J33" s="46">
        <f t="shared" ref="J33:J34" si="14">(F33-5)/1.42</f>
        <v>42.95774647887324</v>
      </c>
      <c r="K33" s="45">
        <f t="shared" si="12"/>
        <v>47.183098591549296</v>
      </c>
      <c r="L33" s="47">
        <v>14</v>
      </c>
      <c r="M33" s="48" t="s">
        <v>118</v>
      </c>
      <c r="N33" s="48">
        <v>11.9</v>
      </c>
      <c r="O33" s="164">
        <v>116</v>
      </c>
      <c r="P33" s="164">
        <v>103</v>
      </c>
      <c r="Q33" s="164">
        <v>20315881</v>
      </c>
      <c r="R33" s="50">
        <f t="shared" si="5"/>
        <v>4995</v>
      </c>
      <c r="S33" s="51">
        <f t="shared" si="6"/>
        <v>119.88</v>
      </c>
      <c r="T33" s="51">
        <f t="shared" si="7"/>
        <v>4.9950000000000001</v>
      </c>
      <c r="U33" s="100">
        <v>4.8</v>
      </c>
      <c r="V33" s="100">
        <f t="shared" si="0"/>
        <v>4.8</v>
      </c>
      <c r="W33" s="175" t="s">
        <v>129</v>
      </c>
      <c r="X33" s="169">
        <v>0</v>
      </c>
      <c r="Y33" s="169">
        <v>0</v>
      </c>
      <c r="Z33" s="169">
        <v>1059</v>
      </c>
      <c r="AA33" s="169">
        <v>0</v>
      </c>
      <c r="AB33" s="169">
        <v>1109</v>
      </c>
      <c r="AC33" s="52" t="s">
        <v>90</v>
      </c>
      <c r="AD33" s="52" t="s">
        <v>90</v>
      </c>
      <c r="AE33" s="52" t="s">
        <v>90</v>
      </c>
      <c r="AF33" s="165" t="s">
        <v>90</v>
      </c>
      <c r="AG33" s="165">
        <v>33687702</v>
      </c>
      <c r="AH33" s="53">
        <f t="shared" si="9"/>
        <v>698</v>
      </c>
      <c r="AI33" s="54">
        <f t="shared" si="8"/>
        <v>139.73973973973975</v>
      </c>
      <c r="AJ33" s="166">
        <v>0</v>
      </c>
      <c r="AK33" s="166">
        <v>0</v>
      </c>
      <c r="AL33" s="166">
        <v>1</v>
      </c>
      <c r="AM33" s="166">
        <v>0</v>
      </c>
      <c r="AN33" s="166">
        <v>1</v>
      </c>
      <c r="AO33" s="166">
        <v>0.35</v>
      </c>
      <c r="AP33" s="169">
        <v>7446970</v>
      </c>
      <c r="AQ33" s="169">
        <f t="shared" si="1"/>
        <v>810</v>
      </c>
      <c r="AR33" s="55"/>
      <c r="AS33" s="56" t="s">
        <v>113</v>
      </c>
      <c r="AY33" s="170"/>
    </row>
    <row r="34" spans="2:51" x14ac:dyDescent="0.25">
      <c r="B34" s="43">
        <v>2.9583333333333299</v>
      </c>
      <c r="C34" s="43">
        <v>1</v>
      </c>
      <c r="D34" s="99">
        <v>14</v>
      </c>
      <c r="E34" s="44">
        <f t="shared" si="2"/>
        <v>9.8591549295774659</v>
      </c>
      <c r="F34" s="168">
        <v>66</v>
      </c>
      <c r="G34" s="44">
        <f t="shared" si="3"/>
        <v>46.478873239436624</v>
      </c>
      <c r="H34" s="45" t="s">
        <v>88</v>
      </c>
      <c r="I34" s="45">
        <f t="shared" si="4"/>
        <v>41.549295774647888</v>
      </c>
      <c r="J34" s="46">
        <f t="shared" si="14"/>
        <v>42.95774647887324</v>
      </c>
      <c r="K34" s="45">
        <f t="shared" si="12"/>
        <v>47.183098591549296</v>
      </c>
      <c r="L34" s="47">
        <v>14</v>
      </c>
      <c r="M34" s="48" t="s">
        <v>118</v>
      </c>
      <c r="N34" s="65">
        <v>11.5</v>
      </c>
      <c r="O34" s="164">
        <v>115</v>
      </c>
      <c r="P34" s="164">
        <v>90</v>
      </c>
      <c r="Q34" s="164">
        <v>20320691</v>
      </c>
      <c r="R34" s="50">
        <f t="shared" si="5"/>
        <v>4810</v>
      </c>
      <c r="S34" s="51">
        <f t="shared" si="6"/>
        <v>115.44</v>
      </c>
      <c r="T34" s="51">
        <f t="shared" si="7"/>
        <v>4.8099999999999996</v>
      </c>
      <c r="U34" s="100">
        <v>5.7</v>
      </c>
      <c r="V34" s="100">
        <f t="shared" si="0"/>
        <v>5.7</v>
      </c>
      <c r="W34" s="175" t="s">
        <v>129</v>
      </c>
      <c r="X34" s="169">
        <v>0</v>
      </c>
      <c r="Y34" s="169">
        <v>0</v>
      </c>
      <c r="Z34" s="169">
        <v>1009</v>
      </c>
      <c r="AA34" s="169">
        <v>0</v>
      </c>
      <c r="AB34" s="169">
        <v>1110</v>
      </c>
      <c r="AC34" s="52" t="s">
        <v>90</v>
      </c>
      <c r="AD34" s="52" t="s">
        <v>90</v>
      </c>
      <c r="AE34" s="52" t="s">
        <v>90</v>
      </c>
      <c r="AF34" s="165" t="s">
        <v>90</v>
      </c>
      <c r="AG34" s="165">
        <v>33688303</v>
      </c>
      <c r="AH34" s="53">
        <f t="shared" si="9"/>
        <v>601</v>
      </c>
      <c r="AI34" s="54">
        <f t="shared" si="8"/>
        <v>124.94802494802495</v>
      </c>
      <c r="AJ34" s="166">
        <v>0</v>
      </c>
      <c r="AK34" s="166">
        <v>0</v>
      </c>
      <c r="AL34" s="166">
        <v>1</v>
      </c>
      <c r="AM34" s="166">
        <v>0</v>
      </c>
      <c r="AN34" s="166">
        <v>1</v>
      </c>
      <c r="AO34" s="166">
        <v>0.35</v>
      </c>
      <c r="AP34" s="169">
        <v>7447920</v>
      </c>
      <c r="AQ34" s="169">
        <f t="shared" si="1"/>
        <v>950</v>
      </c>
      <c r="AR34" s="55"/>
      <c r="AS34" s="56" t="s">
        <v>113</v>
      </c>
      <c r="AV34" s="60" t="s">
        <v>119</v>
      </c>
      <c r="AW34" s="66" t="s">
        <v>30</v>
      </c>
      <c r="AY34" s="170"/>
    </row>
    <row r="35" spans="2:51" x14ac:dyDescent="0.25">
      <c r="B35" s="152"/>
      <c r="C35" s="153"/>
      <c r="D35" s="152"/>
      <c r="E35" s="155"/>
      <c r="F35" s="155"/>
      <c r="G35" s="156"/>
      <c r="H35" s="154"/>
      <c r="I35" s="155"/>
      <c r="J35" s="155"/>
      <c r="K35" s="156"/>
      <c r="L35" s="226" t="s">
        <v>120</v>
      </c>
      <c r="M35" s="227"/>
      <c r="N35" s="228"/>
      <c r="O35" s="67"/>
      <c r="P35" s="67">
        <f>AVERAGE(P11:P34)</f>
        <v>121.625</v>
      </c>
      <c r="Q35" s="68">
        <f>Q34-Q10</f>
        <v>122653</v>
      </c>
      <c r="R35" s="69">
        <f>SUM(R11:R34)</f>
        <v>122653</v>
      </c>
      <c r="S35" s="70">
        <f>AVERAGE(S11:S34)</f>
        <v>122.65300000000001</v>
      </c>
      <c r="T35" s="70">
        <f>SUM(T11:T34)</f>
        <v>122.65300000000001</v>
      </c>
      <c r="U35" s="154"/>
      <c r="V35" s="154"/>
      <c r="W35" s="61"/>
      <c r="X35" s="146"/>
      <c r="Y35" s="147"/>
      <c r="Z35" s="147"/>
      <c r="AA35" s="147"/>
      <c r="AB35" s="148"/>
      <c r="AC35" s="146"/>
      <c r="AD35" s="147"/>
      <c r="AE35" s="148"/>
      <c r="AF35" s="149"/>
      <c r="AG35" s="71">
        <f>AG34-AG10</f>
        <v>24087</v>
      </c>
      <c r="AH35" s="72">
        <f>SUM(AH11:AH34)</f>
        <v>24087</v>
      </c>
      <c r="AI35" s="73">
        <f>$AH$35/$T35</f>
        <v>196.38329270380666</v>
      </c>
      <c r="AJ35" s="149"/>
      <c r="AK35" s="150"/>
      <c r="AL35" s="150"/>
      <c r="AM35" s="150"/>
      <c r="AN35" s="151"/>
      <c r="AO35" s="74"/>
      <c r="AP35" s="75">
        <f>AP34-AP10</f>
        <v>6000</v>
      </c>
      <c r="AQ35" s="76">
        <f>SUM(AQ11:AQ34)</f>
        <v>6000</v>
      </c>
      <c r="AR35" s="77" t="e">
        <f>AVERAGE(AR11:AR34)</f>
        <v>#DIV/0!</v>
      </c>
      <c r="AS35" s="74"/>
      <c r="AV35" s="78" t="s">
        <v>30</v>
      </c>
      <c r="AW35" s="78">
        <v>1</v>
      </c>
      <c r="AY35" s="170"/>
    </row>
    <row r="36" spans="2:51" x14ac:dyDescent="0.25">
      <c r="B36" s="79"/>
      <c r="C36" s="79"/>
      <c r="D36" s="79"/>
      <c r="E36" s="80"/>
      <c r="F36" s="80"/>
      <c r="G36" s="80"/>
      <c r="H36" s="80"/>
      <c r="I36" s="81"/>
      <c r="J36" s="81"/>
      <c r="K36" s="81"/>
      <c r="L36" s="167"/>
      <c r="M36" s="167"/>
      <c r="N36" s="167"/>
      <c r="O36" s="167"/>
      <c r="P36" s="167"/>
      <c r="Q36" s="167"/>
      <c r="R36" s="167"/>
      <c r="S36" s="167"/>
      <c r="T36" s="167"/>
      <c r="U36" s="82"/>
      <c r="V36" s="82"/>
      <c r="W36" s="167"/>
      <c r="X36" s="167"/>
      <c r="Y36" s="167"/>
      <c r="Z36" s="171"/>
      <c r="AA36" s="167"/>
      <c r="AB36" s="167"/>
      <c r="AC36" s="167"/>
      <c r="AD36" s="167"/>
      <c r="AE36" s="167"/>
      <c r="AH36" s="83"/>
      <c r="AM36" s="167"/>
      <c r="AN36" s="167"/>
      <c r="AO36" s="167"/>
      <c r="AP36" s="167"/>
      <c r="AQ36" s="167"/>
      <c r="AR36" s="167"/>
      <c r="AV36" s="78" t="s">
        <v>121</v>
      </c>
      <c r="AW36" s="78">
        <v>41.67</v>
      </c>
      <c r="AY36" s="170"/>
    </row>
    <row r="37" spans="2:51" x14ac:dyDescent="0.25">
      <c r="B37" s="93" t="s">
        <v>122</v>
      </c>
      <c r="C37" s="93"/>
      <c r="D37" s="93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71"/>
      <c r="X37" s="171"/>
      <c r="Y37" s="171"/>
      <c r="Z37" s="171"/>
      <c r="AA37" s="171"/>
      <c r="AB37" s="171"/>
      <c r="AC37" s="171"/>
      <c r="AD37" s="171"/>
      <c r="AE37" s="171"/>
      <c r="AM37" s="23"/>
      <c r="AN37" s="167"/>
      <c r="AO37" s="167"/>
      <c r="AP37" s="167"/>
      <c r="AQ37" s="167"/>
      <c r="AR37" s="171"/>
      <c r="AV37" s="78" t="s">
        <v>123</v>
      </c>
      <c r="AW37" s="78">
        <v>11.574999999999999</v>
      </c>
      <c r="AY37" s="170"/>
    </row>
    <row r="38" spans="2:51" x14ac:dyDescent="0.25">
      <c r="B38" s="94" t="s">
        <v>139</v>
      </c>
      <c r="C38" s="93"/>
      <c r="D38" s="9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171"/>
      <c r="X38" s="171"/>
      <c r="Y38" s="171"/>
      <c r="Z38" s="171"/>
      <c r="AA38" s="171"/>
      <c r="AB38" s="171"/>
      <c r="AC38" s="171"/>
      <c r="AD38" s="171"/>
      <c r="AE38" s="171"/>
      <c r="AM38" s="23"/>
      <c r="AN38" s="167"/>
      <c r="AO38" s="167"/>
      <c r="AP38" s="167"/>
      <c r="AQ38" s="167"/>
      <c r="AR38" s="171"/>
      <c r="AV38" s="78"/>
      <c r="AW38" s="78"/>
      <c r="AY38" s="170"/>
    </row>
    <row r="39" spans="2:51" x14ac:dyDescent="0.25">
      <c r="B39" s="90" t="s">
        <v>128</v>
      </c>
      <c r="C39" s="176"/>
      <c r="D39" s="176"/>
      <c r="E39" s="176"/>
      <c r="F39" s="176"/>
      <c r="G39" s="176"/>
      <c r="H39" s="176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92"/>
      <c r="T39" s="92"/>
      <c r="U39" s="92"/>
      <c r="V39" s="92"/>
      <c r="W39" s="171"/>
      <c r="X39" s="171"/>
      <c r="Y39" s="171"/>
      <c r="Z39" s="171"/>
      <c r="AA39" s="171"/>
      <c r="AB39" s="171"/>
      <c r="AC39" s="171"/>
      <c r="AD39" s="171"/>
      <c r="AE39" s="171"/>
      <c r="AM39" s="23"/>
      <c r="AN39" s="167"/>
      <c r="AO39" s="167"/>
      <c r="AP39" s="167"/>
      <c r="AQ39" s="167"/>
      <c r="AR39" s="171"/>
      <c r="AV39" s="78"/>
      <c r="AW39" s="78"/>
      <c r="AY39" s="170"/>
    </row>
    <row r="40" spans="2:51" x14ac:dyDescent="0.25">
      <c r="B40" s="182" t="s">
        <v>134</v>
      </c>
      <c r="C40" s="176"/>
      <c r="D40" s="176"/>
      <c r="E40" s="176"/>
      <c r="F40" s="176"/>
      <c r="G40" s="176"/>
      <c r="H40" s="176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92"/>
      <c r="T40" s="92"/>
      <c r="U40" s="92"/>
      <c r="V40" s="92"/>
      <c r="W40" s="171"/>
      <c r="X40" s="171"/>
      <c r="Y40" s="171"/>
      <c r="Z40" s="171"/>
      <c r="AA40" s="171"/>
      <c r="AB40" s="171"/>
      <c r="AC40" s="171"/>
      <c r="AD40" s="171"/>
      <c r="AE40" s="171"/>
      <c r="AM40" s="23"/>
      <c r="AN40" s="167"/>
      <c r="AO40" s="167"/>
      <c r="AP40" s="167"/>
      <c r="AQ40" s="167"/>
      <c r="AR40" s="171"/>
      <c r="AV40" s="78"/>
      <c r="AW40" s="78"/>
      <c r="AY40" s="163"/>
    </row>
    <row r="41" spans="2:51" x14ac:dyDescent="0.25">
      <c r="B41" s="88" t="s">
        <v>140</v>
      </c>
      <c r="C41" s="176"/>
      <c r="D41" s="176"/>
      <c r="E41" s="176"/>
      <c r="F41" s="176"/>
      <c r="G41" s="176"/>
      <c r="H41" s="176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92"/>
      <c r="T41" s="92"/>
      <c r="U41" s="92"/>
      <c r="V41" s="92"/>
      <c r="W41" s="171"/>
      <c r="X41" s="171"/>
      <c r="Y41" s="171"/>
      <c r="Z41" s="171"/>
      <c r="AA41" s="171"/>
      <c r="AB41" s="171"/>
      <c r="AC41" s="171"/>
      <c r="AD41" s="171"/>
      <c r="AE41" s="171"/>
      <c r="AM41" s="23"/>
      <c r="AN41" s="167"/>
      <c r="AO41" s="167"/>
      <c r="AP41" s="167"/>
      <c r="AQ41" s="167"/>
      <c r="AR41" s="171"/>
      <c r="AV41" s="78"/>
      <c r="AW41" s="78"/>
      <c r="AY41" s="163"/>
    </row>
    <row r="42" spans="2:51" x14ac:dyDescent="0.25">
      <c r="B42" s="89" t="s">
        <v>175</v>
      </c>
      <c r="C42" s="176"/>
      <c r="D42" s="176"/>
      <c r="E42" s="176"/>
      <c r="F42" s="176"/>
      <c r="G42" s="176"/>
      <c r="H42" s="176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9"/>
      <c r="T42" s="179"/>
      <c r="U42" s="179"/>
      <c r="V42" s="179"/>
      <c r="W42" s="171"/>
      <c r="X42" s="171"/>
      <c r="Y42" s="171"/>
      <c r="Z42" s="171"/>
      <c r="AA42" s="171"/>
      <c r="AB42" s="171"/>
      <c r="AC42" s="171"/>
      <c r="AD42" s="171"/>
      <c r="AE42" s="171"/>
      <c r="AM42" s="172"/>
      <c r="AN42" s="172"/>
      <c r="AO42" s="172"/>
      <c r="AP42" s="172"/>
      <c r="AQ42" s="172"/>
      <c r="AR42" s="172"/>
      <c r="AS42" s="173"/>
      <c r="AV42" s="170"/>
      <c r="AW42" s="163"/>
      <c r="AX42" s="163"/>
      <c r="AY42" s="163"/>
    </row>
    <row r="43" spans="2:51" x14ac:dyDescent="0.25">
      <c r="B43" s="182" t="s">
        <v>124</v>
      </c>
      <c r="C43" s="176"/>
      <c r="D43" s="176"/>
      <c r="E43" s="181"/>
      <c r="F43" s="181"/>
      <c r="G43" s="181"/>
      <c r="H43" s="176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9"/>
      <c r="T43" s="179"/>
      <c r="U43" s="179"/>
      <c r="V43" s="179"/>
      <c r="W43" s="171"/>
      <c r="X43" s="171"/>
      <c r="Y43" s="171"/>
      <c r="Z43" s="171"/>
      <c r="AA43" s="171"/>
      <c r="AB43" s="171"/>
      <c r="AC43" s="171"/>
      <c r="AD43" s="171"/>
      <c r="AE43" s="171"/>
      <c r="AM43" s="172"/>
      <c r="AN43" s="172"/>
      <c r="AO43" s="172"/>
      <c r="AP43" s="172"/>
      <c r="AQ43" s="172"/>
      <c r="AR43" s="172"/>
      <c r="AS43" s="173"/>
      <c r="AV43" s="170"/>
      <c r="AW43" s="163"/>
      <c r="AX43" s="163"/>
      <c r="AY43" s="163"/>
    </row>
    <row r="44" spans="2:51" x14ac:dyDescent="0.25">
      <c r="B44" s="182" t="s">
        <v>125</v>
      </c>
      <c r="C44" s="176"/>
      <c r="D44" s="176"/>
      <c r="E44" s="181"/>
      <c r="F44" s="181"/>
      <c r="G44" s="181"/>
      <c r="H44" s="17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80"/>
      <c r="T44" s="179"/>
      <c r="U44" s="179"/>
      <c r="V44" s="179"/>
      <c r="W44" s="171"/>
      <c r="X44" s="171"/>
      <c r="Y44" s="171"/>
      <c r="Z44" s="171"/>
      <c r="AA44" s="171"/>
      <c r="AB44" s="171"/>
      <c r="AC44" s="171"/>
      <c r="AD44" s="171"/>
      <c r="AE44" s="171"/>
      <c r="AM44" s="172"/>
      <c r="AN44" s="172"/>
      <c r="AO44" s="172"/>
      <c r="AP44" s="172"/>
      <c r="AQ44" s="172"/>
      <c r="AR44" s="172"/>
      <c r="AS44" s="173"/>
      <c r="AV44" s="170"/>
      <c r="AW44" s="163"/>
      <c r="AX44" s="163"/>
      <c r="AY44" s="163"/>
    </row>
    <row r="45" spans="2:51" x14ac:dyDescent="0.25">
      <c r="B45" s="178" t="s">
        <v>176</v>
      </c>
      <c r="C45" s="176"/>
      <c r="D45" s="176"/>
      <c r="E45" s="181"/>
      <c r="F45" s="181"/>
      <c r="G45" s="181"/>
      <c r="H45" s="176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80"/>
      <c r="T45" s="179"/>
      <c r="U45" s="179"/>
      <c r="V45" s="179"/>
      <c r="W45" s="171"/>
      <c r="X45" s="171"/>
      <c r="Y45" s="171"/>
      <c r="Z45" s="171"/>
      <c r="AA45" s="171"/>
      <c r="AB45" s="171"/>
      <c r="AC45" s="171"/>
      <c r="AD45" s="171"/>
      <c r="AE45" s="171"/>
      <c r="AM45" s="172"/>
      <c r="AN45" s="172"/>
      <c r="AO45" s="172"/>
      <c r="AP45" s="172"/>
      <c r="AQ45" s="172"/>
      <c r="AR45" s="172"/>
      <c r="AS45" s="173"/>
      <c r="AV45" s="170"/>
      <c r="AW45" s="163"/>
      <c r="AX45" s="163"/>
      <c r="AY45" s="163"/>
    </row>
    <row r="46" spans="2:51" x14ac:dyDescent="0.25">
      <c r="B46" s="178" t="s">
        <v>151</v>
      </c>
      <c r="C46" s="176"/>
      <c r="D46" s="176"/>
      <c r="E46" s="176"/>
      <c r="F46" s="176"/>
      <c r="G46" s="176"/>
      <c r="H46" s="176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9"/>
      <c r="U46" s="179"/>
      <c r="V46" s="179"/>
      <c r="W46" s="171"/>
      <c r="X46" s="171"/>
      <c r="Y46" s="171"/>
      <c r="Z46" s="171"/>
      <c r="AA46" s="171"/>
      <c r="AB46" s="171"/>
      <c r="AC46" s="171"/>
      <c r="AD46" s="171"/>
      <c r="AE46" s="171"/>
      <c r="AM46" s="172"/>
      <c r="AN46" s="172"/>
      <c r="AO46" s="172"/>
      <c r="AP46" s="172"/>
      <c r="AQ46" s="172"/>
      <c r="AR46" s="172"/>
      <c r="AS46" s="173"/>
      <c r="AV46" s="170"/>
      <c r="AW46" s="163"/>
      <c r="AX46" s="163"/>
      <c r="AY46" s="163"/>
    </row>
    <row r="47" spans="2:51" x14ac:dyDescent="0.25">
      <c r="B47" s="183" t="s">
        <v>179</v>
      </c>
      <c r="C47" s="176"/>
      <c r="D47" s="176"/>
      <c r="E47" s="176"/>
      <c r="F47" s="176"/>
      <c r="G47" s="176"/>
      <c r="H47" s="176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80"/>
      <c r="T47" s="179"/>
      <c r="U47" s="179"/>
      <c r="V47" s="179"/>
      <c r="W47" s="171"/>
      <c r="X47" s="171"/>
      <c r="Y47" s="171"/>
      <c r="Z47" s="171"/>
      <c r="AA47" s="171"/>
      <c r="AB47" s="171"/>
      <c r="AC47" s="171"/>
      <c r="AD47" s="171"/>
      <c r="AE47" s="171"/>
      <c r="AM47" s="172"/>
      <c r="AN47" s="172"/>
      <c r="AO47" s="172"/>
      <c r="AP47" s="172"/>
      <c r="AQ47" s="172"/>
      <c r="AR47" s="172"/>
      <c r="AS47" s="173"/>
      <c r="AV47" s="170"/>
      <c r="AW47" s="163"/>
      <c r="AX47" s="163"/>
      <c r="AY47" s="163"/>
    </row>
    <row r="48" spans="2:51" x14ac:dyDescent="0.25">
      <c r="B48" s="182" t="s">
        <v>177</v>
      </c>
      <c r="C48" s="176"/>
      <c r="D48" s="176"/>
      <c r="E48" s="176"/>
      <c r="F48" s="176"/>
      <c r="G48" s="176"/>
      <c r="H48" s="176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80"/>
      <c r="T48" s="179"/>
      <c r="U48" s="179"/>
      <c r="V48" s="179"/>
      <c r="W48" s="171"/>
      <c r="X48" s="171"/>
      <c r="Y48" s="171"/>
      <c r="Z48" s="171"/>
      <c r="AA48" s="171"/>
      <c r="AB48" s="171"/>
      <c r="AC48" s="171"/>
      <c r="AD48" s="171"/>
      <c r="AE48" s="171"/>
      <c r="AM48" s="172"/>
      <c r="AN48" s="172"/>
      <c r="AO48" s="172"/>
      <c r="AP48" s="172"/>
      <c r="AQ48" s="172"/>
      <c r="AR48" s="172"/>
      <c r="AS48" s="173"/>
      <c r="AV48" s="170"/>
      <c r="AW48" s="163"/>
      <c r="AX48" s="163"/>
      <c r="AY48" s="163"/>
    </row>
    <row r="49" spans="2:51" x14ac:dyDescent="0.25">
      <c r="B49" s="182" t="s">
        <v>131</v>
      </c>
      <c r="C49" s="176"/>
      <c r="D49" s="176"/>
      <c r="E49" s="176"/>
      <c r="F49" s="176"/>
      <c r="G49" s="176"/>
      <c r="H49" s="176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80"/>
      <c r="T49" s="179"/>
      <c r="U49" s="179"/>
      <c r="V49" s="179"/>
      <c r="W49" s="171"/>
      <c r="X49" s="171"/>
      <c r="Y49" s="171"/>
      <c r="Z49" s="171"/>
      <c r="AA49" s="171"/>
      <c r="AB49" s="171"/>
      <c r="AC49" s="171"/>
      <c r="AD49" s="171"/>
      <c r="AE49" s="171"/>
      <c r="AM49" s="172"/>
      <c r="AN49" s="172"/>
      <c r="AO49" s="172"/>
      <c r="AP49" s="172"/>
      <c r="AQ49" s="172"/>
      <c r="AR49" s="172"/>
      <c r="AS49" s="173"/>
      <c r="AV49" s="170"/>
      <c r="AW49" s="163"/>
      <c r="AX49" s="163"/>
      <c r="AY49" s="163"/>
    </row>
    <row r="50" spans="2:51" x14ac:dyDescent="0.25">
      <c r="B50" s="174" t="s">
        <v>178</v>
      </c>
      <c r="C50" s="176"/>
      <c r="D50" s="176"/>
      <c r="E50" s="176"/>
      <c r="F50" s="176"/>
      <c r="G50" s="176"/>
      <c r="H50" s="176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80"/>
      <c r="T50" s="179"/>
      <c r="U50" s="179"/>
      <c r="V50" s="179"/>
      <c r="W50" s="171"/>
      <c r="X50" s="171"/>
      <c r="Y50" s="171"/>
      <c r="Z50" s="171"/>
      <c r="AA50" s="171"/>
      <c r="AB50" s="171"/>
      <c r="AC50" s="171"/>
      <c r="AD50" s="171"/>
      <c r="AE50" s="171"/>
      <c r="AM50" s="172"/>
      <c r="AN50" s="172"/>
      <c r="AO50" s="172"/>
      <c r="AP50" s="172"/>
      <c r="AQ50" s="172"/>
      <c r="AR50" s="172"/>
      <c r="AS50" s="173"/>
      <c r="AV50" s="170"/>
      <c r="AW50" s="163"/>
      <c r="AX50" s="163"/>
      <c r="AY50" s="163"/>
    </row>
    <row r="51" spans="2:51" x14ac:dyDescent="0.25">
      <c r="B51" s="182" t="s">
        <v>132</v>
      </c>
      <c r="C51" s="104"/>
      <c r="D51" s="104"/>
      <c r="E51" s="104"/>
      <c r="F51" s="104"/>
      <c r="G51" s="104"/>
      <c r="H51" s="104"/>
      <c r="I51" s="184"/>
      <c r="J51" s="177"/>
      <c r="K51" s="177"/>
      <c r="L51" s="177"/>
      <c r="M51" s="177"/>
      <c r="N51" s="177"/>
      <c r="O51" s="177"/>
      <c r="P51" s="177"/>
      <c r="Q51" s="177"/>
      <c r="R51" s="177"/>
      <c r="S51" s="180"/>
      <c r="T51" s="179"/>
      <c r="U51" s="179"/>
      <c r="V51" s="179"/>
      <c r="W51" s="171"/>
      <c r="X51" s="171"/>
      <c r="Y51" s="171"/>
      <c r="Z51" s="171"/>
      <c r="AA51" s="171"/>
      <c r="AB51" s="171"/>
      <c r="AC51" s="171"/>
      <c r="AD51" s="171"/>
      <c r="AE51" s="171"/>
      <c r="AM51" s="172"/>
      <c r="AN51" s="172"/>
      <c r="AO51" s="172"/>
      <c r="AP51" s="172"/>
      <c r="AQ51" s="172"/>
      <c r="AR51" s="172"/>
      <c r="AS51" s="173"/>
      <c r="AV51" s="170"/>
      <c r="AW51" s="163"/>
      <c r="AX51" s="163"/>
      <c r="AY51" s="163"/>
    </row>
    <row r="52" spans="2:51" x14ac:dyDescent="0.25">
      <c r="B52" s="174" t="s">
        <v>180</v>
      </c>
      <c r="C52" s="104"/>
      <c r="D52" s="104"/>
      <c r="E52" s="104"/>
      <c r="F52" s="104"/>
      <c r="G52" s="104"/>
      <c r="H52" s="104"/>
      <c r="I52" s="184"/>
      <c r="J52" s="177"/>
      <c r="K52" s="177"/>
      <c r="L52" s="177"/>
      <c r="M52" s="177"/>
      <c r="N52" s="177"/>
      <c r="O52" s="177"/>
      <c r="P52" s="177"/>
      <c r="Q52" s="177"/>
      <c r="R52" s="177"/>
      <c r="S52" s="180"/>
      <c r="T52" s="179"/>
      <c r="U52" s="179"/>
      <c r="V52" s="179"/>
      <c r="W52" s="171"/>
      <c r="X52" s="171"/>
      <c r="Y52" s="171"/>
      <c r="Z52" s="171"/>
      <c r="AA52" s="171"/>
      <c r="AB52" s="171"/>
      <c r="AC52" s="171"/>
      <c r="AD52" s="171"/>
      <c r="AE52" s="171"/>
      <c r="AM52" s="172"/>
      <c r="AN52" s="172"/>
      <c r="AO52" s="172"/>
      <c r="AP52" s="172"/>
      <c r="AQ52" s="172"/>
      <c r="AR52" s="172"/>
      <c r="AS52" s="173"/>
      <c r="AV52" s="170"/>
      <c r="AW52" s="163"/>
      <c r="AX52" s="163"/>
      <c r="AY52" s="163"/>
    </row>
    <row r="53" spans="2:51" x14ac:dyDescent="0.25">
      <c r="B53" s="182" t="s">
        <v>133</v>
      </c>
      <c r="C53" s="176"/>
      <c r="D53" s="176"/>
      <c r="E53" s="176"/>
      <c r="F53" s="176"/>
      <c r="G53" s="176"/>
      <c r="H53" s="176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80"/>
      <c r="T53" s="179"/>
      <c r="U53" s="179"/>
      <c r="V53" s="179"/>
      <c r="W53" s="171"/>
      <c r="X53" s="171"/>
      <c r="Y53" s="171"/>
      <c r="Z53" s="171"/>
      <c r="AA53" s="171"/>
      <c r="AB53" s="171"/>
      <c r="AC53" s="171"/>
      <c r="AD53" s="171"/>
      <c r="AE53" s="171"/>
      <c r="AM53" s="172"/>
      <c r="AN53" s="172"/>
      <c r="AO53" s="172"/>
      <c r="AP53" s="172"/>
      <c r="AQ53" s="172"/>
      <c r="AR53" s="172"/>
      <c r="AS53" s="173"/>
      <c r="AV53" s="170"/>
      <c r="AW53" s="163"/>
      <c r="AX53" s="163"/>
      <c r="AY53" s="163"/>
    </row>
    <row r="54" spans="2:51" x14ac:dyDescent="0.25">
      <c r="B54" s="178" t="s">
        <v>149</v>
      </c>
      <c r="C54" s="176"/>
      <c r="D54" s="176"/>
      <c r="E54" s="176"/>
      <c r="F54" s="176"/>
      <c r="G54" s="176"/>
      <c r="H54" s="176"/>
      <c r="I54" s="176"/>
      <c r="J54" s="177"/>
      <c r="K54" s="177"/>
      <c r="L54" s="177"/>
      <c r="M54" s="177"/>
      <c r="N54" s="177"/>
      <c r="O54" s="177"/>
      <c r="P54" s="177"/>
      <c r="Q54" s="177"/>
      <c r="R54" s="177"/>
      <c r="S54" s="180"/>
      <c r="T54" s="179"/>
      <c r="U54" s="179"/>
      <c r="V54" s="179"/>
      <c r="W54" s="171"/>
      <c r="X54" s="171"/>
      <c r="Y54" s="171"/>
      <c r="Z54" s="171"/>
      <c r="AA54" s="171"/>
      <c r="AB54" s="171"/>
      <c r="AC54" s="171"/>
      <c r="AD54" s="171"/>
      <c r="AE54" s="171"/>
      <c r="AM54" s="172"/>
      <c r="AN54" s="172"/>
      <c r="AO54" s="172"/>
      <c r="AP54" s="172"/>
      <c r="AQ54" s="172"/>
      <c r="AR54" s="172"/>
      <c r="AS54" s="173"/>
      <c r="AV54" s="170"/>
      <c r="AW54" s="163"/>
      <c r="AX54" s="163"/>
      <c r="AY54" s="163"/>
    </row>
    <row r="55" spans="2:51" x14ac:dyDescent="0.25">
      <c r="B55" s="182" t="s">
        <v>144</v>
      </c>
      <c r="C55" s="176"/>
      <c r="D55" s="176"/>
      <c r="E55" s="176"/>
      <c r="F55" s="176"/>
      <c r="G55" s="176"/>
      <c r="H55" s="176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80"/>
      <c r="T55" s="179"/>
      <c r="U55" s="179"/>
      <c r="V55" s="179"/>
      <c r="W55" s="171"/>
      <c r="X55" s="171"/>
      <c r="Y55" s="171"/>
      <c r="Z55" s="171"/>
      <c r="AA55" s="171"/>
      <c r="AB55" s="171"/>
      <c r="AC55" s="171"/>
      <c r="AD55" s="171"/>
      <c r="AE55" s="171"/>
      <c r="AM55" s="172"/>
      <c r="AN55" s="172"/>
      <c r="AO55" s="172"/>
      <c r="AP55" s="172"/>
      <c r="AQ55" s="172"/>
      <c r="AR55" s="172"/>
      <c r="AS55" s="173"/>
      <c r="AV55" s="170"/>
      <c r="AW55" s="163"/>
      <c r="AX55" s="163"/>
      <c r="AY55" s="163"/>
    </row>
    <row r="56" spans="2:51" x14ac:dyDescent="0.25">
      <c r="B56" s="97" t="s">
        <v>126</v>
      </c>
      <c r="C56" s="176"/>
      <c r="D56" s="176"/>
      <c r="E56" s="176"/>
      <c r="F56" s="176"/>
      <c r="G56" s="176"/>
      <c r="H56" s="176"/>
      <c r="I56" s="176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9"/>
      <c r="U56" s="179"/>
      <c r="V56" s="179"/>
      <c r="W56" s="171"/>
      <c r="X56" s="171"/>
      <c r="Y56" s="171"/>
      <c r="Z56" s="171"/>
      <c r="AA56" s="171"/>
      <c r="AB56" s="171"/>
      <c r="AC56" s="171"/>
      <c r="AD56" s="171"/>
      <c r="AE56" s="171"/>
      <c r="AM56" s="172"/>
      <c r="AN56" s="172"/>
      <c r="AO56" s="172"/>
      <c r="AP56" s="172"/>
      <c r="AQ56" s="172"/>
      <c r="AR56" s="172"/>
      <c r="AS56" s="173"/>
      <c r="AV56" s="170"/>
      <c r="AW56" s="163"/>
      <c r="AX56" s="163"/>
      <c r="AY56" s="163"/>
    </row>
    <row r="57" spans="2:51" x14ac:dyDescent="0.25">
      <c r="B57" s="119" t="s">
        <v>181</v>
      </c>
      <c r="C57" s="176"/>
      <c r="D57" s="176"/>
      <c r="E57" s="176"/>
      <c r="F57" s="176"/>
      <c r="G57" s="176"/>
      <c r="H57" s="176"/>
      <c r="I57" s="176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80"/>
      <c r="U57" s="180"/>
      <c r="V57" s="180"/>
      <c r="W57" s="171"/>
      <c r="X57" s="171"/>
      <c r="Y57" s="171"/>
      <c r="Z57" s="171"/>
      <c r="AA57" s="171"/>
      <c r="AB57" s="171"/>
      <c r="AC57" s="171"/>
      <c r="AD57" s="171"/>
      <c r="AE57" s="171"/>
      <c r="AM57" s="172"/>
      <c r="AN57" s="172"/>
      <c r="AO57" s="172"/>
      <c r="AP57" s="172"/>
      <c r="AQ57" s="172"/>
      <c r="AR57" s="172"/>
      <c r="AS57" s="173"/>
      <c r="AV57" s="170"/>
      <c r="AW57" s="163"/>
      <c r="AX57" s="163"/>
      <c r="AY57" s="163"/>
    </row>
    <row r="58" spans="2:51" x14ac:dyDescent="0.25">
      <c r="B58" s="119" t="s">
        <v>127</v>
      </c>
      <c r="C58" s="182"/>
      <c r="D58" s="176"/>
      <c r="E58" s="104"/>
      <c r="F58" s="176"/>
      <c r="G58" s="176"/>
      <c r="H58" s="176"/>
      <c r="I58" s="176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80"/>
      <c r="U58" s="85"/>
      <c r="V58" s="85"/>
      <c r="W58" s="171"/>
      <c r="X58" s="171"/>
      <c r="Y58" s="171"/>
      <c r="Z58" s="171"/>
      <c r="AA58" s="171"/>
      <c r="AB58" s="171"/>
      <c r="AC58" s="171"/>
      <c r="AD58" s="171"/>
      <c r="AE58" s="171"/>
      <c r="AM58" s="172"/>
      <c r="AN58" s="172"/>
      <c r="AO58" s="172"/>
      <c r="AP58" s="172"/>
      <c r="AQ58" s="172"/>
      <c r="AR58" s="172"/>
      <c r="AS58" s="173"/>
      <c r="AV58" s="170"/>
      <c r="AW58" s="163"/>
      <c r="AX58" s="163"/>
      <c r="AY58" s="163"/>
    </row>
    <row r="59" spans="2:51" x14ac:dyDescent="0.25">
      <c r="B59" s="119"/>
      <c r="C59" s="178"/>
      <c r="D59" s="176"/>
      <c r="E59" s="104"/>
      <c r="F59" s="176"/>
      <c r="G59" s="176"/>
      <c r="H59" s="176"/>
      <c r="I59" s="176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80"/>
      <c r="U59" s="85"/>
      <c r="V59" s="85"/>
      <c r="W59" s="171"/>
      <c r="X59" s="171"/>
      <c r="Y59" s="171"/>
      <c r="Z59" s="171"/>
      <c r="AA59" s="171"/>
      <c r="AB59" s="171"/>
      <c r="AC59" s="171"/>
      <c r="AD59" s="171"/>
      <c r="AE59" s="171"/>
      <c r="AM59" s="172"/>
      <c r="AN59" s="172"/>
      <c r="AO59" s="172"/>
      <c r="AP59" s="172"/>
      <c r="AQ59" s="172"/>
      <c r="AR59" s="172"/>
      <c r="AS59" s="173"/>
      <c r="AV59" s="170"/>
      <c r="AW59" s="163"/>
      <c r="AX59" s="163"/>
      <c r="AY59" s="163"/>
    </row>
    <row r="60" spans="2:51" x14ac:dyDescent="0.25">
      <c r="B60" s="119"/>
      <c r="C60" s="178"/>
      <c r="D60" s="176"/>
      <c r="E60" s="176"/>
      <c r="F60" s="176"/>
      <c r="G60" s="176"/>
      <c r="H60" s="176"/>
      <c r="I60" s="176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80"/>
      <c r="U60" s="85"/>
      <c r="V60" s="85"/>
      <c r="W60" s="171"/>
      <c r="X60" s="171"/>
      <c r="Y60" s="171"/>
      <c r="Z60" s="171"/>
      <c r="AA60" s="171"/>
      <c r="AB60" s="171"/>
      <c r="AC60" s="171"/>
      <c r="AD60" s="171"/>
      <c r="AE60" s="171"/>
      <c r="AM60" s="172"/>
      <c r="AN60" s="172"/>
      <c r="AO60" s="172"/>
      <c r="AP60" s="172"/>
      <c r="AQ60" s="172"/>
      <c r="AR60" s="172"/>
      <c r="AS60" s="173"/>
      <c r="AV60" s="170"/>
      <c r="AW60" s="163"/>
      <c r="AX60" s="163"/>
      <c r="AY60" s="163"/>
    </row>
    <row r="61" spans="2:51" x14ac:dyDescent="0.25">
      <c r="B61" s="119"/>
      <c r="C61" s="178"/>
      <c r="D61" s="176"/>
      <c r="E61" s="104"/>
      <c r="F61" s="176"/>
      <c r="G61" s="176"/>
      <c r="H61" s="176"/>
      <c r="I61" s="176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80"/>
      <c r="U61" s="85"/>
      <c r="V61" s="85"/>
      <c r="W61" s="171"/>
      <c r="X61" s="171"/>
      <c r="Y61" s="171"/>
      <c r="Z61" s="98"/>
      <c r="AA61" s="171"/>
      <c r="AB61" s="171"/>
      <c r="AC61" s="171"/>
      <c r="AD61" s="171"/>
      <c r="AE61" s="171"/>
      <c r="AM61" s="172"/>
      <c r="AN61" s="172"/>
      <c r="AO61" s="172"/>
      <c r="AP61" s="172"/>
      <c r="AQ61" s="172"/>
      <c r="AR61" s="172"/>
      <c r="AS61" s="173"/>
      <c r="AV61" s="170"/>
      <c r="AW61" s="163"/>
      <c r="AX61" s="163"/>
      <c r="AY61" s="163"/>
    </row>
    <row r="62" spans="2:51" x14ac:dyDescent="0.25">
      <c r="B62" s="119"/>
      <c r="C62" s="178"/>
      <c r="D62" s="176"/>
      <c r="E62" s="176"/>
      <c r="F62" s="176"/>
      <c r="G62" s="176"/>
      <c r="H62" s="176"/>
      <c r="I62" s="104"/>
      <c r="J62" s="177"/>
      <c r="K62" s="177"/>
      <c r="L62" s="177"/>
      <c r="M62" s="177"/>
      <c r="N62" s="177"/>
      <c r="O62" s="177"/>
      <c r="P62" s="177"/>
      <c r="Q62" s="177"/>
      <c r="R62" s="177"/>
      <c r="S62" s="98"/>
      <c r="T62" s="98"/>
      <c r="U62" s="98"/>
      <c r="V62" s="98"/>
      <c r="W62" s="98"/>
      <c r="X62" s="98"/>
      <c r="Y62" s="98"/>
      <c r="Z62" s="86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170"/>
      <c r="AW62" s="163"/>
      <c r="AX62" s="163"/>
      <c r="AY62" s="163"/>
    </row>
    <row r="63" spans="2:51" x14ac:dyDescent="0.25">
      <c r="B63" s="119"/>
      <c r="C63" s="174"/>
      <c r="D63" s="176"/>
      <c r="E63" s="176"/>
      <c r="F63" s="176"/>
      <c r="G63" s="176"/>
      <c r="H63" s="176"/>
      <c r="I63" s="104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86"/>
      <c r="X63" s="86"/>
      <c r="Y63" s="86"/>
      <c r="Z63" s="171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170"/>
      <c r="AW63" s="163"/>
      <c r="AX63" s="163"/>
      <c r="AY63" s="163"/>
    </row>
    <row r="64" spans="2:51" x14ac:dyDescent="0.25">
      <c r="B64" s="119"/>
      <c r="C64" s="174"/>
      <c r="D64" s="104"/>
      <c r="E64" s="176"/>
      <c r="F64" s="176"/>
      <c r="G64" s="176"/>
      <c r="H64" s="176"/>
      <c r="I64" s="176"/>
      <c r="J64" s="98"/>
      <c r="K64" s="98"/>
      <c r="L64" s="98"/>
      <c r="M64" s="98"/>
      <c r="N64" s="98"/>
      <c r="O64" s="98"/>
      <c r="P64" s="98"/>
      <c r="Q64" s="98"/>
      <c r="R64" s="98"/>
      <c r="S64" s="177"/>
      <c r="T64" s="180"/>
      <c r="U64" s="85"/>
      <c r="V64" s="85"/>
      <c r="W64" s="171"/>
      <c r="X64" s="171"/>
      <c r="Y64" s="171"/>
      <c r="Z64" s="171"/>
      <c r="AA64" s="171"/>
      <c r="AB64" s="171"/>
      <c r="AC64" s="171"/>
      <c r="AD64" s="171"/>
      <c r="AE64" s="171"/>
      <c r="AM64" s="172"/>
      <c r="AN64" s="172"/>
      <c r="AO64" s="172"/>
      <c r="AP64" s="172"/>
      <c r="AQ64" s="172"/>
      <c r="AR64" s="172"/>
      <c r="AS64" s="173"/>
      <c r="AV64" s="170"/>
      <c r="AW64" s="163"/>
      <c r="AX64" s="163"/>
      <c r="AY64" s="163"/>
    </row>
    <row r="65" spans="1:51" x14ac:dyDescent="0.25">
      <c r="B65" s="119"/>
      <c r="C65" s="182"/>
      <c r="D65" s="104"/>
      <c r="E65" s="176"/>
      <c r="F65" s="176"/>
      <c r="G65" s="176"/>
      <c r="H65" s="176"/>
      <c r="I65" s="176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80"/>
      <c r="U65" s="85"/>
      <c r="V65" s="85"/>
      <c r="W65" s="171"/>
      <c r="X65" s="171"/>
      <c r="Y65" s="171"/>
      <c r="Z65" s="171"/>
      <c r="AA65" s="171"/>
      <c r="AB65" s="171"/>
      <c r="AC65" s="171"/>
      <c r="AD65" s="171"/>
      <c r="AE65" s="171"/>
      <c r="AM65" s="172"/>
      <c r="AN65" s="172"/>
      <c r="AO65" s="172"/>
      <c r="AP65" s="172"/>
      <c r="AQ65" s="172"/>
      <c r="AR65" s="172"/>
      <c r="AS65" s="173"/>
      <c r="AV65" s="170"/>
      <c r="AW65" s="163"/>
      <c r="AX65" s="163"/>
      <c r="AY65" s="163"/>
    </row>
    <row r="66" spans="1:51" x14ac:dyDescent="0.25">
      <c r="B66" s="119"/>
      <c r="C66" s="182"/>
      <c r="D66" s="176"/>
      <c r="E66" s="104"/>
      <c r="F66" s="176"/>
      <c r="G66" s="104"/>
      <c r="H66" s="104"/>
      <c r="I66" s="176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80"/>
      <c r="U66" s="85"/>
      <c r="V66" s="85"/>
      <c r="W66" s="171"/>
      <c r="X66" s="171"/>
      <c r="Y66" s="171"/>
      <c r="Z66" s="171"/>
      <c r="AA66" s="171"/>
      <c r="AB66" s="171"/>
      <c r="AC66" s="171"/>
      <c r="AD66" s="171"/>
      <c r="AE66" s="171"/>
      <c r="AM66" s="172"/>
      <c r="AN66" s="172"/>
      <c r="AO66" s="172"/>
      <c r="AP66" s="172"/>
      <c r="AQ66" s="172"/>
      <c r="AR66" s="172"/>
      <c r="AS66" s="173"/>
      <c r="AV66" s="170"/>
      <c r="AW66" s="163"/>
      <c r="AX66" s="163"/>
      <c r="AY66" s="163"/>
    </row>
    <row r="67" spans="1:51" x14ac:dyDescent="0.25">
      <c r="B67" s="119"/>
      <c r="C67" s="178"/>
      <c r="D67" s="176"/>
      <c r="E67" s="104"/>
      <c r="F67" s="104"/>
      <c r="G67" s="104"/>
      <c r="H67" s="104"/>
      <c r="I67" s="176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80"/>
      <c r="U67" s="85"/>
      <c r="V67" s="85"/>
      <c r="W67" s="171"/>
      <c r="X67" s="171"/>
      <c r="Y67" s="171"/>
      <c r="Z67" s="171"/>
      <c r="AA67" s="171"/>
      <c r="AB67" s="171"/>
      <c r="AC67" s="171"/>
      <c r="AD67" s="171"/>
      <c r="AE67" s="171"/>
      <c r="AM67" s="172"/>
      <c r="AN67" s="172"/>
      <c r="AO67" s="172"/>
      <c r="AP67" s="172"/>
      <c r="AQ67" s="172"/>
      <c r="AR67" s="172"/>
      <c r="AS67" s="173"/>
      <c r="AV67" s="170"/>
      <c r="AW67" s="163"/>
      <c r="AX67" s="163"/>
      <c r="AY67" s="163"/>
    </row>
    <row r="68" spans="1:51" x14ac:dyDescent="0.25">
      <c r="B68" s="1"/>
      <c r="C68" s="178"/>
      <c r="D68" s="176"/>
      <c r="E68" s="176"/>
      <c r="F68" s="104"/>
      <c r="G68" s="176"/>
      <c r="H68" s="176"/>
      <c r="I68" s="98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80"/>
      <c r="U68" s="85"/>
      <c r="V68" s="85"/>
      <c r="W68" s="171"/>
      <c r="X68" s="171"/>
      <c r="Y68" s="171"/>
      <c r="Z68" s="171"/>
      <c r="AA68" s="171"/>
      <c r="AB68" s="171"/>
      <c r="AC68" s="171"/>
      <c r="AD68" s="171"/>
      <c r="AE68" s="171"/>
      <c r="AM68" s="172"/>
      <c r="AN68" s="172"/>
      <c r="AO68" s="172"/>
      <c r="AP68" s="172"/>
      <c r="AQ68" s="172"/>
      <c r="AR68" s="172"/>
      <c r="AS68" s="173"/>
      <c r="AV68" s="170"/>
      <c r="AW68" s="163"/>
      <c r="AX68" s="163"/>
      <c r="AY68" s="163"/>
    </row>
    <row r="69" spans="1:51" x14ac:dyDescent="0.25">
      <c r="B69" s="1"/>
      <c r="C69" s="98"/>
      <c r="D69" s="176"/>
      <c r="E69" s="176"/>
      <c r="F69" s="176"/>
      <c r="G69" s="176"/>
      <c r="H69" s="176"/>
      <c r="I69" s="98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80"/>
      <c r="U69" s="85"/>
      <c r="V69" s="85"/>
      <c r="W69" s="171"/>
      <c r="X69" s="171"/>
      <c r="Y69" s="171"/>
      <c r="Z69" s="171"/>
      <c r="AA69" s="171"/>
      <c r="AB69" s="171"/>
      <c r="AC69" s="171"/>
      <c r="AD69" s="171"/>
      <c r="AE69" s="171"/>
      <c r="AM69" s="172"/>
      <c r="AN69" s="172"/>
      <c r="AO69" s="172"/>
      <c r="AP69" s="172"/>
      <c r="AQ69" s="172"/>
      <c r="AR69" s="172"/>
      <c r="AS69" s="173"/>
      <c r="AU69" s="163"/>
      <c r="AV69" s="170"/>
      <c r="AW69" s="163"/>
      <c r="AX69" s="163"/>
      <c r="AY69" s="163"/>
    </row>
    <row r="70" spans="1:51" x14ac:dyDescent="0.25">
      <c r="B70" s="84"/>
      <c r="C70" s="182"/>
      <c r="D70" s="98"/>
      <c r="E70" s="176"/>
      <c r="F70" s="176"/>
      <c r="G70" s="176"/>
      <c r="H70" s="176"/>
      <c r="I70" s="176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80"/>
      <c r="U70" s="85"/>
      <c r="V70" s="85"/>
      <c r="W70" s="171"/>
      <c r="X70" s="171"/>
      <c r="Y70" s="171"/>
      <c r="Z70" s="171"/>
      <c r="AA70" s="171"/>
      <c r="AB70" s="171"/>
      <c r="AC70" s="171"/>
      <c r="AD70" s="171"/>
      <c r="AE70" s="171"/>
      <c r="AM70" s="172"/>
      <c r="AN70" s="172"/>
      <c r="AO70" s="172"/>
      <c r="AP70" s="172"/>
      <c r="AQ70" s="172"/>
      <c r="AR70" s="172"/>
      <c r="AS70" s="173"/>
      <c r="AU70" s="163"/>
      <c r="AV70" s="170"/>
      <c r="AW70" s="163"/>
      <c r="AX70" s="163"/>
      <c r="AY70" s="163"/>
    </row>
    <row r="71" spans="1:51" x14ac:dyDescent="0.25">
      <c r="A71" s="171"/>
      <c r="B71" s="84"/>
      <c r="C71" s="178"/>
      <c r="D71" s="98"/>
      <c r="E71" s="176"/>
      <c r="F71" s="176"/>
      <c r="G71" s="176"/>
      <c r="H71" s="176"/>
      <c r="I71" s="172"/>
      <c r="J71" s="172"/>
      <c r="K71" s="172"/>
      <c r="L71" s="172"/>
      <c r="M71" s="172"/>
      <c r="N71" s="172"/>
      <c r="O71" s="173"/>
      <c r="P71" s="167"/>
      <c r="R71" s="170"/>
      <c r="AS71" s="163"/>
      <c r="AT71" s="163"/>
      <c r="AU71" s="163"/>
      <c r="AV71" s="163"/>
      <c r="AW71" s="163"/>
      <c r="AX71" s="163"/>
      <c r="AY71" s="163"/>
    </row>
    <row r="72" spans="1:51" x14ac:dyDescent="0.25">
      <c r="A72" s="171"/>
      <c r="B72" s="84"/>
      <c r="C72" s="182"/>
      <c r="D72" s="176"/>
      <c r="E72" s="98"/>
      <c r="F72" s="176"/>
      <c r="G72" s="98"/>
      <c r="H72" s="98"/>
      <c r="I72" s="172"/>
      <c r="J72" s="172"/>
      <c r="K72" s="172"/>
      <c r="L72" s="172"/>
      <c r="M72" s="172"/>
      <c r="N72" s="172"/>
      <c r="O72" s="173"/>
      <c r="P72" s="167"/>
      <c r="R72" s="167"/>
      <c r="AS72" s="163"/>
      <c r="AT72" s="163"/>
      <c r="AU72" s="163"/>
      <c r="AV72" s="163"/>
      <c r="AW72" s="163"/>
      <c r="AX72" s="163"/>
      <c r="AY72" s="163"/>
    </row>
    <row r="73" spans="1:51" x14ac:dyDescent="0.25">
      <c r="A73" s="171"/>
      <c r="B73" s="84"/>
      <c r="C73" s="96"/>
      <c r="D73" s="176"/>
      <c r="E73" s="98"/>
      <c r="F73" s="98"/>
      <c r="G73" s="98"/>
      <c r="H73" s="98"/>
      <c r="I73" s="172"/>
      <c r="J73" s="172"/>
      <c r="K73" s="172"/>
      <c r="L73" s="172"/>
      <c r="M73" s="172"/>
      <c r="N73" s="172"/>
      <c r="O73" s="173"/>
      <c r="P73" s="167"/>
      <c r="R73" s="167"/>
      <c r="AS73" s="163"/>
      <c r="AT73" s="163"/>
      <c r="AU73" s="163"/>
      <c r="AV73" s="163"/>
      <c r="AW73" s="163"/>
      <c r="AX73" s="163"/>
      <c r="AY73" s="163"/>
    </row>
    <row r="74" spans="1:51" x14ac:dyDescent="0.25">
      <c r="A74" s="171"/>
      <c r="B74" s="98"/>
      <c r="I74" s="172"/>
      <c r="J74" s="172"/>
      <c r="K74" s="172"/>
      <c r="L74" s="172"/>
      <c r="M74" s="172"/>
      <c r="N74" s="172"/>
      <c r="O74" s="173"/>
      <c r="P74" s="167"/>
      <c r="R74" s="167"/>
      <c r="AS74" s="163"/>
      <c r="AT74" s="163"/>
      <c r="AU74" s="163"/>
      <c r="AV74" s="163"/>
      <c r="AW74" s="163"/>
      <c r="AX74" s="163"/>
      <c r="AY74" s="163"/>
    </row>
    <row r="75" spans="1:51" x14ac:dyDescent="0.25">
      <c r="A75" s="171"/>
      <c r="B75" s="98"/>
      <c r="I75" s="172"/>
      <c r="J75" s="172"/>
      <c r="K75" s="172"/>
      <c r="L75" s="172"/>
      <c r="M75" s="172"/>
      <c r="N75" s="172"/>
      <c r="O75" s="173"/>
      <c r="P75" s="167"/>
      <c r="R75" s="167"/>
      <c r="AS75" s="163"/>
      <c r="AT75" s="163"/>
      <c r="AU75" s="163"/>
      <c r="AV75" s="163"/>
      <c r="AW75" s="163"/>
      <c r="AX75" s="163"/>
      <c r="AY75" s="163"/>
    </row>
    <row r="76" spans="1:51" x14ac:dyDescent="0.25">
      <c r="A76" s="171"/>
      <c r="B76" s="84"/>
      <c r="I76" s="172"/>
      <c r="J76" s="172"/>
      <c r="K76" s="172"/>
      <c r="L76" s="172"/>
      <c r="M76" s="172"/>
      <c r="N76" s="172"/>
      <c r="O76" s="173"/>
      <c r="P76" s="167"/>
      <c r="R76" s="167"/>
      <c r="AS76" s="163"/>
      <c r="AT76" s="163"/>
      <c r="AU76" s="163"/>
      <c r="AV76" s="163"/>
      <c r="AW76" s="163"/>
      <c r="AX76" s="163"/>
      <c r="AY76" s="163"/>
    </row>
    <row r="77" spans="1:51" x14ac:dyDescent="0.25">
      <c r="A77" s="171"/>
      <c r="I77" s="172"/>
      <c r="J77" s="172"/>
      <c r="K77" s="172"/>
      <c r="L77" s="172"/>
      <c r="M77" s="172"/>
      <c r="N77" s="172"/>
      <c r="O77" s="173"/>
      <c r="P77" s="167"/>
      <c r="R77" s="86"/>
      <c r="AS77" s="163"/>
      <c r="AT77" s="163"/>
      <c r="AU77" s="163"/>
      <c r="AV77" s="163"/>
      <c r="AW77" s="163"/>
      <c r="AX77" s="163"/>
      <c r="AY77" s="163"/>
    </row>
    <row r="78" spans="1:51" x14ac:dyDescent="0.25">
      <c r="A78" s="171"/>
      <c r="I78" s="172"/>
      <c r="J78" s="172"/>
      <c r="K78" s="172"/>
      <c r="L78" s="172"/>
      <c r="M78" s="172"/>
      <c r="N78" s="172"/>
      <c r="O78" s="173"/>
      <c r="R78" s="167"/>
      <c r="AS78" s="163"/>
      <c r="AT78" s="163"/>
      <c r="AU78" s="163"/>
      <c r="AV78" s="163"/>
      <c r="AW78" s="163"/>
      <c r="AX78" s="163"/>
      <c r="AY78" s="163"/>
    </row>
    <row r="79" spans="1:51" x14ac:dyDescent="0.25">
      <c r="O79" s="173"/>
      <c r="R79" s="167"/>
      <c r="AS79" s="163"/>
      <c r="AT79" s="163"/>
      <c r="AU79" s="163"/>
      <c r="AV79" s="163"/>
      <c r="AW79" s="163"/>
      <c r="AX79" s="163"/>
      <c r="AY79" s="163"/>
    </row>
    <row r="80" spans="1:51" x14ac:dyDescent="0.25">
      <c r="O80" s="173"/>
      <c r="R80" s="167"/>
      <c r="AS80" s="163"/>
      <c r="AT80" s="163"/>
      <c r="AU80" s="163"/>
      <c r="AV80" s="163"/>
      <c r="AW80" s="163"/>
      <c r="AX80" s="163"/>
      <c r="AY80" s="163"/>
    </row>
    <row r="81" spans="15:51" x14ac:dyDescent="0.25">
      <c r="O81" s="173"/>
      <c r="R81" s="167"/>
      <c r="AS81" s="163"/>
      <c r="AT81" s="163"/>
      <c r="AU81" s="163"/>
      <c r="AV81" s="163"/>
      <c r="AW81" s="163"/>
      <c r="AX81" s="163"/>
      <c r="AY81" s="163"/>
    </row>
    <row r="82" spans="15:51" x14ac:dyDescent="0.25">
      <c r="O82" s="173"/>
      <c r="R82" s="167"/>
      <c r="AS82" s="163"/>
      <c r="AT82" s="163"/>
      <c r="AU82" s="163"/>
      <c r="AV82" s="163"/>
      <c r="AW82" s="163"/>
      <c r="AX82" s="163"/>
      <c r="AY82" s="163"/>
    </row>
    <row r="83" spans="15:51" x14ac:dyDescent="0.25">
      <c r="O83" s="173"/>
      <c r="AS83" s="163"/>
      <c r="AT83" s="163"/>
      <c r="AU83" s="163"/>
      <c r="AV83" s="163"/>
      <c r="AW83" s="163"/>
      <c r="AX83" s="163"/>
      <c r="AY83" s="163"/>
    </row>
    <row r="84" spans="15:51" x14ac:dyDescent="0.25">
      <c r="O84" s="173"/>
      <c r="AS84" s="163"/>
      <c r="AT84" s="163"/>
      <c r="AU84" s="163"/>
      <c r="AV84" s="163"/>
      <c r="AW84" s="163"/>
      <c r="AX84" s="163"/>
      <c r="AY84" s="163"/>
    </row>
    <row r="85" spans="15:51" x14ac:dyDescent="0.25">
      <c r="O85" s="173"/>
      <c r="AS85" s="163"/>
      <c r="AT85" s="163"/>
      <c r="AU85" s="163"/>
      <c r="AV85" s="163"/>
      <c r="AW85" s="163"/>
      <c r="AX85" s="163"/>
      <c r="AY85" s="163"/>
    </row>
    <row r="86" spans="15:51" x14ac:dyDescent="0.25">
      <c r="O86" s="173"/>
      <c r="AS86" s="163"/>
      <c r="AT86" s="163"/>
      <c r="AU86" s="163"/>
      <c r="AV86" s="163"/>
      <c r="AW86" s="163"/>
      <c r="AX86" s="163"/>
      <c r="AY86" s="163"/>
    </row>
    <row r="87" spans="15:51" x14ac:dyDescent="0.25">
      <c r="O87" s="173"/>
      <c r="AS87" s="163"/>
      <c r="AT87" s="163"/>
      <c r="AU87" s="163"/>
      <c r="AV87" s="163"/>
      <c r="AW87" s="163"/>
      <c r="AX87" s="163"/>
      <c r="AY87" s="163"/>
    </row>
    <row r="88" spans="15:51" x14ac:dyDescent="0.25">
      <c r="O88" s="173"/>
      <c r="AS88" s="163"/>
      <c r="AT88" s="163"/>
      <c r="AU88" s="163"/>
      <c r="AV88" s="163"/>
      <c r="AW88" s="163"/>
      <c r="AX88" s="163"/>
      <c r="AY88" s="163"/>
    </row>
    <row r="89" spans="15:51" x14ac:dyDescent="0.25">
      <c r="O89" s="173"/>
      <c r="Q89" s="167"/>
      <c r="AS89" s="163"/>
      <c r="AT89" s="163"/>
      <c r="AU89" s="163"/>
      <c r="AV89" s="163"/>
      <c r="AW89" s="163"/>
      <c r="AX89" s="163"/>
      <c r="AY89" s="163"/>
    </row>
    <row r="90" spans="15:51" x14ac:dyDescent="0.25">
      <c r="O90" s="15"/>
      <c r="P90" s="167"/>
      <c r="Q90" s="167"/>
      <c r="AS90" s="163"/>
      <c r="AT90" s="163"/>
      <c r="AU90" s="163"/>
      <c r="AV90" s="163"/>
      <c r="AW90" s="163"/>
      <c r="AX90" s="163"/>
      <c r="AY90" s="163"/>
    </row>
    <row r="91" spans="15:51" x14ac:dyDescent="0.25">
      <c r="O91" s="15"/>
      <c r="P91" s="167"/>
      <c r="Q91" s="167"/>
      <c r="AS91" s="163"/>
      <c r="AT91" s="163"/>
      <c r="AU91" s="163"/>
      <c r="AV91" s="163"/>
      <c r="AW91" s="163"/>
      <c r="AX91" s="163"/>
      <c r="AY91" s="163"/>
    </row>
    <row r="92" spans="15:51" x14ac:dyDescent="0.25">
      <c r="O92" s="15"/>
      <c r="P92" s="167"/>
      <c r="Q92" s="167"/>
      <c r="AS92" s="163"/>
      <c r="AT92" s="163"/>
      <c r="AU92" s="163"/>
      <c r="AV92" s="163"/>
      <c r="AW92" s="163"/>
      <c r="AX92" s="163"/>
      <c r="AY92" s="163"/>
    </row>
    <row r="93" spans="15:51" x14ac:dyDescent="0.25">
      <c r="O93" s="15"/>
      <c r="P93" s="167"/>
      <c r="Q93" s="167"/>
      <c r="AS93" s="163"/>
      <c r="AT93" s="163"/>
      <c r="AU93" s="163"/>
      <c r="AV93" s="163"/>
      <c r="AW93" s="163"/>
      <c r="AX93" s="163"/>
      <c r="AY93" s="163"/>
    </row>
    <row r="94" spans="15:51" x14ac:dyDescent="0.25">
      <c r="O94" s="15"/>
      <c r="P94" s="167"/>
      <c r="Q94" s="167"/>
      <c r="AS94" s="163"/>
      <c r="AT94" s="163"/>
      <c r="AU94" s="163"/>
      <c r="AV94" s="163"/>
      <c r="AW94" s="163"/>
      <c r="AX94" s="163"/>
      <c r="AY94" s="163"/>
    </row>
    <row r="95" spans="15:51" x14ac:dyDescent="0.25">
      <c r="O95" s="15"/>
      <c r="P95" s="167"/>
      <c r="Q95" s="167"/>
      <c r="AS95" s="163"/>
      <c r="AT95" s="163"/>
      <c r="AU95" s="163"/>
      <c r="AV95" s="163"/>
      <c r="AW95" s="163"/>
      <c r="AX95" s="163"/>
      <c r="AY95" s="163"/>
    </row>
    <row r="96" spans="15:51" x14ac:dyDescent="0.25">
      <c r="O96" s="15"/>
      <c r="P96" s="167"/>
      <c r="Q96" s="167"/>
      <c r="AS96" s="163"/>
      <c r="AT96" s="163"/>
      <c r="AU96" s="163"/>
      <c r="AV96" s="163"/>
      <c r="AW96" s="163"/>
      <c r="AX96" s="163"/>
      <c r="AY96" s="163"/>
    </row>
    <row r="97" spans="15:51" x14ac:dyDescent="0.25">
      <c r="O97" s="15"/>
      <c r="P97" s="167"/>
      <c r="Q97" s="167"/>
      <c r="AS97" s="163"/>
      <c r="AT97" s="163"/>
      <c r="AU97" s="163"/>
      <c r="AV97" s="163"/>
      <c r="AW97" s="163"/>
      <c r="AX97" s="163"/>
      <c r="AY97" s="163"/>
    </row>
    <row r="98" spans="15:51" x14ac:dyDescent="0.25">
      <c r="O98" s="15"/>
      <c r="P98" s="167"/>
      <c r="Q98" s="167"/>
      <c r="AS98" s="163"/>
      <c r="AT98" s="163"/>
      <c r="AU98" s="163"/>
      <c r="AV98" s="163"/>
      <c r="AW98" s="163"/>
      <c r="AX98" s="163"/>
      <c r="AY98" s="163"/>
    </row>
    <row r="99" spans="15:51" x14ac:dyDescent="0.25">
      <c r="O99" s="15"/>
      <c r="P99" s="167"/>
      <c r="Q99" s="167"/>
      <c r="R99" s="167"/>
      <c r="S99" s="167"/>
      <c r="AS99" s="163"/>
      <c r="AT99" s="163"/>
      <c r="AU99" s="163"/>
      <c r="AV99" s="163"/>
      <c r="AW99" s="163"/>
      <c r="AX99" s="163"/>
      <c r="AY99" s="163"/>
    </row>
    <row r="100" spans="15:51" x14ac:dyDescent="0.25">
      <c r="O100" s="15"/>
      <c r="P100" s="167"/>
      <c r="Q100" s="167"/>
      <c r="R100" s="167"/>
      <c r="S100" s="167"/>
      <c r="T100" s="167"/>
      <c r="AS100" s="163"/>
      <c r="AT100" s="163"/>
      <c r="AU100" s="163"/>
      <c r="AV100" s="163"/>
      <c r="AW100" s="163"/>
      <c r="AX100" s="163"/>
      <c r="AY100" s="163"/>
    </row>
    <row r="101" spans="15:51" x14ac:dyDescent="0.25">
      <c r="O101" s="15"/>
      <c r="P101" s="167"/>
      <c r="Q101" s="167"/>
      <c r="R101" s="167"/>
      <c r="S101" s="167"/>
      <c r="T101" s="167"/>
      <c r="AS101" s="163"/>
      <c r="AT101" s="163"/>
      <c r="AU101" s="163"/>
      <c r="AV101" s="163"/>
      <c r="AW101" s="163"/>
      <c r="AX101" s="163"/>
      <c r="AY101" s="163"/>
    </row>
    <row r="102" spans="15:51" x14ac:dyDescent="0.25">
      <c r="O102" s="15"/>
      <c r="P102" s="167"/>
      <c r="T102" s="167"/>
      <c r="AS102" s="163"/>
      <c r="AT102" s="163"/>
      <c r="AU102" s="163"/>
      <c r="AV102" s="163"/>
      <c r="AW102" s="163"/>
      <c r="AX102" s="163"/>
      <c r="AY102" s="163"/>
    </row>
    <row r="103" spans="15:51" x14ac:dyDescent="0.25">
      <c r="O103" s="167"/>
      <c r="Q103" s="167"/>
      <c r="R103" s="167"/>
      <c r="S103" s="167"/>
      <c r="AS103" s="163"/>
      <c r="AT103" s="163"/>
      <c r="AU103" s="163"/>
      <c r="AV103" s="163"/>
      <c r="AW103" s="163"/>
      <c r="AX103" s="163"/>
      <c r="AY103" s="163"/>
    </row>
    <row r="104" spans="15:51" x14ac:dyDescent="0.25">
      <c r="O104" s="15"/>
      <c r="P104" s="167"/>
      <c r="Q104" s="167"/>
      <c r="R104" s="167"/>
      <c r="S104" s="167"/>
      <c r="T104" s="167"/>
      <c r="AS104" s="163"/>
      <c r="AT104" s="163"/>
      <c r="AU104" s="163"/>
      <c r="AV104" s="163"/>
      <c r="AW104" s="163"/>
      <c r="AX104" s="163"/>
      <c r="AY104" s="163"/>
    </row>
    <row r="105" spans="15:51" x14ac:dyDescent="0.25">
      <c r="O105" s="15"/>
      <c r="P105" s="167"/>
      <c r="Q105" s="167"/>
      <c r="R105" s="167"/>
      <c r="S105" s="167"/>
      <c r="T105" s="167"/>
      <c r="U105" s="167"/>
      <c r="AS105" s="163"/>
      <c r="AT105" s="163"/>
      <c r="AU105" s="163"/>
      <c r="AV105" s="163"/>
      <c r="AW105" s="163"/>
      <c r="AX105" s="163"/>
    </row>
    <row r="106" spans="15:51" x14ac:dyDescent="0.25">
      <c r="O106" s="15"/>
      <c r="P106" s="167"/>
      <c r="T106" s="167"/>
      <c r="U106" s="167"/>
      <c r="AS106" s="163"/>
      <c r="AT106" s="163"/>
      <c r="AU106" s="163"/>
      <c r="AV106" s="163"/>
      <c r="AW106" s="163"/>
      <c r="AX106" s="163"/>
    </row>
    <row r="116" spans="45:51" x14ac:dyDescent="0.25">
      <c r="AY116" s="163"/>
    </row>
    <row r="118" spans="45:51" x14ac:dyDescent="0.25">
      <c r="AS118" s="163"/>
      <c r="AT118" s="163"/>
      <c r="AU118" s="163"/>
      <c r="AV118" s="163"/>
      <c r="AW118" s="163"/>
      <c r="AX118" s="163"/>
    </row>
  </sheetData>
  <protectedRanges>
    <protectedRange sqref="N62:R62 B76 S64:T70 B68:B73 S58:T61 N65:R70 T43:T45 T56:T57" name="Range2_12_5_1_1"/>
    <protectedRange sqref="N10 L10 L6 D6 D8 AD8 AF8 O8:U8 AJ8:AR8 AF10 AR11:AR34 L24:N31 G23:G34 N12:N23 N32:N34 E23:E34 E11:G22 N11:AG11 O12:AG34" name="Range1_16_3_1_1"/>
    <protectedRange sqref="I67 J65:M70 J62:M62 I70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1:H71 F72 E71" name="Range2_2_2_9_2_1_1"/>
    <protectedRange sqref="D69 D72:D73" name="Range2_1_1_1_1_1_9_2_1_1"/>
    <protectedRange sqref="Q10" name="Range1_17_1_1_1"/>
    <protectedRange sqref="AG10" name="Range1_18_1_1_1"/>
    <protectedRange sqref="C70 C72" name="Range2_4_1_1_1"/>
    <protectedRange sqref="AS16:AS34" name="Range1_1_1_1"/>
    <protectedRange sqref="P3:U5" name="Range1_16_1_1_1_1"/>
    <protectedRange sqref="C73 C71 C68" name="Range2_1_3_1_1"/>
    <protectedRange sqref="H11:H34" name="Range1_1_1_1_1_1_1"/>
    <protectedRange sqref="B74:B75 J63:R64 D70:D71 I68:I69 Z61:Z62 S62:Y63 AA62:AU63 E72:E73 G72:H73 F73" name="Range2_2_1_10_1_1_1_2"/>
    <protectedRange sqref="C69" name="Range2_2_1_10_2_1_1_1"/>
    <protectedRange sqref="N58:R61 G68:H68 D66 F69 E68" name="Range2_12_1_6_1_1"/>
    <protectedRange sqref="D61:D62 I64:I66 I60:M61 G69:H70 G62:H64 E69:E70 F70:F71 F63:F65 E62:E64 J58:M59" name="Range2_2_12_1_7_1_1"/>
    <protectedRange sqref="D67:D68" name="Range2_1_1_1_1_11_1_2_1_1"/>
    <protectedRange sqref="E65 G65:H65 F66" name="Range2_2_2_9_1_1_1_1"/>
    <protectedRange sqref="D63" name="Range2_1_1_1_1_1_9_1_1_1_1"/>
    <protectedRange sqref="C67 C62" name="Range2_1_1_2_1_1"/>
    <protectedRange sqref="C66" name="Range2_1_2_2_1_1"/>
    <protectedRange sqref="C65" name="Range2_3_2_1_1"/>
    <protectedRange sqref="F61:F62 E61 G61:H61" name="Range2_2_12_1_1_1_1_1"/>
    <protectedRange sqref="C61" name="Range2_1_4_2_1_1_1"/>
    <protectedRange sqref="C63:C64" name="Range2_5_1_1_1"/>
    <protectedRange sqref="E66:E67 F67:F68 G66:H67 I62:I63" name="Range2_2_1_1_1_1"/>
    <protectedRange sqref="D64:D65" name="Range2_1_1_1_1_1_1_1_1"/>
    <protectedRange sqref="AS11:AS15" name="Range1_4_1_1_1_1"/>
    <protectedRange sqref="J11:J15 J26:J34" name="Range1_1_2_1_10_1_1_1_1"/>
    <protectedRange sqref="R77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5" name="Range2_2_12_1_3_1_1_1_1_1_4_1_1"/>
    <protectedRange sqref="E43:F45" name="Range2_2_12_1_7_1_1_3_1_1"/>
    <protectedRange sqref="I42:J42" name="Range2_2_12_1_4_2_1_1_1_2_1_1"/>
    <protectedRange sqref="S43:S45" name="Range2_12_5_1_1_2_3_1"/>
    <protectedRange sqref="Q43:R45" name="Range2_12_1_6_1_1_1_1_2_1"/>
    <protectedRange sqref="N43:P45" name="Range2_12_1_2_3_1_1_1_1_2_1"/>
    <protectedRange sqref="I43:M45" name="Range2_2_12_1_4_3_1_1_1_1_2_1"/>
    <protectedRange sqref="D43:D45" name="Range2_2_12_1_3_1_2_1_1_1_2_1_2_1"/>
    <protectedRange sqref="S56:S57" name="Range2_12_2_1_1_1_2_1_1"/>
    <protectedRange sqref="Q57:R57" name="Range2_12_1_4_1_1_1_1_1_1_1_1_1_1_1_1_1_1"/>
    <protectedRange sqref="N57:P57" name="Range2_12_1_2_1_1_1_1_1_1_1_1_1_1_1_1_1_1_1"/>
    <protectedRange sqref="J57:M57" name="Range2_2_12_1_4_1_1_1_1_1_1_1_1_1_1_1_1_1_1_1"/>
    <protectedRange sqref="Q56:R56" name="Range2_12_1_6_1_1_1_2_3_1_1_3_1_1_1_1_1_1"/>
    <protectedRange sqref="N56:P56" name="Range2_12_1_2_3_1_1_1_2_3_1_1_3_1_1_1_1_1_1"/>
    <protectedRange sqref="J56:M56" name="Range2_2_12_1_4_3_1_1_1_3_3_1_1_3_1_1_1_1_1_1"/>
    <protectedRange sqref="T49:T55" name="Range2_12_5_1_1_3"/>
    <protectedRange sqref="T48" name="Range2_12_5_1_1_2_2"/>
    <protectedRange sqref="S48:S55" name="Range2_12_4_1_1_1_4_2_2_2"/>
    <protectedRange sqref="Q48:R55" name="Range2_12_1_6_1_1_1_2_3_2_1_1_3"/>
    <protectedRange sqref="N48:P55" name="Range2_12_1_2_3_1_1_1_2_3_2_1_1_3"/>
    <protectedRange sqref="K48:M55" name="Range2_2_12_1_4_3_1_1_1_3_3_2_1_1_3"/>
    <protectedRange sqref="J48:J55" name="Range2_2_12_1_4_3_1_1_1_3_2_1_2_2"/>
    <protectedRange sqref="G49:H52" name="Range2_2_12_1_3_1_2_1_1_1_2_1_1_1_1_1_1_2_1_1"/>
    <protectedRange sqref="D49:E52" name="Range2_2_12_1_3_1_2_1_1_1_2_1_1_1_1_3_1_1_1_1"/>
    <protectedRange sqref="F49:F52" name="Range2_2_12_1_3_1_2_1_1_1_3_1_1_1_1_1_3_1_1_1_1"/>
    <protectedRange sqref="I49:I52" name="Range2_2_12_1_4_3_1_1_1_2_1_2_1_1_3_1_1_1_1_1_1"/>
    <protectedRange sqref="T47" name="Range2_12_5_1_1_2_1_1"/>
    <protectedRange sqref="E47:H47" name="Range2_2_12_1_3_1_2_1_1_1_1_2_1_1_1_1_1_1"/>
    <protectedRange sqref="D47" name="Range2_2_12_1_3_1_2_1_1_1_2_1_2_3_1_1_1_1"/>
    <protectedRange sqref="T46" name="Range2_12_5_1_1_6_1_1_1_1_1_1_1"/>
    <protectedRange sqref="S46" name="Range2_12_5_1_1_5_3_1_1_1_1_1_1_1"/>
    <protectedRange sqref="Q46:R46" name="Range2_12_1_6_1_1_1_2_3_2_1_1_2_1_1_1_1_1"/>
    <protectedRange sqref="N46:P46" name="Range2_12_1_2_3_1_1_1_2_3_2_1_1_2_1_1_1_1_1"/>
    <protectedRange sqref="J46:M46" name="Range2_2_12_1_4_3_1_1_1_3_3_2_1_1_2_1_1_1_1_1"/>
    <protectedRange sqref="I46" name="Range2_2_12_1_4_3_1_1_1_2_1_2_2_1_2_1_1_1_1_1"/>
    <protectedRange sqref="G48:H48 D48:E48" name="Range2_2_12_1_3_1_2_1_1_1_2_1_3_2_1_2_1_1_1_1_1"/>
    <protectedRange sqref="F48" name="Range2_2_12_1_3_1_2_1_1_1_1_1_2_2_1_2_1_1_1_1_1"/>
    <protectedRange sqref="S47" name="Range2_12_4_1_1_1_4_2_2_1_1"/>
    <protectedRange sqref="Q47:R47" name="Range2_12_1_6_1_1_1_2_3_2_1_1_1_1"/>
    <protectedRange sqref="N47:P47" name="Range2_12_1_2_3_1_1_1_2_3_2_1_1_1_1"/>
    <protectedRange sqref="K47:M47" name="Range2_2_12_1_4_3_1_1_1_3_3_2_1_1_1_1"/>
    <protectedRange sqref="J47" name="Range2_2_12_1_4_3_1_1_1_3_2_1_2_1_1"/>
    <protectedRange sqref="D46:E46" name="Range2_2_12_1_3_1_2_1_1_1_2_1_2_3_2_1_1"/>
    <protectedRange sqref="I47" name="Range2_2_12_1_4_2_1_1_1_4_1_2_1_1_1_2_1_1"/>
    <protectedRange sqref="F46:H46" name="Range2_2_12_1_3_1_1_1_1_1_4_1_2_1_2_1_2_1_1"/>
    <protectedRange sqref="I48" name="Range2_2_12_1_4_2_1_1_1_4_1_2_1_1_1_2_2_1"/>
    <protectedRange sqref="B65:B67" name="Range2_12_5_1_1_2"/>
    <protectedRange sqref="B64" name="Range2_12_5_1_1_2_1_4_1_1_1_2_1_1_1_1_1_1_1"/>
    <protectedRange sqref="F60:H60" name="Range2_2_12_1_1_1_1_1_1"/>
    <protectedRange sqref="D60:E60" name="Range2_2_12_1_7_1_1_2_1"/>
    <protectedRange sqref="C60" name="Range2_1_1_2_1_1_1"/>
    <protectedRange sqref="B62:B63" name="Range2_12_5_1_1_2_1"/>
    <protectedRange sqref="B61" name="Range2_12_5_1_1_2_1_2_1"/>
    <protectedRange sqref="B44:B45 B47" name="Range2_12_5_1_1_1_2_2_1_1_1_1_1_1_1_1_1"/>
    <protectedRange sqref="B46" name="Range2_12_5_1_1_1_3_1_1_1_1_1_1_1_1_1_1"/>
    <protectedRange sqref="I54" name="Range2_2_12_1_7_1_1_2_2"/>
    <protectedRange sqref="I53" name="Range2_2_12_1_4_3_1_1_1_3_3_1_1_3_1_1_1_1_1_1_2"/>
    <protectedRange sqref="E53:H53" name="Range2_2_12_1_3_1_2_1_1_1_1_2_1_1_1_1_1_1_2"/>
    <protectedRange sqref="D53" name="Range2_2_12_1_3_1_2_1_1_1_2_1_2_3_1_1_1_1_1"/>
    <protectedRange sqref="G54:H54" name="Range2_2_12_1_3_1_2_1_1_1_2_1_1_1_1_1_1_2_1_1_1_1_1"/>
    <protectedRange sqref="D54:E54" name="Range2_2_12_1_3_1_2_1_1_1_2_1_1_1_1_3_1_1_1_1_1_2_1"/>
    <protectedRange sqref="F54" name="Range2_2_12_1_3_1_2_1_1_1_3_1_1_1_1_1_3_1_1_1_1_1_1_1"/>
    <protectedRange sqref="I56:I59" name="Range2_2_12_1_7_1_1_2_2_1"/>
    <protectedRange sqref="I55" name="Range2_2_12_1_4_3_1_1_1_3_3_1_1_3_1_1_1_1_1_1_2_1"/>
    <protectedRange sqref="E55:H55" name="Range2_2_12_1_3_1_2_1_1_1_1_2_1_1_1_1_1_1_2_1"/>
    <protectedRange sqref="D55" name="Range2_2_12_1_3_1_2_1_1_1_2_1_2_3_1_1_1_1_1_1"/>
    <protectedRange sqref="G59:H59" name="Range2_2_12_1_3_1_2_1_1_1_2_1_1_1_1_1_1_2_1_1_1_1_1_1_1_1"/>
    <protectedRange sqref="F59 G58:H58" name="Range2_2_12_1_3_3_1_1_1_2_1_1_1_1_1_1_1_1_1_1_1_1_1_1_1"/>
    <protectedRange sqref="G56:H56" name="Range2_2_12_1_3_1_2_1_1_1_2_1_1_1_1_1_1_2_1_1_1_1_1_2"/>
    <protectedRange sqref="D56:E56" name="Range2_2_12_1_3_1_2_1_1_1_2_1_1_1_1_3_1_1_1_1_1_2_1_1"/>
    <protectedRange sqref="F58 F56" name="Range2_2_12_1_3_1_2_1_1_1_3_1_1_1_1_1_3_1_1_1_1_1_1_1_1"/>
    <protectedRange sqref="F57:H57" name="Range2_2_12_1_3_1_2_1_1_1_1_2_1_1_1_1_1_1_1_1_1_1"/>
    <protectedRange sqref="D59" name="Range2_2_12_1_7_1_1_2_1_1_1_1"/>
    <protectedRange sqref="E59" name="Range2_2_12_1_1_1_1_1_1_1_1_1_1"/>
    <protectedRange sqref="C59" name="Range2_1_4_2_1_1_1_1_1_1_1"/>
    <protectedRange sqref="D58:E58" name="Range2_2_12_1_3_1_2_1_1_1_3_1_1_1_1_1_1_1_2_1_1_1_1_1_1"/>
    <protectedRange sqref="D57:E57" name="Range2_2_12_1_3_1_2_1_1_1_2_1_1_1_1_3_1_1_1_1_1_1_1_1_1"/>
    <protectedRange sqref="B60" name="Range2_12_5_1_1_2_1_2_2"/>
    <protectedRange sqref="B59" name="Range2_12_5_1_1_2_1_4_1_1_1_2_1_1_1_1_1_1_1_1_1_2"/>
    <protectedRange sqref="B57" name="Range2_12_5_1_1_2_1_4_1_1_1_2_1_1_1_1_1_1_1_1_1_2_1_1_1"/>
    <protectedRange sqref="B58" name="Range2_12_5_1_1_2_1_2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666" priority="5" operator="containsText" text="N/A">
      <formula>NOT(ISERROR(SEARCH("N/A",X11)))</formula>
    </cfRule>
    <cfRule type="cellIs" dxfId="665" priority="23" operator="equal">
      <formula>0</formula>
    </cfRule>
  </conditionalFormatting>
  <conditionalFormatting sqref="X11:AE34">
    <cfRule type="cellIs" dxfId="664" priority="22" operator="greaterThanOrEqual">
      <formula>1185</formula>
    </cfRule>
  </conditionalFormatting>
  <conditionalFormatting sqref="X11:AE34">
    <cfRule type="cellIs" dxfId="663" priority="21" operator="between">
      <formula>0.1</formula>
      <formula>1184</formula>
    </cfRule>
  </conditionalFormatting>
  <conditionalFormatting sqref="X8 AJ11:AO11 AJ15:AL15 AJ12:AN14 AJ16:AJ34 AL16:AL34 AK19:AK34 AO12:AO32 AM15:AN34">
    <cfRule type="cellIs" dxfId="662" priority="20" operator="equal">
      <formula>0</formula>
    </cfRule>
  </conditionalFormatting>
  <conditionalFormatting sqref="X8 AJ11:AO11 AJ15:AL15 AJ12:AN14 AJ16:AJ34 AL16:AL34 AK19:AK34 AO12:AO32 AM15:AN34">
    <cfRule type="cellIs" dxfId="661" priority="19" operator="greaterThan">
      <formula>1179</formula>
    </cfRule>
  </conditionalFormatting>
  <conditionalFormatting sqref="X8 AJ11:AO11 AJ15:AL15 AJ12:AN14 AJ16:AJ34 AL16:AL34 AK19:AK34 AO12:AO32 AM15:AN34">
    <cfRule type="cellIs" dxfId="660" priority="18" operator="greaterThan">
      <formula>99</formula>
    </cfRule>
  </conditionalFormatting>
  <conditionalFormatting sqref="X8 AJ11:AO11 AJ15:AL15 AJ12:AN14 AJ16:AJ34 AL16:AL34 AK19:AK34 AO12:AO32 AM15:AN34">
    <cfRule type="cellIs" dxfId="659" priority="17" operator="greaterThan">
      <formula>0.99</formula>
    </cfRule>
  </conditionalFormatting>
  <conditionalFormatting sqref="AB8">
    <cfRule type="cellIs" dxfId="658" priority="16" operator="equal">
      <formula>0</formula>
    </cfRule>
  </conditionalFormatting>
  <conditionalFormatting sqref="AB8">
    <cfRule type="cellIs" dxfId="657" priority="15" operator="greaterThan">
      <formula>1179</formula>
    </cfRule>
  </conditionalFormatting>
  <conditionalFormatting sqref="AB8">
    <cfRule type="cellIs" dxfId="656" priority="14" operator="greaterThan">
      <formula>99</formula>
    </cfRule>
  </conditionalFormatting>
  <conditionalFormatting sqref="AB8">
    <cfRule type="cellIs" dxfId="655" priority="13" operator="greaterThan">
      <formula>0.99</formula>
    </cfRule>
  </conditionalFormatting>
  <conditionalFormatting sqref="AQ11:AQ34 AO33:AO34 AK16:AK18">
    <cfRule type="cellIs" dxfId="654" priority="12" operator="equal">
      <formula>0</formula>
    </cfRule>
  </conditionalFormatting>
  <conditionalFormatting sqref="AQ11:AQ34 AO33:AO34 AK16:AK18">
    <cfRule type="cellIs" dxfId="653" priority="11" operator="greaterThan">
      <formula>1179</formula>
    </cfRule>
  </conditionalFormatting>
  <conditionalFormatting sqref="AQ11:AQ34 AO33:AO34 AK16:AK18">
    <cfRule type="cellIs" dxfId="652" priority="10" operator="greaterThan">
      <formula>99</formula>
    </cfRule>
  </conditionalFormatting>
  <conditionalFormatting sqref="AQ11:AQ34 AO33:AO34 AK16:AK18">
    <cfRule type="cellIs" dxfId="651" priority="9" operator="greaterThan">
      <formula>0.99</formula>
    </cfRule>
  </conditionalFormatting>
  <conditionalFormatting sqref="AI11:AI34">
    <cfRule type="cellIs" dxfId="650" priority="8" operator="greaterThan">
      <formula>$AI$8</formula>
    </cfRule>
  </conditionalFormatting>
  <conditionalFormatting sqref="AH11:AH34">
    <cfRule type="cellIs" dxfId="649" priority="6" operator="greaterThan">
      <formula>$AH$8</formula>
    </cfRule>
    <cfRule type="cellIs" dxfId="648" priority="7" operator="greaterThan">
      <formula>$AH$8</formula>
    </cfRule>
  </conditionalFormatting>
  <conditionalFormatting sqref="AP11:AP34">
    <cfRule type="cellIs" dxfId="647" priority="4" operator="equal">
      <formula>0</formula>
    </cfRule>
  </conditionalFormatting>
  <conditionalFormatting sqref="AP11:AP34">
    <cfRule type="cellIs" dxfId="646" priority="3" operator="greaterThan">
      <formula>1179</formula>
    </cfRule>
  </conditionalFormatting>
  <conditionalFormatting sqref="AP11:AP34">
    <cfRule type="cellIs" dxfId="645" priority="2" operator="greaterThan">
      <formula>99</formula>
    </cfRule>
  </conditionalFormatting>
  <conditionalFormatting sqref="AP11:AP34">
    <cfRule type="cellIs" dxfId="644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7"/>
  <sheetViews>
    <sheetView topLeftCell="Z7" workbookViewId="0">
      <selection activeCell="S29" sqref="S29"/>
    </sheetView>
  </sheetViews>
  <sheetFormatPr defaultRowHeight="15" x14ac:dyDescent="0.25"/>
  <cols>
    <col min="1" max="1" width="5.7109375" style="163" customWidth="1"/>
    <col min="2" max="2" width="10.28515625" style="163" customWidth="1"/>
    <col min="3" max="3" width="14" style="163" customWidth="1"/>
    <col min="4" max="7" width="9.140625" style="163"/>
    <col min="8" max="8" width="20.42578125" style="163" customWidth="1"/>
    <col min="9" max="10" width="9.140625" style="163"/>
    <col min="11" max="11" width="9" style="163" customWidth="1"/>
    <col min="12" max="14" width="9.140625" style="163" hidden="1" customWidth="1"/>
    <col min="15" max="16" width="9.28515625" style="163" bestFit="1" customWidth="1"/>
    <col min="17" max="17" width="9" style="163" customWidth="1"/>
    <col min="18" max="18" width="9.140625" style="163" customWidth="1"/>
    <col min="19" max="19" width="11.5703125" style="163" bestFit="1" customWidth="1"/>
    <col min="20" max="20" width="10.5703125" style="163" bestFit="1" customWidth="1"/>
    <col min="21" max="22" width="9.28515625" style="163" bestFit="1" customWidth="1"/>
    <col min="23" max="23" width="9.140625" style="163"/>
    <col min="24" max="28" width="9.28515625" style="163" bestFit="1" customWidth="1"/>
    <col min="29" max="32" width="9.140625" style="163"/>
    <col min="33" max="33" width="10.5703125" style="163" bestFit="1" customWidth="1"/>
    <col min="34" max="35" width="9.28515625" style="163" bestFit="1" customWidth="1"/>
    <col min="36" max="44" width="9.140625" style="163"/>
    <col min="45" max="45" width="83.85546875" style="15" customWidth="1"/>
    <col min="46" max="47" width="9.140625" style="167"/>
    <col min="48" max="48" width="29.7109375" style="167" customWidth="1"/>
    <col min="49" max="49" width="22" style="167" customWidth="1"/>
    <col min="50" max="50" width="9.140625" style="167"/>
    <col min="51" max="51" width="38.5703125" style="167" bestFit="1" customWidth="1"/>
    <col min="52" max="16384" width="9.140625" style="163"/>
  </cols>
  <sheetData>
    <row r="2" spans="2:51" ht="21" x14ac:dyDescent="0.25">
      <c r="B2" s="5"/>
      <c r="C2" s="167"/>
      <c r="D2" s="167"/>
      <c r="E2" s="6"/>
      <c r="F2" s="6"/>
      <c r="G2" s="167"/>
      <c r="H2" s="7"/>
      <c r="I2" s="7"/>
      <c r="J2" s="167"/>
      <c r="K2" s="7"/>
      <c r="L2" s="7"/>
      <c r="M2" s="167"/>
      <c r="N2" s="167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7"/>
      <c r="AN2" s="167"/>
      <c r="AO2" s="167"/>
      <c r="AP2" s="167"/>
      <c r="AQ2" s="167"/>
      <c r="AR2" s="167"/>
    </row>
    <row r="3" spans="2:51" ht="21" x14ac:dyDescent="0.25">
      <c r="B3" s="16" t="s">
        <v>1</v>
      </c>
      <c r="C3" s="16"/>
      <c r="D3" s="16"/>
      <c r="E3" s="167"/>
      <c r="F3" s="7"/>
      <c r="G3" s="7"/>
      <c r="H3" s="167"/>
      <c r="I3" s="167"/>
      <c r="J3" s="167"/>
      <c r="K3" s="17"/>
      <c r="L3" s="18"/>
      <c r="M3" s="167"/>
      <c r="N3" s="167"/>
      <c r="O3" s="19" t="s">
        <v>2</v>
      </c>
      <c r="P3" s="263" t="s">
        <v>130</v>
      </c>
      <c r="Q3" s="264"/>
      <c r="R3" s="264"/>
      <c r="S3" s="264"/>
      <c r="T3" s="264"/>
      <c r="U3" s="265"/>
      <c r="V3" s="20"/>
      <c r="W3" s="20"/>
      <c r="X3" s="20"/>
      <c r="Y3" s="20"/>
      <c r="Z3" s="20"/>
      <c r="AH3" s="167"/>
      <c r="AI3" s="167"/>
      <c r="AJ3" s="167"/>
      <c r="AK3" s="167"/>
      <c r="AL3" s="15"/>
      <c r="AM3" s="167"/>
      <c r="AN3" s="167"/>
      <c r="AO3" s="167"/>
      <c r="AP3" s="167"/>
      <c r="AQ3" s="167"/>
      <c r="AR3" s="167"/>
      <c r="AS3" s="167"/>
    </row>
    <row r="4" spans="2:51" x14ac:dyDescent="0.25">
      <c r="B4" s="21" t="s">
        <v>3</v>
      </c>
      <c r="C4" s="21"/>
      <c r="D4" s="21"/>
      <c r="E4" s="167"/>
      <c r="F4" s="22"/>
      <c r="G4" s="167"/>
      <c r="H4" s="167"/>
      <c r="I4" s="167"/>
      <c r="J4" s="167"/>
      <c r="K4" s="167"/>
      <c r="L4" s="167"/>
      <c r="M4" s="167"/>
      <c r="N4" s="167"/>
      <c r="O4" s="19" t="s">
        <v>4</v>
      </c>
      <c r="P4" s="263" t="s">
        <v>137</v>
      </c>
      <c r="Q4" s="264"/>
      <c r="R4" s="264"/>
      <c r="S4" s="264"/>
      <c r="T4" s="264"/>
      <c r="U4" s="265"/>
      <c r="V4" s="20"/>
      <c r="W4" s="20"/>
      <c r="X4" s="20"/>
      <c r="Y4" s="20"/>
      <c r="Z4" s="20"/>
      <c r="AH4" s="167"/>
      <c r="AI4" s="167"/>
      <c r="AJ4" s="167"/>
      <c r="AK4" s="167"/>
      <c r="AL4" s="15"/>
      <c r="AM4" s="167"/>
      <c r="AN4" s="167"/>
      <c r="AO4" s="167"/>
      <c r="AP4" s="167"/>
      <c r="AQ4" s="167"/>
      <c r="AR4" s="167"/>
      <c r="AS4" s="167"/>
    </row>
    <row r="5" spans="2:51" x14ac:dyDescent="0.25">
      <c r="B5" s="167"/>
      <c r="C5" s="167"/>
      <c r="D5" s="167"/>
      <c r="E5" s="23"/>
      <c r="F5" s="23"/>
      <c r="G5" s="167"/>
      <c r="H5" s="167"/>
      <c r="I5" s="167"/>
      <c r="J5" s="167"/>
      <c r="K5" s="167"/>
      <c r="L5" s="167"/>
      <c r="M5" s="167"/>
      <c r="N5" s="167"/>
      <c r="O5" s="19" t="s">
        <v>5</v>
      </c>
      <c r="P5" s="263" t="s">
        <v>137</v>
      </c>
      <c r="Q5" s="264"/>
      <c r="R5" s="264"/>
      <c r="S5" s="264"/>
      <c r="T5" s="264"/>
      <c r="U5" s="265"/>
      <c r="V5" s="20"/>
      <c r="W5" s="20"/>
      <c r="X5" s="20"/>
      <c r="Y5" s="20"/>
      <c r="Z5" s="20"/>
      <c r="AH5" s="167"/>
      <c r="AI5" s="167"/>
      <c r="AJ5" s="167"/>
      <c r="AK5" s="167"/>
      <c r="AL5" s="15"/>
      <c r="AM5" s="167"/>
      <c r="AN5" s="167"/>
      <c r="AO5" s="167"/>
      <c r="AP5" s="167"/>
      <c r="AQ5" s="167"/>
      <c r="AR5" s="167"/>
      <c r="AS5" s="167"/>
    </row>
    <row r="6" spans="2:51" x14ac:dyDescent="0.25">
      <c r="B6" s="263" t="s">
        <v>6</v>
      </c>
      <c r="C6" s="265"/>
      <c r="D6" s="266" t="s">
        <v>7</v>
      </c>
      <c r="E6" s="267"/>
      <c r="F6" s="267"/>
      <c r="G6" s="267"/>
      <c r="H6" s="268"/>
      <c r="I6" s="167"/>
      <c r="J6" s="167"/>
      <c r="K6" s="162"/>
      <c r="L6" s="269">
        <v>41686</v>
      </c>
      <c r="M6" s="270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36" x14ac:dyDescent="0.25">
      <c r="B7" s="252" t="s">
        <v>8</v>
      </c>
      <c r="C7" s="253"/>
      <c r="D7" s="252" t="s">
        <v>9</v>
      </c>
      <c r="E7" s="254"/>
      <c r="F7" s="254"/>
      <c r="G7" s="253"/>
      <c r="H7" s="157" t="s">
        <v>10</v>
      </c>
      <c r="I7" s="158" t="s">
        <v>11</v>
      </c>
      <c r="J7" s="158" t="s">
        <v>12</v>
      </c>
      <c r="K7" s="158" t="s">
        <v>13</v>
      </c>
      <c r="L7" s="15"/>
      <c r="M7" s="15"/>
      <c r="N7" s="15"/>
      <c r="O7" s="157" t="s">
        <v>14</v>
      </c>
      <c r="P7" s="252" t="s">
        <v>15</v>
      </c>
      <c r="Q7" s="254"/>
      <c r="R7" s="254"/>
      <c r="S7" s="254"/>
      <c r="T7" s="253"/>
      <c r="U7" s="251" t="s">
        <v>16</v>
      </c>
      <c r="V7" s="251"/>
      <c r="W7" s="158" t="s">
        <v>17</v>
      </c>
      <c r="X7" s="252" t="s">
        <v>18</v>
      </c>
      <c r="Y7" s="253"/>
      <c r="Z7" s="252" t="s">
        <v>19</v>
      </c>
      <c r="AA7" s="253"/>
      <c r="AB7" s="252" t="s">
        <v>20</v>
      </c>
      <c r="AC7" s="253"/>
      <c r="AD7" s="252" t="s">
        <v>21</v>
      </c>
      <c r="AE7" s="253"/>
      <c r="AF7" s="158" t="s">
        <v>22</v>
      </c>
      <c r="AG7" s="158" t="s">
        <v>23</v>
      </c>
      <c r="AH7" s="158" t="s">
        <v>24</v>
      </c>
      <c r="AI7" s="158" t="s">
        <v>25</v>
      </c>
      <c r="AJ7" s="252" t="s">
        <v>26</v>
      </c>
      <c r="AK7" s="254"/>
      <c r="AL7" s="254"/>
      <c r="AM7" s="254"/>
      <c r="AN7" s="253"/>
      <c r="AO7" s="252" t="s">
        <v>27</v>
      </c>
      <c r="AP7" s="254"/>
      <c r="AQ7" s="253"/>
      <c r="AR7" s="158" t="s">
        <v>28</v>
      </c>
      <c r="AS7" s="30"/>
      <c r="AT7" s="15"/>
      <c r="AU7" s="15"/>
      <c r="AV7" s="15"/>
      <c r="AW7" s="15"/>
      <c r="AX7" s="15"/>
      <c r="AY7" s="15"/>
    </row>
    <row r="8" spans="2:51" x14ac:dyDescent="0.25">
      <c r="B8" s="255">
        <v>42009</v>
      </c>
      <c r="C8" s="256"/>
      <c r="D8" s="257" t="s">
        <v>29</v>
      </c>
      <c r="E8" s="258"/>
      <c r="F8" s="258"/>
      <c r="G8" s="259"/>
      <c r="H8" s="31"/>
      <c r="I8" s="257" t="s">
        <v>29</v>
      </c>
      <c r="J8" s="258"/>
      <c r="K8" s="259"/>
      <c r="L8" s="32"/>
      <c r="M8" s="32"/>
      <c r="N8" s="32"/>
      <c r="O8" s="31" t="s">
        <v>30</v>
      </c>
      <c r="P8" s="31" t="s">
        <v>30</v>
      </c>
      <c r="Q8" s="31" t="s">
        <v>31</v>
      </c>
      <c r="R8" s="31" t="s">
        <v>31</v>
      </c>
      <c r="S8" s="31" t="s">
        <v>30</v>
      </c>
      <c r="T8" s="31" t="s">
        <v>32</v>
      </c>
      <c r="U8" s="260" t="s">
        <v>33</v>
      </c>
      <c r="V8" s="260"/>
      <c r="W8" s="33" t="s">
        <v>34</v>
      </c>
      <c r="X8" s="243">
        <v>0</v>
      </c>
      <c r="Y8" s="244"/>
      <c r="Z8" s="261" t="s">
        <v>35</v>
      </c>
      <c r="AA8" s="262"/>
      <c r="AB8" s="243">
        <v>1185</v>
      </c>
      <c r="AC8" s="244"/>
      <c r="AD8" s="245">
        <v>800</v>
      </c>
      <c r="AE8" s="246"/>
      <c r="AF8" s="31"/>
      <c r="AG8" s="33">
        <f>AG34-AG10</f>
        <v>25546</v>
      </c>
      <c r="AH8" s="34"/>
      <c r="AI8" s="34"/>
      <c r="AJ8" s="31" t="s">
        <v>36</v>
      </c>
      <c r="AK8" s="31" t="s">
        <v>36</v>
      </c>
      <c r="AL8" s="31" t="s">
        <v>36</v>
      </c>
      <c r="AM8" s="31" t="s">
        <v>36</v>
      </c>
      <c r="AN8" s="31" t="s">
        <v>36</v>
      </c>
      <c r="AO8" s="31" t="s">
        <v>36</v>
      </c>
      <c r="AP8" s="31" t="s">
        <v>31</v>
      </c>
      <c r="AQ8" s="31" t="s">
        <v>31</v>
      </c>
      <c r="AR8" s="31" t="s">
        <v>37</v>
      </c>
      <c r="AS8" s="30"/>
      <c r="AV8" s="35" t="s">
        <v>38</v>
      </c>
    </row>
    <row r="9" spans="2:51" ht="60" x14ac:dyDescent="0.25">
      <c r="B9" s="235" t="s">
        <v>39</v>
      </c>
      <c r="C9" s="235"/>
      <c r="D9" s="247" t="s">
        <v>40</v>
      </c>
      <c r="E9" s="248"/>
      <c r="F9" s="249" t="s">
        <v>41</v>
      </c>
      <c r="G9" s="248"/>
      <c r="H9" s="250" t="s">
        <v>42</v>
      </c>
      <c r="I9" s="235" t="s">
        <v>43</v>
      </c>
      <c r="J9" s="235"/>
      <c r="K9" s="235"/>
      <c r="L9" s="158" t="s">
        <v>44</v>
      </c>
      <c r="M9" s="251" t="s">
        <v>45</v>
      </c>
      <c r="N9" s="36" t="s">
        <v>46</v>
      </c>
      <c r="O9" s="241" t="s">
        <v>47</v>
      </c>
      <c r="P9" s="241" t="s">
        <v>48</v>
      </c>
      <c r="Q9" s="37" t="s">
        <v>49</v>
      </c>
      <c r="R9" s="229" t="s">
        <v>50</v>
      </c>
      <c r="S9" s="230"/>
      <c r="T9" s="231"/>
      <c r="U9" s="159" t="s">
        <v>51</v>
      </c>
      <c r="V9" s="159" t="s">
        <v>52</v>
      </c>
      <c r="W9" s="235" t="s">
        <v>53</v>
      </c>
      <c r="X9" s="236" t="s">
        <v>54</v>
      </c>
      <c r="Y9" s="237"/>
      <c r="Z9" s="237"/>
      <c r="AA9" s="237"/>
      <c r="AB9" s="237"/>
      <c r="AC9" s="237"/>
      <c r="AD9" s="237"/>
      <c r="AE9" s="238"/>
      <c r="AF9" s="161" t="s">
        <v>55</v>
      </c>
      <c r="AG9" s="161" t="s">
        <v>56</v>
      </c>
      <c r="AH9" s="224" t="s">
        <v>57</v>
      </c>
      <c r="AI9" s="239" t="s">
        <v>58</v>
      </c>
      <c r="AJ9" s="159" t="s">
        <v>59</v>
      </c>
      <c r="AK9" s="159" t="s">
        <v>60</v>
      </c>
      <c r="AL9" s="159" t="s">
        <v>61</v>
      </c>
      <c r="AM9" s="159" t="s">
        <v>62</v>
      </c>
      <c r="AN9" s="159" t="s">
        <v>63</v>
      </c>
      <c r="AO9" s="159" t="s">
        <v>64</v>
      </c>
      <c r="AP9" s="159" t="s">
        <v>65</v>
      </c>
      <c r="AQ9" s="241" t="s">
        <v>66</v>
      </c>
      <c r="AR9" s="159" t="s">
        <v>67</v>
      </c>
      <c r="AS9" s="224" t="s">
        <v>68</v>
      </c>
      <c r="AV9" s="38" t="s">
        <v>69</v>
      </c>
      <c r="AW9" s="38" t="s">
        <v>70</v>
      </c>
      <c r="AY9" s="39" t="s">
        <v>71</v>
      </c>
    </row>
    <row r="10" spans="2:51" x14ac:dyDescent="0.25">
      <c r="B10" s="159" t="s">
        <v>72</v>
      </c>
      <c r="C10" s="159" t="s">
        <v>73</v>
      </c>
      <c r="D10" s="159" t="s">
        <v>74</v>
      </c>
      <c r="E10" s="159" t="s">
        <v>75</v>
      </c>
      <c r="F10" s="159" t="s">
        <v>74</v>
      </c>
      <c r="G10" s="159" t="s">
        <v>75</v>
      </c>
      <c r="H10" s="250"/>
      <c r="I10" s="159" t="s">
        <v>75</v>
      </c>
      <c r="J10" s="159" t="s">
        <v>75</v>
      </c>
      <c r="K10" s="159" t="s">
        <v>75</v>
      </c>
      <c r="L10" s="31" t="s">
        <v>29</v>
      </c>
      <c r="M10" s="251"/>
      <c r="N10" s="31" t="s">
        <v>29</v>
      </c>
      <c r="O10" s="242"/>
      <c r="P10" s="242"/>
      <c r="Q10" s="4">
        <f>'JAN 4'!Q34</f>
        <v>20320691</v>
      </c>
      <c r="R10" s="232"/>
      <c r="S10" s="233"/>
      <c r="T10" s="234"/>
      <c r="U10" s="159" t="s">
        <v>75</v>
      </c>
      <c r="V10" s="159" t="s">
        <v>75</v>
      </c>
      <c r="W10" s="235"/>
      <c r="X10" s="40" t="s">
        <v>76</v>
      </c>
      <c r="Y10" s="40" t="s">
        <v>77</v>
      </c>
      <c r="Z10" s="40" t="s">
        <v>78</v>
      </c>
      <c r="AA10" s="40" t="s">
        <v>79</v>
      </c>
      <c r="AB10" s="40" t="s">
        <v>80</v>
      </c>
      <c r="AC10" s="40" t="s">
        <v>81</v>
      </c>
      <c r="AD10" s="40" t="s">
        <v>82</v>
      </c>
      <c r="AE10" s="40" t="s">
        <v>83</v>
      </c>
      <c r="AF10" s="41"/>
      <c r="AG10" s="164">
        <f>'JAN 4'!AG34</f>
        <v>33688303</v>
      </c>
      <c r="AH10" s="224"/>
      <c r="AI10" s="240"/>
      <c r="AJ10" s="159" t="s">
        <v>84</v>
      </c>
      <c r="AK10" s="159" t="s">
        <v>84</v>
      </c>
      <c r="AL10" s="159" t="s">
        <v>84</v>
      </c>
      <c r="AM10" s="159" t="s">
        <v>84</v>
      </c>
      <c r="AN10" s="159" t="s">
        <v>84</v>
      </c>
      <c r="AO10" s="159" t="s">
        <v>84</v>
      </c>
      <c r="AP10" s="3">
        <f>'JAN 4'!AP34</f>
        <v>7447920</v>
      </c>
      <c r="AQ10" s="242"/>
      <c r="AR10" s="160" t="s">
        <v>85</v>
      </c>
      <c r="AS10" s="224"/>
      <c r="AV10" s="42" t="s">
        <v>86</v>
      </c>
      <c r="AW10" s="42" t="s">
        <v>87</v>
      </c>
      <c r="AY10" s="87" t="s">
        <v>130</v>
      </c>
    </row>
    <row r="11" spans="2:51" x14ac:dyDescent="0.25">
      <c r="B11" s="43">
        <v>2</v>
      </c>
      <c r="C11" s="43">
        <v>4.1666666666666664E-2</v>
      </c>
      <c r="D11" s="99">
        <v>15</v>
      </c>
      <c r="E11" s="44">
        <f>D11/1.42</f>
        <v>10.563380281690142</v>
      </c>
      <c r="F11" s="168">
        <v>66</v>
      </c>
      <c r="G11" s="44">
        <f>F11/1.42</f>
        <v>46.478873239436624</v>
      </c>
      <c r="H11" s="45" t="s">
        <v>88</v>
      </c>
      <c r="I11" s="45">
        <f>J11-(2/1.42)</f>
        <v>41.549295774647888</v>
      </c>
      <c r="J11" s="46">
        <f>(F11-5)/1.42</f>
        <v>42.95774647887324</v>
      </c>
      <c r="K11" s="45">
        <f>J11+(6/1.42)</f>
        <v>47.183098591549296</v>
      </c>
      <c r="L11" s="47">
        <v>14</v>
      </c>
      <c r="M11" s="48" t="s">
        <v>89</v>
      </c>
      <c r="N11" s="48">
        <v>11.4</v>
      </c>
      <c r="O11" s="164">
        <v>116</v>
      </c>
      <c r="P11" s="164">
        <v>84</v>
      </c>
      <c r="Q11" s="164">
        <v>20323886</v>
      </c>
      <c r="R11" s="50">
        <f>Q11-Q10</f>
        <v>3195</v>
      </c>
      <c r="S11" s="51">
        <f>R11*24/1000</f>
        <v>76.680000000000007</v>
      </c>
      <c r="T11" s="51">
        <f>R11/1000</f>
        <v>3.1949999999999998</v>
      </c>
      <c r="U11" s="100">
        <v>6.9</v>
      </c>
      <c r="V11" s="100">
        <f t="shared" ref="V11:V34" si="0">U11</f>
        <v>6.9</v>
      </c>
      <c r="W11" s="175" t="s">
        <v>129</v>
      </c>
      <c r="X11" s="169">
        <v>0</v>
      </c>
      <c r="Y11" s="169">
        <v>0</v>
      </c>
      <c r="Z11" s="169">
        <v>972</v>
      </c>
      <c r="AA11" s="169">
        <v>0</v>
      </c>
      <c r="AB11" s="169">
        <v>1059</v>
      </c>
      <c r="AC11" s="52" t="s">
        <v>90</v>
      </c>
      <c r="AD11" s="52" t="s">
        <v>90</v>
      </c>
      <c r="AE11" s="52" t="s">
        <v>90</v>
      </c>
      <c r="AF11" s="165" t="s">
        <v>90</v>
      </c>
      <c r="AG11" s="165">
        <v>33688875</v>
      </c>
      <c r="AH11" s="53">
        <f>IF(ISBLANK(AG11),"-",AG11-AG10)</f>
        <v>572</v>
      </c>
      <c r="AI11" s="54">
        <f>AH11/T11</f>
        <v>179.02973395931144</v>
      </c>
      <c r="AJ11" s="166">
        <v>0</v>
      </c>
      <c r="AK11" s="166">
        <v>0</v>
      </c>
      <c r="AL11" s="166">
        <v>1</v>
      </c>
      <c r="AM11" s="166">
        <v>0</v>
      </c>
      <c r="AN11" s="166">
        <v>1</v>
      </c>
      <c r="AO11" s="166">
        <v>0.35</v>
      </c>
      <c r="AP11" s="169">
        <v>7449100</v>
      </c>
      <c r="AQ11" s="169">
        <f t="shared" ref="AQ11:AQ34" si="1">AP11-AP10</f>
        <v>1180</v>
      </c>
      <c r="AR11" s="55"/>
      <c r="AS11" s="56" t="s">
        <v>113</v>
      </c>
      <c r="AV11" s="42" t="s">
        <v>88</v>
      </c>
      <c r="AW11" s="42" t="s">
        <v>91</v>
      </c>
      <c r="AY11" s="87" t="s">
        <v>136</v>
      </c>
    </row>
    <row r="12" spans="2:51" x14ac:dyDescent="0.25">
      <c r="B12" s="43">
        <v>2.0416666666666701</v>
      </c>
      <c r="C12" s="43">
        <v>8.3333333333333329E-2</v>
      </c>
      <c r="D12" s="99">
        <v>17</v>
      </c>
      <c r="E12" s="44">
        <f t="shared" ref="E12:E34" si="2">D12/1.42</f>
        <v>11.971830985915494</v>
      </c>
      <c r="F12" s="168">
        <v>66</v>
      </c>
      <c r="G12" s="44">
        <f t="shared" ref="G12:G34" si="3">F12/1.42</f>
        <v>46.478873239436624</v>
      </c>
      <c r="H12" s="45" t="s">
        <v>88</v>
      </c>
      <c r="I12" s="45">
        <f t="shared" ref="I12:I34" si="4">J12-(2/1.42)</f>
        <v>41.549295774647888</v>
      </c>
      <c r="J12" s="46">
        <f>(F12-5)/1.42</f>
        <v>42.95774647887324</v>
      </c>
      <c r="K12" s="45">
        <f>J12+(6/1.42)</f>
        <v>47.183098591549296</v>
      </c>
      <c r="L12" s="47">
        <v>14</v>
      </c>
      <c r="M12" s="48" t="s">
        <v>89</v>
      </c>
      <c r="N12" s="48">
        <v>11.2</v>
      </c>
      <c r="O12" s="164">
        <v>118</v>
      </c>
      <c r="P12" s="164">
        <v>80</v>
      </c>
      <c r="Q12" s="164">
        <v>20327076</v>
      </c>
      <c r="R12" s="50">
        <f t="shared" ref="R12:R34" si="5">Q12-Q11</f>
        <v>3190</v>
      </c>
      <c r="S12" s="51">
        <f t="shared" ref="S12:S34" si="6">R12*24/1000</f>
        <v>76.56</v>
      </c>
      <c r="T12" s="51">
        <f t="shared" ref="T12:T34" si="7">R12/1000</f>
        <v>3.19</v>
      </c>
      <c r="U12" s="100">
        <v>7.8</v>
      </c>
      <c r="V12" s="100">
        <f t="shared" si="0"/>
        <v>7.8</v>
      </c>
      <c r="W12" s="175" t="s">
        <v>129</v>
      </c>
      <c r="X12" s="169">
        <v>0</v>
      </c>
      <c r="Y12" s="169">
        <v>0</v>
      </c>
      <c r="Z12" s="169">
        <v>950</v>
      </c>
      <c r="AA12" s="169">
        <v>0</v>
      </c>
      <c r="AB12" s="169">
        <v>1059</v>
      </c>
      <c r="AC12" s="52" t="s">
        <v>90</v>
      </c>
      <c r="AD12" s="52" t="s">
        <v>90</v>
      </c>
      <c r="AE12" s="52" t="s">
        <v>90</v>
      </c>
      <c r="AF12" s="165" t="s">
        <v>90</v>
      </c>
      <c r="AG12" s="165">
        <v>33689443</v>
      </c>
      <c r="AH12" s="53">
        <f>IF(ISBLANK(AG12),"-",AG12-AG11)</f>
        <v>568</v>
      </c>
      <c r="AI12" s="54">
        <f t="shared" ref="AI12:AI34" si="8">AH12/T12</f>
        <v>178.0564263322884</v>
      </c>
      <c r="AJ12" s="166">
        <v>0</v>
      </c>
      <c r="AK12" s="166">
        <v>0</v>
      </c>
      <c r="AL12" s="166">
        <v>1</v>
      </c>
      <c r="AM12" s="166">
        <v>0</v>
      </c>
      <c r="AN12" s="166">
        <v>1</v>
      </c>
      <c r="AO12" s="166">
        <v>0.35</v>
      </c>
      <c r="AP12" s="169">
        <v>7450265</v>
      </c>
      <c r="AQ12" s="169">
        <f t="shared" si="1"/>
        <v>1165</v>
      </c>
      <c r="AR12" s="57"/>
      <c r="AS12" s="56" t="s">
        <v>113</v>
      </c>
      <c r="AV12" s="42" t="s">
        <v>92</v>
      </c>
      <c r="AW12" s="42" t="s">
        <v>93</v>
      </c>
      <c r="AY12" s="87" t="s">
        <v>137</v>
      </c>
    </row>
    <row r="13" spans="2:51" x14ac:dyDescent="0.25">
      <c r="B13" s="43">
        <v>2.0833333333333299</v>
      </c>
      <c r="C13" s="43">
        <v>0.125</v>
      </c>
      <c r="D13" s="99">
        <v>20</v>
      </c>
      <c r="E13" s="44">
        <f t="shared" si="2"/>
        <v>14.084507042253522</v>
      </c>
      <c r="F13" s="168">
        <v>66</v>
      </c>
      <c r="G13" s="44">
        <f t="shared" si="3"/>
        <v>46.478873239436624</v>
      </c>
      <c r="H13" s="45" t="s">
        <v>88</v>
      </c>
      <c r="I13" s="45">
        <f t="shared" si="4"/>
        <v>41.549295774647888</v>
      </c>
      <c r="J13" s="46">
        <f>(F13-5)/1.42</f>
        <v>42.95774647887324</v>
      </c>
      <c r="K13" s="45">
        <f>J13+(6/1.42)</f>
        <v>47.183098591549296</v>
      </c>
      <c r="L13" s="47">
        <v>14</v>
      </c>
      <c r="M13" s="48" t="s">
        <v>89</v>
      </c>
      <c r="N13" s="48">
        <v>11.2</v>
      </c>
      <c r="O13" s="164">
        <v>115</v>
      </c>
      <c r="P13" s="164">
        <v>83</v>
      </c>
      <c r="Q13" s="164">
        <v>20330262</v>
      </c>
      <c r="R13" s="50">
        <f t="shared" si="5"/>
        <v>3186</v>
      </c>
      <c r="S13" s="51">
        <f t="shared" si="6"/>
        <v>76.463999999999999</v>
      </c>
      <c r="T13" s="51">
        <f t="shared" si="7"/>
        <v>3.1859999999999999</v>
      </c>
      <c r="U13" s="100">
        <v>8.9</v>
      </c>
      <c r="V13" s="100">
        <f t="shared" si="0"/>
        <v>8.9</v>
      </c>
      <c r="W13" s="175" t="s">
        <v>129</v>
      </c>
      <c r="X13" s="169">
        <v>0</v>
      </c>
      <c r="Y13" s="169">
        <v>0</v>
      </c>
      <c r="Z13" s="169">
        <v>909</v>
      </c>
      <c r="AA13" s="169">
        <v>0</v>
      </c>
      <c r="AB13" s="169">
        <v>1059</v>
      </c>
      <c r="AC13" s="52" t="s">
        <v>90</v>
      </c>
      <c r="AD13" s="52" t="s">
        <v>90</v>
      </c>
      <c r="AE13" s="52" t="s">
        <v>90</v>
      </c>
      <c r="AF13" s="165" t="s">
        <v>90</v>
      </c>
      <c r="AG13" s="165">
        <v>33690005</v>
      </c>
      <c r="AH13" s="53">
        <f>IF(ISBLANK(AG13),"-",AG13-AG12)</f>
        <v>562</v>
      </c>
      <c r="AI13" s="54">
        <f t="shared" si="8"/>
        <v>176.39673571876963</v>
      </c>
      <c r="AJ13" s="166">
        <v>0</v>
      </c>
      <c r="AK13" s="166">
        <v>0</v>
      </c>
      <c r="AL13" s="166">
        <v>1</v>
      </c>
      <c r="AM13" s="166">
        <v>0</v>
      </c>
      <c r="AN13" s="166">
        <v>1</v>
      </c>
      <c r="AO13" s="166">
        <v>0.35</v>
      </c>
      <c r="AP13" s="169">
        <v>7451408</v>
      </c>
      <c r="AQ13" s="169">
        <f t="shared" si="1"/>
        <v>1143</v>
      </c>
      <c r="AR13" s="55"/>
      <c r="AS13" s="56" t="s">
        <v>113</v>
      </c>
      <c r="AV13" s="42" t="s">
        <v>94</v>
      </c>
      <c r="AW13" s="42" t="s">
        <v>95</v>
      </c>
      <c r="AY13" s="87" t="s">
        <v>147</v>
      </c>
    </row>
    <row r="14" spans="2:51" x14ac:dyDescent="0.25">
      <c r="B14" s="43">
        <v>2.125</v>
      </c>
      <c r="C14" s="43">
        <v>0.16666666666666699</v>
      </c>
      <c r="D14" s="99">
        <v>23</v>
      </c>
      <c r="E14" s="44">
        <f t="shared" si="2"/>
        <v>16.197183098591552</v>
      </c>
      <c r="F14" s="168">
        <v>66</v>
      </c>
      <c r="G14" s="44">
        <f t="shared" si="3"/>
        <v>46.478873239436624</v>
      </c>
      <c r="H14" s="45" t="s">
        <v>88</v>
      </c>
      <c r="I14" s="45">
        <f t="shared" si="4"/>
        <v>41.549295774647888</v>
      </c>
      <c r="J14" s="46">
        <f>(F14-5)/1.42</f>
        <v>42.95774647887324</v>
      </c>
      <c r="K14" s="45">
        <f>J14+(6/1.42)</f>
        <v>47.183098591549296</v>
      </c>
      <c r="L14" s="47">
        <v>14</v>
      </c>
      <c r="M14" s="48" t="s">
        <v>89</v>
      </c>
      <c r="N14" s="48">
        <v>12.8</v>
      </c>
      <c r="O14" s="164">
        <v>88</v>
      </c>
      <c r="P14" s="164">
        <v>85</v>
      </c>
      <c r="Q14" s="164">
        <v>20333420</v>
      </c>
      <c r="R14" s="50">
        <f t="shared" si="5"/>
        <v>3158</v>
      </c>
      <c r="S14" s="51">
        <f t="shared" si="6"/>
        <v>75.792000000000002</v>
      </c>
      <c r="T14" s="51">
        <f t="shared" si="7"/>
        <v>3.1579999999999999</v>
      </c>
      <c r="U14" s="100">
        <v>9.5</v>
      </c>
      <c r="V14" s="100">
        <f t="shared" si="0"/>
        <v>9.5</v>
      </c>
      <c r="W14" s="175" t="s">
        <v>129</v>
      </c>
      <c r="X14" s="169">
        <v>0</v>
      </c>
      <c r="Y14" s="169">
        <v>0</v>
      </c>
      <c r="Z14" s="169">
        <v>860</v>
      </c>
      <c r="AA14" s="169">
        <v>0</v>
      </c>
      <c r="AB14" s="169">
        <v>1059</v>
      </c>
      <c r="AC14" s="52" t="s">
        <v>90</v>
      </c>
      <c r="AD14" s="52" t="s">
        <v>90</v>
      </c>
      <c r="AE14" s="52" t="s">
        <v>90</v>
      </c>
      <c r="AF14" s="165" t="s">
        <v>90</v>
      </c>
      <c r="AG14" s="165">
        <v>33690552</v>
      </c>
      <c r="AH14" s="53">
        <f t="shared" ref="AH14:AH34" si="9">IF(ISBLANK(AG14),"-",AG14-AG13)</f>
        <v>547</v>
      </c>
      <c r="AI14" s="54">
        <f t="shared" si="8"/>
        <v>173.21089297023434</v>
      </c>
      <c r="AJ14" s="166">
        <v>0</v>
      </c>
      <c r="AK14" s="166">
        <v>0</v>
      </c>
      <c r="AL14" s="166">
        <v>1</v>
      </c>
      <c r="AM14" s="166">
        <v>0</v>
      </c>
      <c r="AN14" s="166">
        <v>1</v>
      </c>
      <c r="AO14" s="166">
        <v>0</v>
      </c>
      <c r="AP14" s="169">
        <v>7451408</v>
      </c>
      <c r="AQ14" s="169">
        <f t="shared" si="1"/>
        <v>0</v>
      </c>
      <c r="AR14" s="55"/>
      <c r="AS14" s="56" t="s">
        <v>113</v>
      </c>
      <c r="AT14" s="58"/>
      <c r="AV14" s="42" t="s">
        <v>96</v>
      </c>
      <c r="AW14" s="42" t="s">
        <v>97</v>
      </c>
      <c r="AY14" s="87" t="s">
        <v>138</v>
      </c>
    </row>
    <row r="15" spans="2:51" x14ac:dyDescent="0.25">
      <c r="B15" s="43">
        <v>2.1666666666666701</v>
      </c>
      <c r="C15" s="43">
        <v>0.20833333333333301</v>
      </c>
      <c r="D15" s="99">
        <v>25</v>
      </c>
      <c r="E15" s="44">
        <f t="shared" si="2"/>
        <v>17.605633802816904</v>
      </c>
      <c r="F15" s="168">
        <v>66</v>
      </c>
      <c r="G15" s="44">
        <f t="shared" si="3"/>
        <v>46.478873239436624</v>
      </c>
      <c r="H15" s="45" t="s">
        <v>88</v>
      </c>
      <c r="I15" s="45">
        <f t="shared" si="4"/>
        <v>41.549295774647888</v>
      </c>
      <c r="J15" s="46">
        <f>(F15-5)/1.42</f>
        <v>42.95774647887324</v>
      </c>
      <c r="K15" s="45">
        <f>J15+(6/1.42)</f>
        <v>47.183098591549296</v>
      </c>
      <c r="L15" s="47">
        <v>18</v>
      </c>
      <c r="M15" s="48" t="s">
        <v>89</v>
      </c>
      <c r="N15" s="48">
        <v>13.1</v>
      </c>
      <c r="O15" s="164">
        <v>101</v>
      </c>
      <c r="P15" s="164">
        <v>96</v>
      </c>
      <c r="Q15" s="164">
        <v>20337234</v>
      </c>
      <c r="R15" s="50">
        <f t="shared" si="5"/>
        <v>3814</v>
      </c>
      <c r="S15" s="51">
        <f t="shared" si="6"/>
        <v>91.536000000000001</v>
      </c>
      <c r="T15" s="51">
        <f t="shared" si="7"/>
        <v>3.8140000000000001</v>
      </c>
      <c r="U15" s="100">
        <v>9.5</v>
      </c>
      <c r="V15" s="100">
        <f t="shared" si="0"/>
        <v>9.5</v>
      </c>
      <c r="W15" s="175" t="s">
        <v>129</v>
      </c>
      <c r="X15" s="169">
        <v>0</v>
      </c>
      <c r="Y15" s="169">
        <v>0</v>
      </c>
      <c r="Z15" s="169">
        <v>906</v>
      </c>
      <c r="AA15" s="169">
        <v>0</v>
      </c>
      <c r="AB15" s="169">
        <v>1058</v>
      </c>
      <c r="AC15" s="52" t="s">
        <v>90</v>
      </c>
      <c r="AD15" s="52" t="s">
        <v>90</v>
      </c>
      <c r="AE15" s="52" t="s">
        <v>90</v>
      </c>
      <c r="AF15" s="165" t="s">
        <v>90</v>
      </c>
      <c r="AG15" s="165">
        <v>33691068</v>
      </c>
      <c r="AH15" s="53">
        <f t="shared" si="9"/>
        <v>516</v>
      </c>
      <c r="AI15" s="54">
        <f t="shared" si="8"/>
        <v>135.29103303618248</v>
      </c>
      <c r="AJ15" s="166">
        <v>0</v>
      </c>
      <c r="AK15" s="166">
        <v>0</v>
      </c>
      <c r="AL15" s="166">
        <v>1</v>
      </c>
      <c r="AM15" s="166">
        <v>0</v>
      </c>
      <c r="AN15" s="166">
        <v>1</v>
      </c>
      <c r="AO15" s="166">
        <v>0</v>
      </c>
      <c r="AP15" s="169">
        <v>7451408</v>
      </c>
      <c r="AQ15" s="169">
        <f t="shared" si="1"/>
        <v>0</v>
      </c>
      <c r="AR15" s="55"/>
      <c r="AS15" s="56" t="s">
        <v>113</v>
      </c>
      <c r="AV15" s="42" t="s">
        <v>98</v>
      </c>
      <c r="AW15" s="42" t="s">
        <v>99</v>
      </c>
      <c r="AY15" s="87"/>
    </row>
    <row r="16" spans="2:51" x14ac:dyDescent="0.25">
      <c r="B16" s="43">
        <v>2.2083333333333299</v>
      </c>
      <c r="C16" s="43">
        <v>0.25</v>
      </c>
      <c r="D16" s="99">
        <v>15</v>
      </c>
      <c r="E16" s="44">
        <f t="shared" si="2"/>
        <v>10.563380281690142</v>
      </c>
      <c r="F16" s="103">
        <v>68</v>
      </c>
      <c r="G16" s="44">
        <f t="shared" si="3"/>
        <v>47.887323943661976</v>
      </c>
      <c r="H16" s="45" t="s">
        <v>88</v>
      </c>
      <c r="I16" s="45">
        <f t="shared" si="4"/>
        <v>46.478873239436624</v>
      </c>
      <c r="J16" s="46">
        <f t="shared" ref="J16:J25" si="10">F16/1.42</f>
        <v>47.887323943661976</v>
      </c>
      <c r="K16" s="45">
        <f>J16+1.42</f>
        <v>49.307323943661977</v>
      </c>
      <c r="L16" s="47">
        <v>19</v>
      </c>
      <c r="M16" s="48" t="s">
        <v>100</v>
      </c>
      <c r="N16" s="48">
        <v>13.1</v>
      </c>
      <c r="O16" s="164">
        <v>117</v>
      </c>
      <c r="P16" s="164">
        <v>116</v>
      </c>
      <c r="Q16" s="164">
        <v>20341695</v>
      </c>
      <c r="R16" s="50">
        <f t="shared" si="5"/>
        <v>4461</v>
      </c>
      <c r="S16" s="51">
        <f t="shared" si="6"/>
        <v>107.06399999999999</v>
      </c>
      <c r="T16" s="51">
        <f t="shared" si="7"/>
        <v>4.4610000000000003</v>
      </c>
      <c r="U16" s="100">
        <v>9.5</v>
      </c>
      <c r="V16" s="100">
        <f t="shared" si="0"/>
        <v>9.5</v>
      </c>
      <c r="W16" s="175" t="s">
        <v>129</v>
      </c>
      <c r="X16" s="169">
        <v>0</v>
      </c>
      <c r="Y16" s="169">
        <v>0</v>
      </c>
      <c r="Z16" s="169">
        <v>1092</v>
      </c>
      <c r="AA16" s="169">
        <v>0</v>
      </c>
      <c r="AB16" s="169">
        <v>1139</v>
      </c>
      <c r="AC16" s="52" t="s">
        <v>90</v>
      </c>
      <c r="AD16" s="52" t="s">
        <v>90</v>
      </c>
      <c r="AE16" s="52" t="s">
        <v>90</v>
      </c>
      <c r="AF16" s="165" t="s">
        <v>90</v>
      </c>
      <c r="AG16" s="165">
        <v>33691732</v>
      </c>
      <c r="AH16" s="53">
        <f t="shared" si="9"/>
        <v>664</v>
      </c>
      <c r="AI16" s="54">
        <f t="shared" si="8"/>
        <v>148.84555032503923</v>
      </c>
      <c r="AJ16" s="166">
        <v>0</v>
      </c>
      <c r="AK16" s="166">
        <v>0</v>
      </c>
      <c r="AL16" s="166">
        <v>1</v>
      </c>
      <c r="AM16" s="166">
        <v>0</v>
      </c>
      <c r="AN16" s="166">
        <v>1</v>
      </c>
      <c r="AO16" s="166">
        <v>0</v>
      </c>
      <c r="AP16" s="169">
        <v>7451408</v>
      </c>
      <c r="AQ16" s="169">
        <f t="shared" si="1"/>
        <v>0</v>
      </c>
      <c r="AR16" s="57"/>
      <c r="AS16" s="56" t="s">
        <v>101</v>
      </c>
      <c r="AV16" s="42" t="s">
        <v>102</v>
      </c>
      <c r="AW16" s="42" t="s">
        <v>103</v>
      </c>
      <c r="AY16" s="87"/>
    </row>
    <row r="17" spans="1:51" x14ac:dyDescent="0.25">
      <c r="B17" s="43">
        <v>2.25</v>
      </c>
      <c r="C17" s="43">
        <v>0.29166666666666702</v>
      </c>
      <c r="D17" s="99">
        <v>11</v>
      </c>
      <c r="E17" s="44">
        <f t="shared" si="2"/>
        <v>7.746478873239437</v>
      </c>
      <c r="F17" s="103">
        <v>83</v>
      </c>
      <c r="G17" s="44">
        <f t="shared" si="3"/>
        <v>58.450704225352112</v>
      </c>
      <c r="H17" s="45" t="s">
        <v>88</v>
      </c>
      <c r="I17" s="45">
        <f t="shared" si="4"/>
        <v>57.04225352112676</v>
      </c>
      <c r="J17" s="46">
        <f t="shared" si="10"/>
        <v>58.450704225352112</v>
      </c>
      <c r="K17" s="45">
        <f t="shared" ref="K17:K22" si="11">J17+1.42</f>
        <v>59.870704225352114</v>
      </c>
      <c r="L17" s="47">
        <v>19</v>
      </c>
      <c r="M17" s="48" t="s">
        <v>100</v>
      </c>
      <c r="N17" s="48">
        <v>16.7</v>
      </c>
      <c r="O17" s="164">
        <v>130</v>
      </c>
      <c r="P17" s="164">
        <v>122</v>
      </c>
      <c r="Q17" s="164">
        <v>20347702</v>
      </c>
      <c r="R17" s="50">
        <f t="shared" si="5"/>
        <v>6007</v>
      </c>
      <c r="S17" s="51">
        <f t="shared" si="6"/>
        <v>144.16800000000001</v>
      </c>
      <c r="T17" s="51">
        <f t="shared" si="7"/>
        <v>6.0069999999999997</v>
      </c>
      <c r="U17" s="100">
        <v>9.1999999999999993</v>
      </c>
      <c r="V17" s="100">
        <f t="shared" si="0"/>
        <v>9.1999999999999993</v>
      </c>
      <c r="W17" s="175" t="s">
        <v>142</v>
      </c>
      <c r="X17" s="169">
        <v>0</v>
      </c>
      <c r="Y17" s="169">
        <v>1024</v>
      </c>
      <c r="Z17" s="169">
        <v>1164</v>
      </c>
      <c r="AA17" s="169">
        <v>1185</v>
      </c>
      <c r="AB17" s="169">
        <v>1169</v>
      </c>
      <c r="AC17" s="52" t="s">
        <v>90</v>
      </c>
      <c r="AD17" s="52" t="s">
        <v>90</v>
      </c>
      <c r="AE17" s="52" t="s">
        <v>90</v>
      </c>
      <c r="AF17" s="165" t="s">
        <v>90</v>
      </c>
      <c r="AG17" s="165">
        <v>33693055</v>
      </c>
      <c r="AH17" s="53">
        <f t="shared" si="9"/>
        <v>1323</v>
      </c>
      <c r="AI17" s="54">
        <f t="shared" si="8"/>
        <v>220.24304977526219</v>
      </c>
      <c r="AJ17" s="166">
        <v>0</v>
      </c>
      <c r="AK17" s="166">
        <v>1</v>
      </c>
      <c r="AL17" s="166">
        <v>1</v>
      </c>
      <c r="AM17" s="166">
        <v>1</v>
      </c>
      <c r="AN17" s="166">
        <v>1</v>
      </c>
      <c r="AO17" s="166">
        <v>0</v>
      </c>
      <c r="AP17" s="169">
        <v>7451408</v>
      </c>
      <c r="AQ17" s="169">
        <f t="shared" si="1"/>
        <v>0</v>
      </c>
      <c r="AR17" s="55"/>
      <c r="AS17" s="56" t="s">
        <v>101</v>
      </c>
      <c r="AT17" s="58"/>
      <c r="AV17" s="42" t="s">
        <v>104</v>
      </c>
      <c r="AW17" s="42" t="s">
        <v>105</v>
      </c>
      <c r="AY17" s="170"/>
    </row>
    <row r="18" spans="1:51" x14ac:dyDescent="0.25">
      <c r="B18" s="43">
        <v>2.2916666666666701</v>
      </c>
      <c r="C18" s="43">
        <v>0.33333333333333298</v>
      </c>
      <c r="D18" s="99">
        <v>8</v>
      </c>
      <c r="E18" s="44">
        <f t="shared" si="2"/>
        <v>5.6338028169014089</v>
      </c>
      <c r="F18" s="103">
        <v>83</v>
      </c>
      <c r="G18" s="44">
        <f t="shared" si="3"/>
        <v>58.450704225352112</v>
      </c>
      <c r="H18" s="45" t="s">
        <v>88</v>
      </c>
      <c r="I18" s="45">
        <f t="shared" si="4"/>
        <v>57.04225352112676</v>
      </c>
      <c r="J18" s="46">
        <f t="shared" si="10"/>
        <v>58.450704225352112</v>
      </c>
      <c r="K18" s="45">
        <f t="shared" si="11"/>
        <v>59.870704225352114</v>
      </c>
      <c r="L18" s="47">
        <v>19</v>
      </c>
      <c r="M18" s="48" t="s">
        <v>100</v>
      </c>
      <c r="N18" s="48">
        <v>17.3</v>
      </c>
      <c r="O18" s="164">
        <v>138</v>
      </c>
      <c r="P18" s="164">
        <v>143</v>
      </c>
      <c r="Q18" s="164">
        <v>20353710</v>
      </c>
      <c r="R18" s="50">
        <f t="shared" si="5"/>
        <v>6008</v>
      </c>
      <c r="S18" s="51">
        <f t="shared" si="6"/>
        <v>144.19200000000001</v>
      </c>
      <c r="T18" s="51">
        <f t="shared" si="7"/>
        <v>6.008</v>
      </c>
      <c r="U18" s="100">
        <v>8.9</v>
      </c>
      <c r="V18" s="100">
        <f t="shared" si="0"/>
        <v>8.9</v>
      </c>
      <c r="W18" s="175" t="s">
        <v>142</v>
      </c>
      <c r="X18" s="169">
        <v>0</v>
      </c>
      <c r="Y18" s="169">
        <v>1036</v>
      </c>
      <c r="Z18" s="169">
        <v>1195</v>
      </c>
      <c r="AA18" s="169">
        <v>1185</v>
      </c>
      <c r="AB18" s="169">
        <v>1198</v>
      </c>
      <c r="AC18" s="52" t="s">
        <v>90</v>
      </c>
      <c r="AD18" s="52" t="s">
        <v>90</v>
      </c>
      <c r="AE18" s="52" t="s">
        <v>90</v>
      </c>
      <c r="AF18" s="165" t="s">
        <v>90</v>
      </c>
      <c r="AG18" s="165">
        <v>33694378</v>
      </c>
      <c r="AH18" s="53">
        <f t="shared" si="9"/>
        <v>1323</v>
      </c>
      <c r="AI18" s="54">
        <f t="shared" si="8"/>
        <v>220.2063914780293</v>
      </c>
      <c r="AJ18" s="166">
        <v>0</v>
      </c>
      <c r="AK18" s="166">
        <v>1</v>
      </c>
      <c r="AL18" s="166">
        <v>1</v>
      </c>
      <c r="AM18" s="166">
        <v>1</v>
      </c>
      <c r="AN18" s="166">
        <v>1</v>
      </c>
      <c r="AO18" s="166">
        <v>0</v>
      </c>
      <c r="AP18" s="169">
        <v>7451408</v>
      </c>
      <c r="AQ18" s="169">
        <f t="shared" si="1"/>
        <v>0</v>
      </c>
      <c r="AR18" s="55"/>
      <c r="AS18" s="56" t="s">
        <v>101</v>
      </c>
      <c r="AV18" s="42" t="s">
        <v>106</v>
      </c>
      <c r="AW18" s="42" t="s">
        <v>107</v>
      </c>
      <c r="AY18" s="170"/>
    </row>
    <row r="19" spans="1:51" x14ac:dyDescent="0.25">
      <c r="B19" s="43">
        <v>2.3333333333333299</v>
      </c>
      <c r="C19" s="43">
        <v>0.375</v>
      </c>
      <c r="D19" s="99">
        <v>8</v>
      </c>
      <c r="E19" s="44">
        <f t="shared" si="2"/>
        <v>5.6338028169014089</v>
      </c>
      <c r="F19" s="103">
        <v>83</v>
      </c>
      <c r="G19" s="44">
        <f t="shared" si="3"/>
        <v>58.450704225352112</v>
      </c>
      <c r="H19" s="45" t="s">
        <v>88</v>
      </c>
      <c r="I19" s="45">
        <f t="shared" si="4"/>
        <v>57.04225352112676</v>
      </c>
      <c r="J19" s="46">
        <f t="shared" si="10"/>
        <v>58.450704225352112</v>
      </c>
      <c r="K19" s="45">
        <f t="shared" si="11"/>
        <v>59.870704225352114</v>
      </c>
      <c r="L19" s="47">
        <v>19</v>
      </c>
      <c r="M19" s="48" t="s">
        <v>100</v>
      </c>
      <c r="N19" s="48">
        <v>18.399999999999999</v>
      </c>
      <c r="O19" s="164">
        <v>136</v>
      </c>
      <c r="P19" s="164">
        <v>150</v>
      </c>
      <c r="Q19" s="164">
        <v>20359810</v>
      </c>
      <c r="R19" s="50">
        <f t="shared" si="5"/>
        <v>6100</v>
      </c>
      <c r="S19" s="51">
        <f t="shared" si="6"/>
        <v>146.4</v>
      </c>
      <c r="T19" s="51">
        <f t="shared" si="7"/>
        <v>6.1</v>
      </c>
      <c r="U19" s="100">
        <v>8.3000000000000007</v>
      </c>
      <c r="V19" s="100">
        <f t="shared" si="0"/>
        <v>8.3000000000000007</v>
      </c>
      <c r="W19" s="175" t="s">
        <v>142</v>
      </c>
      <c r="X19" s="169">
        <v>0</v>
      </c>
      <c r="Y19" s="169">
        <v>1070</v>
      </c>
      <c r="Z19" s="169">
        <v>1195</v>
      </c>
      <c r="AA19" s="169">
        <v>1185</v>
      </c>
      <c r="AB19" s="169">
        <v>1198</v>
      </c>
      <c r="AC19" s="52" t="s">
        <v>90</v>
      </c>
      <c r="AD19" s="52" t="s">
        <v>90</v>
      </c>
      <c r="AE19" s="52" t="s">
        <v>90</v>
      </c>
      <c r="AF19" s="165" t="s">
        <v>90</v>
      </c>
      <c r="AG19" s="165">
        <v>33695724</v>
      </c>
      <c r="AH19" s="53">
        <f t="shared" si="9"/>
        <v>1346</v>
      </c>
      <c r="AI19" s="54">
        <f t="shared" si="8"/>
        <v>220.65573770491804</v>
      </c>
      <c r="AJ19" s="166">
        <v>0</v>
      </c>
      <c r="AK19" s="166">
        <v>1</v>
      </c>
      <c r="AL19" s="166">
        <v>1</v>
      </c>
      <c r="AM19" s="166">
        <v>1</v>
      </c>
      <c r="AN19" s="166">
        <v>1</v>
      </c>
      <c r="AO19" s="166">
        <v>0</v>
      </c>
      <c r="AP19" s="169">
        <v>7451408</v>
      </c>
      <c r="AQ19" s="169">
        <f t="shared" si="1"/>
        <v>0</v>
      </c>
      <c r="AR19" s="55"/>
      <c r="AS19" s="56" t="s">
        <v>101</v>
      </c>
      <c r="AV19" s="42" t="s">
        <v>108</v>
      </c>
      <c r="AW19" s="42" t="s">
        <v>109</v>
      </c>
      <c r="AY19" s="170"/>
    </row>
    <row r="20" spans="1:51" x14ac:dyDescent="0.25">
      <c r="B20" s="43">
        <v>2.375</v>
      </c>
      <c r="C20" s="43">
        <v>0.41666666666666669</v>
      </c>
      <c r="D20" s="99">
        <v>8</v>
      </c>
      <c r="E20" s="44">
        <f t="shared" si="2"/>
        <v>5.6338028169014089</v>
      </c>
      <c r="F20" s="103">
        <v>83</v>
      </c>
      <c r="G20" s="44">
        <f t="shared" si="3"/>
        <v>58.450704225352112</v>
      </c>
      <c r="H20" s="45" t="s">
        <v>88</v>
      </c>
      <c r="I20" s="45">
        <f t="shared" si="4"/>
        <v>57.04225352112676</v>
      </c>
      <c r="J20" s="46">
        <f t="shared" si="10"/>
        <v>58.450704225352112</v>
      </c>
      <c r="K20" s="45">
        <f t="shared" si="11"/>
        <v>59.870704225352114</v>
      </c>
      <c r="L20" s="47">
        <v>19</v>
      </c>
      <c r="M20" s="48" t="s">
        <v>100</v>
      </c>
      <c r="N20" s="48">
        <v>17.7</v>
      </c>
      <c r="O20" s="164">
        <v>136</v>
      </c>
      <c r="P20" s="164">
        <v>148</v>
      </c>
      <c r="Q20" s="164">
        <v>20366003</v>
      </c>
      <c r="R20" s="50">
        <f t="shared" si="5"/>
        <v>6193</v>
      </c>
      <c r="S20" s="51">
        <f t="shared" si="6"/>
        <v>148.63200000000001</v>
      </c>
      <c r="T20" s="51">
        <f t="shared" si="7"/>
        <v>6.1929999999999996</v>
      </c>
      <c r="U20" s="100">
        <v>7.6</v>
      </c>
      <c r="V20" s="100">
        <f t="shared" si="0"/>
        <v>7.6</v>
      </c>
      <c r="W20" s="175" t="s">
        <v>142</v>
      </c>
      <c r="X20" s="169">
        <v>0</v>
      </c>
      <c r="Y20" s="169">
        <v>1098</v>
      </c>
      <c r="Z20" s="169">
        <v>1195</v>
      </c>
      <c r="AA20" s="169">
        <v>1185</v>
      </c>
      <c r="AB20" s="169">
        <v>1198</v>
      </c>
      <c r="AC20" s="52" t="s">
        <v>90</v>
      </c>
      <c r="AD20" s="52" t="s">
        <v>90</v>
      </c>
      <c r="AE20" s="52" t="s">
        <v>90</v>
      </c>
      <c r="AF20" s="165" t="s">
        <v>90</v>
      </c>
      <c r="AG20" s="165">
        <v>33697112</v>
      </c>
      <c r="AH20" s="53">
        <f t="shared" si="9"/>
        <v>1388</v>
      </c>
      <c r="AI20" s="54">
        <f t="shared" si="8"/>
        <v>224.12401098013888</v>
      </c>
      <c r="AJ20" s="166">
        <v>0</v>
      </c>
      <c r="AK20" s="166">
        <v>1</v>
      </c>
      <c r="AL20" s="166">
        <v>1</v>
      </c>
      <c r="AM20" s="166">
        <v>1</v>
      </c>
      <c r="AN20" s="166">
        <v>1</v>
      </c>
      <c r="AO20" s="166">
        <v>0</v>
      </c>
      <c r="AP20" s="169">
        <v>7451408</v>
      </c>
      <c r="AQ20" s="169">
        <f t="shared" si="1"/>
        <v>0</v>
      </c>
      <c r="AR20" s="57"/>
      <c r="AS20" s="56" t="s">
        <v>101</v>
      </c>
      <c r="AY20" s="170"/>
    </row>
    <row r="21" spans="1:51" x14ac:dyDescent="0.25">
      <c r="B21" s="43">
        <v>2.4166666666666701</v>
      </c>
      <c r="C21" s="43">
        <v>0.45833333333333298</v>
      </c>
      <c r="D21" s="99">
        <v>9</v>
      </c>
      <c r="E21" s="44">
        <f t="shared" si="2"/>
        <v>6.3380281690140849</v>
      </c>
      <c r="F21" s="103">
        <v>83</v>
      </c>
      <c r="G21" s="44">
        <f t="shared" si="3"/>
        <v>58.450704225352112</v>
      </c>
      <c r="H21" s="45" t="s">
        <v>88</v>
      </c>
      <c r="I21" s="45">
        <f t="shared" si="4"/>
        <v>57.04225352112676</v>
      </c>
      <c r="J21" s="46">
        <f t="shared" si="10"/>
        <v>58.450704225352112</v>
      </c>
      <c r="K21" s="45">
        <f t="shared" si="11"/>
        <v>59.870704225352114</v>
      </c>
      <c r="L21" s="47">
        <v>19</v>
      </c>
      <c r="M21" s="48" t="s">
        <v>100</v>
      </c>
      <c r="N21" s="48">
        <v>17.7</v>
      </c>
      <c r="O21" s="164">
        <v>138</v>
      </c>
      <c r="P21" s="164">
        <v>154</v>
      </c>
      <c r="Q21" s="164">
        <v>20372301</v>
      </c>
      <c r="R21" s="50">
        <f>Q21-Q20</f>
        <v>6298</v>
      </c>
      <c r="S21" s="51">
        <f t="shared" si="6"/>
        <v>151.15199999999999</v>
      </c>
      <c r="T21" s="51">
        <f t="shared" si="7"/>
        <v>6.298</v>
      </c>
      <c r="U21" s="100">
        <v>6.9</v>
      </c>
      <c r="V21" s="100">
        <f t="shared" si="0"/>
        <v>6.9</v>
      </c>
      <c r="W21" s="175" t="s">
        <v>142</v>
      </c>
      <c r="X21" s="169">
        <v>0</v>
      </c>
      <c r="Y21" s="169">
        <v>1098</v>
      </c>
      <c r="Z21" s="169">
        <v>1195</v>
      </c>
      <c r="AA21" s="169">
        <v>1185</v>
      </c>
      <c r="AB21" s="169">
        <v>1198</v>
      </c>
      <c r="AC21" s="52" t="s">
        <v>90</v>
      </c>
      <c r="AD21" s="52" t="s">
        <v>90</v>
      </c>
      <c r="AE21" s="52" t="s">
        <v>90</v>
      </c>
      <c r="AF21" s="165" t="s">
        <v>90</v>
      </c>
      <c r="AG21" s="165">
        <v>33698516</v>
      </c>
      <c r="AH21" s="53">
        <f t="shared" si="9"/>
        <v>1404</v>
      </c>
      <c r="AI21" s="54">
        <f t="shared" si="8"/>
        <v>222.92791362337249</v>
      </c>
      <c r="AJ21" s="166">
        <v>0</v>
      </c>
      <c r="AK21" s="166">
        <v>1</v>
      </c>
      <c r="AL21" s="166">
        <v>1</v>
      </c>
      <c r="AM21" s="166">
        <v>1</v>
      </c>
      <c r="AN21" s="166">
        <v>1</v>
      </c>
      <c r="AO21" s="166">
        <v>0</v>
      </c>
      <c r="AP21" s="169">
        <v>7451408</v>
      </c>
      <c r="AQ21" s="169">
        <f t="shared" si="1"/>
        <v>0</v>
      </c>
      <c r="AR21" s="55"/>
      <c r="AS21" s="56" t="s">
        <v>101</v>
      </c>
      <c r="AY21" s="170"/>
    </row>
    <row r="22" spans="1:51" x14ac:dyDescent="0.25">
      <c r="B22" s="43">
        <v>2.4583333333333299</v>
      </c>
      <c r="C22" s="43">
        <v>0.5</v>
      </c>
      <c r="D22" s="99">
        <v>8</v>
      </c>
      <c r="E22" s="44">
        <f t="shared" si="2"/>
        <v>5.6338028169014089</v>
      </c>
      <c r="F22" s="103">
        <v>83</v>
      </c>
      <c r="G22" s="44">
        <f t="shared" si="3"/>
        <v>58.450704225352112</v>
      </c>
      <c r="H22" s="45" t="s">
        <v>88</v>
      </c>
      <c r="I22" s="45">
        <f t="shared" si="4"/>
        <v>57.04225352112676</v>
      </c>
      <c r="J22" s="46">
        <f t="shared" si="10"/>
        <v>58.450704225352112</v>
      </c>
      <c r="K22" s="45">
        <f t="shared" si="11"/>
        <v>59.870704225352114</v>
      </c>
      <c r="L22" s="47">
        <v>19</v>
      </c>
      <c r="M22" s="48" t="s">
        <v>100</v>
      </c>
      <c r="N22" s="48">
        <v>17.3</v>
      </c>
      <c r="O22" s="164">
        <v>135</v>
      </c>
      <c r="P22" s="164">
        <v>147</v>
      </c>
      <c r="Q22" s="164">
        <v>20378600</v>
      </c>
      <c r="R22" s="50">
        <f t="shared" si="5"/>
        <v>6299</v>
      </c>
      <c r="S22" s="51">
        <f t="shared" si="6"/>
        <v>151.17599999999999</v>
      </c>
      <c r="T22" s="51">
        <f t="shared" si="7"/>
        <v>6.2990000000000004</v>
      </c>
      <c r="U22" s="100">
        <v>6.4</v>
      </c>
      <c r="V22" s="100">
        <f t="shared" si="0"/>
        <v>6.4</v>
      </c>
      <c r="W22" s="175" t="s">
        <v>142</v>
      </c>
      <c r="X22" s="169">
        <v>0</v>
      </c>
      <c r="Y22" s="169">
        <v>1074</v>
      </c>
      <c r="Z22" s="169">
        <v>1195</v>
      </c>
      <c r="AA22" s="169">
        <v>1185</v>
      </c>
      <c r="AB22" s="169">
        <v>1198</v>
      </c>
      <c r="AC22" s="52" t="s">
        <v>90</v>
      </c>
      <c r="AD22" s="52" t="s">
        <v>90</v>
      </c>
      <c r="AE22" s="52" t="s">
        <v>90</v>
      </c>
      <c r="AF22" s="165" t="s">
        <v>90</v>
      </c>
      <c r="AG22" s="165">
        <v>33699920</v>
      </c>
      <c r="AH22" s="53">
        <f t="shared" si="9"/>
        <v>1404</v>
      </c>
      <c r="AI22" s="54">
        <f t="shared" si="8"/>
        <v>222.8925226226385</v>
      </c>
      <c r="AJ22" s="166">
        <v>0</v>
      </c>
      <c r="AK22" s="166">
        <v>1</v>
      </c>
      <c r="AL22" s="166">
        <v>1</v>
      </c>
      <c r="AM22" s="166">
        <v>1</v>
      </c>
      <c r="AN22" s="166">
        <v>1</v>
      </c>
      <c r="AO22" s="166">
        <v>0</v>
      </c>
      <c r="AP22" s="169">
        <v>7451408</v>
      </c>
      <c r="AQ22" s="169">
        <f t="shared" si="1"/>
        <v>0</v>
      </c>
      <c r="AR22" s="55"/>
      <c r="AS22" s="56" t="s">
        <v>101</v>
      </c>
      <c r="AV22" s="59" t="s">
        <v>110</v>
      </c>
      <c r="AY22" s="170"/>
    </row>
    <row r="23" spans="1:51" x14ac:dyDescent="0.25">
      <c r="A23" s="163" t="s">
        <v>183</v>
      </c>
      <c r="B23" s="43">
        <v>2.5</v>
      </c>
      <c r="C23" s="43">
        <v>0.54166666666666696</v>
      </c>
      <c r="D23" s="99">
        <v>6</v>
      </c>
      <c r="E23" s="44">
        <f t="shared" si="2"/>
        <v>4.2253521126760569</v>
      </c>
      <c r="F23" s="168">
        <v>81</v>
      </c>
      <c r="G23" s="44">
        <f t="shared" si="3"/>
        <v>57.04225352112676</v>
      </c>
      <c r="H23" s="45" t="s">
        <v>88</v>
      </c>
      <c r="I23" s="45">
        <f t="shared" si="4"/>
        <v>55.633802816901408</v>
      </c>
      <c r="J23" s="46">
        <f t="shared" si="10"/>
        <v>57.04225352112676</v>
      </c>
      <c r="K23" s="45">
        <f>J23+(6/1.42)</f>
        <v>61.267605633802816</v>
      </c>
      <c r="L23" s="47">
        <v>19</v>
      </c>
      <c r="M23" s="48" t="s">
        <v>100</v>
      </c>
      <c r="N23" s="48">
        <v>17.5</v>
      </c>
      <c r="O23" s="164">
        <v>135</v>
      </c>
      <c r="P23" s="164">
        <v>140</v>
      </c>
      <c r="Q23" s="164">
        <v>20384507</v>
      </c>
      <c r="R23" s="50">
        <f t="shared" si="5"/>
        <v>5907</v>
      </c>
      <c r="S23" s="51">
        <f t="shared" si="6"/>
        <v>141.768</v>
      </c>
      <c r="T23" s="51">
        <f t="shared" si="7"/>
        <v>5.907</v>
      </c>
      <c r="U23" s="100">
        <v>6.1</v>
      </c>
      <c r="V23" s="100">
        <f t="shared" si="0"/>
        <v>6.1</v>
      </c>
      <c r="W23" s="175" t="s">
        <v>142</v>
      </c>
      <c r="X23" s="169">
        <v>0</v>
      </c>
      <c r="Y23" s="169">
        <v>1042</v>
      </c>
      <c r="Z23" s="169">
        <v>1195</v>
      </c>
      <c r="AA23" s="169">
        <v>1185</v>
      </c>
      <c r="AB23" s="169">
        <v>1198</v>
      </c>
      <c r="AC23" s="52" t="s">
        <v>90</v>
      </c>
      <c r="AD23" s="52" t="s">
        <v>90</v>
      </c>
      <c r="AE23" s="52" t="s">
        <v>90</v>
      </c>
      <c r="AF23" s="165" t="s">
        <v>90</v>
      </c>
      <c r="AG23" s="165">
        <v>33701252</v>
      </c>
      <c r="AH23" s="53">
        <f t="shared" si="9"/>
        <v>1332</v>
      </c>
      <c r="AI23" s="54">
        <f t="shared" si="8"/>
        <v>225.49517521584559</v>
      </c>
      <c r="AJ23" s="166">
        <v>0</v>
      </c>
      <c r="AK23" s="166">
        <v>1</v>
      </c>
      <c r="AL23" s="166">
        <v>1</v>
      </c>
      <c r="AM23" s="166">
        <v>1</v>
      </c>
      <c r="AN23" s="166">
        <v>1</v>
      </c>
      <c r="AO23" s="166">
        <v>0</v>
      </c>
      <c r="AP23" s="169">
        <v>7451408</v>
      </c>
      <c r="AQ23" s="169">
        <f t="shared" si="1"/>
        <v>0</v>
      </c>
      <c r="AR23" s="55"/>
      <c r="AS23" s="56" t="s">
        <v>113</v>
      </c>
      <c r="AT23" s="58"/>
      <c r="AV23" s="60" t="s">
        <v>111</v>
      </c>
      <c r="AW23" s="61" t="s">
        <v>112</v>
      </c>
      <c r="AY23" s="170"/>
    </row>
    <row r="24" spans="1:51" x14ac:dyDescent="0.25">
      <c r="B24" s="43">
        <v>2.5416666666666701</v>
      </c>
      <c r="C24" s="43">
        <v>0.58333333333333404</v>
      </c>
      <c r="D24" s="99">
        <v>6</v>
      </c>
      <c r="E24" s="44">
        <f t="shared" si="2"/>
        <v>4.2253521126760569</v>
      </c>
      <c r="F24" s="168">
        <v>81</v>
      </c>
      <c r="G24" s="44">
        <f t="shared" si="3"/>
        <v>57.04225352112676</v>
      </c>
      <c r="H24" s="45" t="s">
        <v>88</v>
      </c>
      <c r="I24" s="45">
        <f t="shared" si="4"/>
        <v>55.633802816901408</v>
      </c>
      <c r="J24" s="46">
        <f t="shared" si="10"/>
        <v>57.04225352112676</v>
      </c>
      <c r="K24" s="45">
        <f t="shared" ref="K24:K34" si="12">J24+(6/1.42)</f>
        <v>61.267605633802816</v>
      </c>
      <c r="L24" s="47">
        <v>18</v>
      </c>
      <c r="M24" s="48" t="s">
        <v>100</v>
      </c>
      <c r="N24" s="48">
        <v>17.3</v>
      </c>
      <c r="O24" s="164">
        <v>136</v>
      </c>
      <c r="P24" s="164">
        <v>140</v>
      </c>
      <c r="Q24" s="164">
        <v>20390367</v>
      </c>
      <c r="R24" s="50">
        <f t="shared" si="5"/>
        <v>5860</v>
      </c>
      <c r="S24" s="51">
        <f t="shared" si="6"/>
        <v>140.63999999999999</v>
      </c>
      <c r="T24" s="51">
        <f t="shared" si="7"/>
        <v>5.86</v>
      </c>
      <c r="U24" s="100">
        <v>5.7</v>
      </c>
      <c r="V24" s="100">
        <f t="shared" si="0"/>
        <v>5.7</v>
      </c>
      <c r="W24" s="175" t="s">
        <v>142</v>
      </c>
      <c r="X24" s="169">
        <v>0</v>
      </c>
      <c r="Y24" s="169">
        <v>1021</v>
      </c>
      <c r="Z24" s="169">
        <v>1195</v>
      </c>
      <c r="AA24" s="169">
        <v>1185</v>
      </c>
      <c r="AB24" s="169">
        <v>1198</v>
      </c>
      <c r="AC24" s="52" t="s">
        <v>90</v>
      </c>
      <c r="AD24" s="52" t="s">
        <v>90</v>
      </c>
      <c r="AE24" s="52" t="s">
        <v>90</v>
      </c>
      <c r="AF24" s="165" t="s">
        <v>90</v>
      </c>
      <c r="AG24" s="165">
        <v>33702580</v>
      </c>
      <c r="AH24" s="53">
        <f t="shared" si="9"/>
        <v>1328</v>
      </c>
      <c r="AI24" s="54">
        <f t="shared" si="8"/>
        <v>226.6211604095563</v>
      </c>
      <c r="AJ24" s="166">
        <v>0</v>
      </c>
      <c r="AK24" s="166">
        <v>1</v>
      </c>
      <c r="AL24" s="166">
        <v>1</v>
      </c>
      <c r="AM24" s="166">
        <v>1</v>
      </c>
      <c r="AN24" s="166">
        <v>1</v>
      </c>
      <c r="AO24" s="166">
        <v>0</v>
      </c>
      <c r="AP24" s="169">
        <v>7451408</v>
      </c>
      <c r="AQ24" s="169">
        <f t="shared" si="1"/>
        <v>0</v>
      </c>
      <c r="AR24" s="57"/>
      <c r="AS24" s="56" t="s">
        <v>113</v>
      </c>
      <c r="AV24" s="62" t="s">
        <v>29</v>
      </c>
      <c r="AW24" s="62">
        <v>14.7</v>
      </c>
      <c r="AY24" s="170"/>
    </row>
    <row r="25" spans="1:51" x14ac:dyDescent="0.25">
      <c r="B25" s="43">
        <v>2.5833333333333299</v>
      </c>
      <c r="C25" s="43">
        <v>0.625</v>
      </c>
      <c r="D25" s="99">
        <v>6</v>
      </c>
      <c r="E25" s="44">
        <f t="shared" si="2"/>
        <v>4.2253521126760569</v>
      </c>
      <c r="F25" s="168">
        <v>81</v>
      </c>
      <c r="G25" s="44">
        <f t="shared" si="3"/>
        <v>57.04225352112676</v>
      </c>
      <c r="H25" s="45" t="s">
        <v>88</v>
      </c>
      <c r="I25" s="45">
        <f t="shared" si="4"/>
        <v>55.633802816901408</v>
      </c>
      <c r="J25" s="46">
        <f t="shared" si="10"/>
        <v>57.04225352112676</v>
      </c>
      <c r="K25" s="45">
        <f t="shared" si="12"/>
        <v>61.267605633802816</v>
      </c>
      <c r="L25" s="47">
        <v>18</v>
      </c>
      <c r="M25" s="48" t="s">
        <v>100</v>
      </c>
      <c r="N25" s="48">
        <v>16.899999999999999</v>
      </c>
      <c r="O25" s="164">
        <v>135</v>
      </c>
      <c r="P25" s="164">
        <v>138</v>
      </c>
      <c r="Q25" s="164">
        <v>20396071</v>
      </c>
      <c r="R25" s="50">
        <f t="shared" si="5"/>
        <v>5704</v>
      </c>
      <c r="S25" s="51">
        <f t="shared" si="6"/>
        <v>136.89599999999999</v>
      </c>
      <c r="T25" s="51">
        <f t="shared" si="7"/>
        <v>5.7039999999999997</v>
      </c>
      <c r="U25" s="100">
        <v>5.5</v>
      </c>
      <c r="V25" s="100">
        <f t="shared" si="0"/>
        <v>5.5</v>
      </c>
      <c r="W25" s="175" t="s">
        <v>142</v>
      </c>
      <c r="X25" s="169">
        <v>0</v>
      </c>
      <c r="Y25" s="169">
        <v>1015</v>
      </c>
      <c r="Z25" s="169">
        <v>1195</v>
      </c>
      <c r="AA25" s="169">
        <v>1185</v>
      </c>
      <c r="AB25" s="169">
        <v>1198</v>
      </c>
      <c r="AC25" s="52" t="s">
        <v>90</v>
      </c>
      <c r="AD25" s="52" t="s">
        <v>90</v>
      </c>
      <c r="AE25" s="52" t="s">
        <v>90</v>
      </c>
      <c r="AF25" s="165" t="s">
        <v>90</v>
      </c>
      <c r="AG25" s="165">
        <v>33703900</v>
      </c>
      <c r="AH25" s="53">
        <f t="shared" si="9"/>
        <v>1320</v>
      </c>
      <c r="AI25" s="54">
        <f t="shared" si="8"/>
        <v>231.41654978962134</v>
      </c>
      <c r="AJ25" s="166">
        <v>0</v>
      </c>
      <c r="AK25" s="166">
        <v>1</v>
      </c>
      <c r="AL25" s="166">
        <v>1</v>
      </c>
      <c r="AM25" s="166">
        <v>1</v>
      </c>
      <c r="AN25" s="166">
        <v>1</v>
      </c>
      <c r="AO25" s="166">
        <v>0</v>
      </c>
      <c r="AP25" s="169">
        <v>7451408</v>
      </c>
      <c r="AQ25" s="169">
        <f t="shared" si="1"/>
        <v>0</v>
      </c>
      <c r="AR25" s="55"/>
      <c r="AS25" s="56" t="s">
        <v>113</v>
      </c>
      <c r="AV25" s="62" t="s">
        <v>74</v>
      </c>
      <c r="AW25" s="62">
        <v>10.36</v>
      </c>
      <c r="AY25" s="170"/>
    </row>
    <row r="26" spans="1:51" x14ac:dyDescent="0.25">
      <c r="B26" s="43">
        <v>2.625</v>
      </c>
      <c r="C26" s="43">
        <v>0.66666666666666696</v>
      </c>
      <c r="D26" s="99">
        <v>6</v>
      </c>
      <c r="E26" s="44">
        <f t="shared" si="2"/>
        <v>4.2253521126760569</v>
      </c>
      <c r="F26" s="168">
        <v>81</v>
      </c>
      <c r="G26" s="44">
        <f t="shared" si="3"/>
        <v>57.04225352112676</v>
      </c>
      <c r="H26" s="45" t="s">
        <v>88</v>
      </c>
      <c r="I26" s="45">
        <f t="shared" si="4"/>
        <v>53.521126760563384</v>
      </c>
      <c r="J26" s="46">
        <f>(F26-3)/1.42</f>
        <v>54.929577464788736</v>
      </c>
      <c r="K26" s="45">
        <f t="shared" si="12"/>
        <v>59.154929577464792</v>
      </c>
      <c r="L26" s="47">
        <v>18</v>
      </c>
      <c r="M26" s="48" t="s">
        <v>100</v>
      </c>
      <c r="N26" s="48">
        <v>16.7</v>
      </c>
      <c r="O26" s="164">
        <v>136</v>
      </c>
      <c r="P26" s="164">
        <v>136</v>
      </c>
      <c r="Q26" s="164">
        <v>20401686</v>
      </c>
      <c r="R26" s="50">
        <f t="shared" si="5"/>
        <v>5615</v>
      </c>
      <c r="S26" s="51">
        <f t="shared" si="6"/>
        <v>134.76</v>
      </c>
      <c r="T26" s="51">
        <f t="shared" si="7"/>
        <v>5.6150000000000002</v>
      </c>
      <c r="U26" s="100">
        <v>5.2</v>
      </c>
      <c r="V26" s="100">
        <f t="shared" si="0"/>
        <v>5.2</v>
      </c>
      <c r="W26" s="175" t="s">
        <v>142</v>
      </c>
      <c r="X26" s="169">
        <v>0</v>
      </c>
      <c r="Y26" s="169">
        <v>1008</v>
      </c>
      <c r="Z26" s="169">
        <v>1195</v>
      </c>
      <c r="AA26" s="169">
        <v>1185</v>
      </c>
      <c r="AB26" s="169">
        <v>1198</v>
      </c>
      <c r="AC26" s="52" t="s">
        <v>90</v>
      </c>
      <c r="AD26" s="52" t="s">
        <v>90</v>
      </c>
      <c r="AE26" s="52" t="s">
        <v>90</v>
      </c>
      <c r="AF26" s="165" t="s">
        <v>90</v>
      </c>
      <c r="AG26" s="165">
        <v>33705224</v>
      </c>
      <c r="AH26" s="53">
        <f t="shared" si="9"/>
        <v>1324</v>
      </c>
      <c r="AI26" s="54">
        <f t="shared" si="8"/>
        <v>235.79697239536955</v>
      </c>
      <c r="AJ26" s="166">
        <v>0</v>
      </c>
      <c r="AK26" s="166">
        <v>1</v>
      </c>
      <c r="AL26" s="166">
        <v>1</v>
      </c>
      <c r="AM26" s="166">
        <v>1</v>
      </c>
      <c r="AN26" s="166">
        <v>1</v>
      </c>
      <c r="AO26" s="166">
        <v>0</v>
      </c>
      <c r="AP26" s="169">
        <v>7451408</v>
      </c>
      <c r="AQ26" s="169">
        <f t="shared" si="1"/>
        <v>0</v>
      </c>
      <c r="AR26" s="55"/>
      <c r="AS26" s="56" t="s">
        <v>113</v>
      </c>
      <c r="AV26" s="62" t="s">
        <v>114</v>
      </c>
      <c r="AW26" s="62">
        <v>1.01325</v>
      </c>
      <c r="AY26" s="170"/>
    </row>
    <row r="27" spans="1:51" x14ac:dyDescent="0.25">
      <c r="B27" s="43">
        <v>2.6666666666666701</v>
      </c>
      <c r="C27" s="43">
        <v>0.70833333333333404</v>
      </c>
      <c r="D27" s="99">
        <v>4</v>
      </c>
      <c r="E27" s="44">
        <f t="shared" si="2"/>
        <v>2.8169014084507045</v>
      </c>
      <c r="F27" s="168">
        <v>81</v>
      </c>
      <c r="G27" s="44">
        <f t="shared" si="3"/>
        <v>57.04225352112676</v>
      </c>
      <c r="H27" s="45" t="s">
        <v>88</v>
      </c>
      <c r="I27" s="45">
        <f t="shared" si="4"/>
        <v>53.521126760563384</v>
      </c>
      <c r="J27" s="46">
        <f t="shared" ref="J27:J32" si="13">(F27-3)/1.42</f>
        <v>54.929577464788736</v>
      </c>
      <c r="K27" s="45">
        <f t="shared" si="12"/>
        <v>59.154929577464792</v>
      </c>
      <c r="L27" s="47">
        <v>18</v>
      </c>
      <c r="M27" s="48" t="s">
        <v>100</v>
      </c>
      <c r="N27" s="48">
        <v>16.7</v>
      </c>
      <c r="O27" s="164">
        <v>139</v>
      </c>
      <c r="P27" s="164">
        <v>137</v>
      </c>
      <c r="Q27" s="164">
        <v>20407461</v>
      </c>
      <c r="R27" s="50">
        <f t="shared" si="5"/>
        <v>5775</v>
      </c>
      <c r="S27" s="51">
        <f t="shared" si="6"/>
        <v>138.6</v>
      </c>
      <c r="T27" s="51">
        <f t="shared" si="7"/>
        <v>5.7750000000000004</v>
      </c>
      <c r="U27" s="100">
        <v>4.9000000000000004</v>
      </c>
      <c r="V27" s="100">
        <f t="shared" si="0"/>
        <v>4.9000000000000004</v>
      </c>
      <c r="W27" s="175" t="s">
        <v>142</v>
      </c>
      <c r="X27" s="169">
        <v>0</v>
      </c>
      <c r="Y27" s="169">
        <v>1065</v>
      </c>
      <c r="Z27" s="169">
        <v>1195</v>
      </c>
      <c r="AA27" s="169">
        <v>1185</v>
      </c>
      <c r="AB27" s="169">
        <v>1198</v>
      </c>
      <c r="AC27" s="52" t="s">
        <v>90</v>
      </c>
      <c r="AD27" s="52" t="s">
        <v>90</v>
      </c>
      <c r="AE27" s="52" t="s">
        <v>90</v>
      </c>
      <c r="AF27" s="165" t="s">
        <v>90</v>
      </c>
      <c r="AG27" s="165">
        <v>33706548</v>
      </c>
      <c r="AH27" s="53">
        <f t="shared" si="9"/>
        <v>1324</v>
      </c>
      <c r="AI27" s="54">
        <f t="shared" si="8"/>
        <v>229.26406926406926</v>
      </c>
      <c r="AJ27" s="166">
        <v>0</v>
      </c>
      <c r="AK27" s="166">
        <v>1</v>
      </c>
      <c r="AL27" s="166">
        <v>1</v>
      </c>
      <c r="AM27" s="166">
        <v>1</v>
      </c>
      <c r="AN27" s="166">
        <v>1</v>
      </c>
      <c r="AO27" s="166">
        <v>0</v>
      </c>
      <c r="AP27" s="169">
        <v>7451408</v>
      </c>
      <c r="AQ27" s="169">
        <f t="shared" si="1"/>
        <v>0</v>
      </c>
      <c r="AR27" s="55"/>
      <c r="AS27" s="56" t="s">
        <v>113</v>
      </c>
      <c r="AV27" s="62" t="s">
        <v>115</v>
      </c>
      <c r="AW27" s="62">
        <v>1</v>
      </c>
      <c r="AY27" s="170"/>
    </row>
    <row r="28" spans="1:51" x14ac:dyDescent="0.25">
      <c r="B28" s="43">
        <v>2.7083333333333299</v>
      </c>
      <c r="C28" s="43">
        <v>0.750000000000002</v>
      </c>
      <c r="D28" s="99">
        <v>3</v>
      </c>
      <c r="E28" s="44">
        <f t="shared" si="2"/>
        <v>2.1126760563380285</v>
      </c>
      <c r="F28" s="168">
        <v>78</v>
      </c>
      <c r="G28" s="44">
        <f t="shared" si="3"/>
        <v>54.929577464788736</v>
      </c>
      <c r="H28" s="45" t="s">
        <v>88</v>
      </c>
      <c r="I28" s="45">
        <f t="shared" si="4"/>
        <v>51.408450704225352</v>
      </c>
      <c r="J28" s="46">
        <f t="shared" si="13"/>
        <v>52.816901408450704</v>
      </c>
      <c r="K28" s="45">
        <f t="shared" si="12"/>
        <v>57.04225352112676</v>
      </c>
      <c r="L28" s="47">
        <v>18</v>
      </c>
      <c r="M28" s="48" t="s">
        <v>100</v>
      </c>
      <c r="N28" s="48">
        <v>16.7</v>
      </c>
      <c r="O28" s="164">
        <v>136</v>
      </c>
      <c r="P28" s="164">
        <v>136</v>
      </c>
      <c r="Q28" s="164">
        <v>20413191</v>
      </c>
      <c r="R28" s="50">
        <f t="shared" si="5"/>
        <v>5730</v>
      </c>
      <c r="S28" s="51">
        <f t="shared" si="6"/>
        <v>137.52000000000001</v>
      </c>
      <c r="T28" s="51">
        <f t="shared" si="7"/>
        <v>5.73</v>
      </c>
      <c r="U28" s="100">
        <v>4.5999999999999996</v>
      </c>
      <c r="V28" s="100">
        <f t="shared" si="0"/>
        <v>4.5999999999999996</v>
      </c>
      <c r="W28" s="175" t="s">
        <v>142</v>
      </c>
      <c r="X28" s="169">
        <v>0</v>
      </c>
      <c r="Y28" s="169">
        <v>1009</v>
      </c>
      <c r="Z28" s="169">
        <v>1195</v>
      </c>
      <c r="AA28" s="169">
        <v>1185</v>
      </c>
      <c r="AB28" s="169">
        <v>1198</v>
      </c>
      <c r="AC28" s="52" t="s">
        <v>90</v>
      </c>
      <c r="AD28" s="52" t="s">
        <v>90</v>
      </c>
      <c r="AE28" s="52" t="s">
        <v>90</v>
      </c>
      <c r="AF28" s="165" t="s">
        <v>90</v>
      </c>
      <c r="AG28" s="165">
        <v>33707872</v>
      </c>
      <c r="AH28" s="53">
        <f t="shared" si="9"/>
        <v>1324</v>
      </c>
      <c r="AI28" s="54">
        <f t="shared" si="8"/>
        <v>231.06457242582894</v>
      </c>
      <c r="AJ28" s="166">
        <v>0</v>
      </c>
      <c r="AK28" s="166">
        <v>1</v>
      </c>
      <c r="AL28" s="166">
        <v>1</v>
      </c>
      <c r="AM28" s="166">
        <v>1</v>
      </c>
      <c r="AN28" s="166">
        <v>1</v>
      </c>
      <c r="AO28" s="166">
        <v>0</v>
      </c>
      <c r="AP28" s="169">
        <v>7451408</v>
      </c>
      <c r="AQ28" s="169">
        <f t="shared" si="1"/>
        <v>0</v>
      </c>
      <c r="AR28" s="57"/>
      <c r="AS28" s="56" t="s">
        <v>113</v>
      </c>
      <c r="AV28" s="62" t="s">
        <v>116</v>
      </c>
      <c r="AW28" s="62">
        <v>101.325</v>
      </c>
      <c r="AY28" s="170"/>
    </row>
    <row r="29" spans="1:51" x14ac:dyDescent="0.25">
      <c r="B29" s="43">
        <v>2.75</v>
      </c>
      <c r="C29" s="43">
        <v>0.79166666666666896</v>
      </c>
      <c r="D29" s="99">
        <v>3</v>
      </c>
      <c r="E29" s="44">
        <f t="shared" si="2"/>
        <v>2.1126760563380285</v>
      </c>
      <c r="F29" s="168">
        <v>78</v>
      </c>
      <c r="G29" s="44">
        <f t="shared" si="3"/>
        <v>54.929577464788736</v>
      </c>
      <c r="H29" s="45" t="s">
        <v>88</v>
      </c>
      <c r="I29" s="45">
        <f t="shared" si="4"/>
        <v>51.408450704225352</v>
      </c>
      <c r="J29" s="46">
        <f t="shared" si="13"/>
        <v>52.816901408450704</v>
      </c>
      <c r="K29" s="45">
        <f t="shared" si="12"/>
        <v>57.04225352112676</v>
      </c>
      <c r="L29" s="47">
        <v>18</v>
      </c>
      <c r="M29" s="48" t="s">
        <v>100</v>
      </c>
      <c r="N29" s="48">
        <v>16.600000000000001</v>
      </c>
      <c r="O29" s="164">
        <v>137</v>
      </c>
      <c r="P29" s="164">
        <v>133</v>
      </c>
      <c r="Q29" s="164">
        <v>20418847</v>
      </c>
      <c r="R29" s="50">
        <f t="shared" si="5"/>
        <v>5656</v>
      </c>
      <c r="S29" s="51">
        <f t="shared" si="6"/>
        <v>135.744</v>
      </c>
      <c r="T29" s="51">
        <f t="shared" si="7"/>
        <v>5.6559999999999997</v>
      </c>
      <c r="U29" s="100">
        <v>4.4000000000000004</v>
      </c>
      <c r="V29" s="100">
        <f t="shared" si="0"/>
        <v>4.4000000000000004</v>
      </c>
      <c r="W29" s="175" t="s">
        <v>142</v>
      </c>
      <c r="X29" s="169">
        <v>0</v>
      </c>
      <c r="Y29" s="169">
        <v>998</v>
      </c>
      <c r="Z29" s="169">
        <v>1195</v>
      </c>
      <c r="AA29" s="169">
        <v>1185</v>
      </c>
      <c r="AB29" s="169">
        <v>1198</v>
      </c>
      <c r="AC29" s="52" t="s">
        <v>90</v>
      </c>
      <c r="AD29" s="52" t="s">
        <v>90</v>
      </c>
      <c r="AE29" s="52" t="s">
        <v>90</v>
      </c>
      <c r="AF29" s="165" t="s">
        <v>90</v>
      </c>
      <c r="AG29" s="165">
        <v>33709180</v>
      </c>
      <c r="AH29" s="53">
        <f t="shared" si="9"/>
        <v>1308</v>
      </c>
      <c r="AI29" s="54">
        <f t="shared" si="8"/>
        <v>231.25884016973126</v>
      </c>
      <c r="AJ29" s="166">
        <v>0</v>
      </c>
      <c r="AK29" s="166">
        <v>1</v>
      </c>
      <c r="AL29" s="166">
        <v>1</v>
      </c>
      <c r="AM29" s="166">
        <v>1</v>
      </c>
      <c r="AN29" s="166">
        <v>1</v>
      </c>
      <c r="AO29" s="166">
        <v>0</v>
      </c>
      <c r="AP29" s="169">
        <v>7451408</v>
      </c>
      <c r="AQ29" s="169">
        <f t="shared" si="1"/>
        <v>0</v>
      </c>
      <c r="AR29" s="55"/>
      <c r="AS29" s="56" t="s">
        <v>113</v>
      </c>
      <c r="AY29" s="170"/>
    </row>
    <row r="30" spans="1:51" x14ac:dyDescent="0.25">
      <c r="B30" s="43">
        <v>2.7916666666666701</v>
      </c>
      <c r="C30" s="43">
        <v>0.83333333333333703</v>
      </c>
      <c r="D30" s="99">
        <v>10</v>
      </c>
      <c r="E30" s="44">
        <f t="shared" si="2"/>
        <v>7.042253521126761</v>
      </c>
      <c r="F30" s="168">
        <v>76</v>
      </c>
      <c r="G30" s="44">
        <f t="shared" si="3"/>
        <v>53.521126760563384</v>
      </c>
      <c r="H30" s="45" t="s">
        <v>88</v>
      </c>
      <c r="I30" s="45">
        <f t="shared" si="4"/>
        <v>50</v>
      </c>
      <c r="J30" s="46">
        <f t="shared" si="13"/>
        <v>51.408450704225352</v>
      </c>
      <c r="K30" s="45">
        <f t="shared" si="12"/>
        <v>55.633802816901408</v>
      </c>
      <c r="L30" s="47">
        <v>18</v>
      </c>
      <c r="M30" s="48" t="s">
        <v>100</v>
      </c>
      <c r="N30" s="48">
        <v>16.600000000000001</v>
      </c>
      <c r="O30" s="164">
        <v>114</v>
      </c>
      <c r="P30" s="164">
        <v>132</v>
      </c>
      <c r="Q30" s="164">
        <v>20424354</v>
      </c>
      <c r="R30" s="50">
        <f t="shared" si="5"/>
        <v>5507</v>
      </c>
      <c r="S30" s="51">
        <f t="shared" si="6"/>
        <v>132.16800000000001</v>
      </c>
      <c r="T30" s="51">
        <f t="shared" si="7"/>
        <v>5.5069999999999997</v>
      </c>
      <c r="U30" s="100">
        <v>3.5</v>
      </c>
      <c r="V30" s="100">
        <f t="shared" si="0"/>
        <v>3.5</v>
      </c>
      <c r="W30" s="175" t="s">
        <v>143</v>
      </c>
      <c r="X30" s="169">
        <v>0</v>
      </c>
      <c r="Y30" s="169">
        <v>1130</v>
      </c>
      <c r="Z30" s="169">
        <v>1195</v>
      </c>
      <c r="AA30" s="169">
        <v>0</v>
      </c>
      <c r="AB30" s="169">
        <v>1198</v>
      </c>
      <c r="AC30" s="52" t="s">
        <v>90</v>
      </c>
      <c r="AD30" s="52" t="s">
        <v>90</v>
      </c>
      <c r="AE30" s="52" t="s">
        <v>90</v>
      </c>
      <c r="AF30" s="165" t="s">
        <v>90</v>
      </c>
      <c r="AG30" s="165">
        <v>33710288</v>
      </c>
      <c r="AH30" s="53">
        <f t="shared" si="9"/>
        <v>1108</v>
      </c>
      <c r="AI30" s="54">
        <f t="shared" si="8"/>
        <v>201.19847466860361</v>
      </c>
      <c r="AJ30" s="166">
        <v>0</v>
      </c>
      <c r="AK30" s="166">
        <v>1</v>
      </c>
      <c r="AL30" s="166">
        <v>1</v>
      </c>
      <c r="AM30" s="166">
        <v>0</v>
      </c>
      <c r="AN30" s="166">
        <v>1</v>
      </c>
      <c r="AO30" s="166">
        <v>0</v>
      </c>
      <c r="AP30" s="169">
        <v>7451408</v>
      </c>
      <c r="AQ30" s="169">
        <f t="shared" si="1"/>
        <v>0</v>
      </c>
      <c r="AR30" s="55"/>
      <c r="AS30" s="56" t="s">
        <v>113</v>
      </c>
      <c r="AV30" s="225" t="s">
        <v>117</v>
      </c>
      <c r="AW30" s="225"/>
      <c r="AY30" s="170"/>
    </row>
    <row r="31" spans="1:51" x14ac:dyDescent="0.25">
      <c r="B31" s="43">
        <v>2.8333333333333299</v>
      </c>
      <c r="C31" s="43">
        <v>0.875000000000004</v>
      </c>
      <c r="D31" s="99">
        <v>10</v>
      </c>
      <c r="E31" s="44">
        <f t="shared" si="2"/>
        <v>7.042253521126761</v>
      </c>
      <c r="F31" s="168">
        <v>76</v>
      </c>
      <c r="G31" s="44">
        <f t="shared" si="3"/>
        <v>53.521126760563384</v>
      </c>
      <c r="H31" s="45" t="s">
        <v>88</v>
      </c>
      <c r="I31" s="45">
        <f t="shared" si="4"/>
        <v>50</v>
      </c>
      <c r="J31" s="46">
        <f t="shared" si="13"/>
        <v>51.408450704225352</v>
      </c>
      <c r="K31" s="45">
        <f t="shared" si="12"/>
        <v>55.633802816901408</v>
      </c>
      <c r="L31" s="47">
        <v>18</v>
      </c>
      <c r="M31" s="48" t="s">
        <v>100</v>
      </c>
      <c r="N31" s="48">
        <v>16.100000000000001</v>
      </c>
      <c r="O31" s="164">
        <v>115</v>
      </c>
      <c r="P31" s="164">
        <v>125</v>
      </c>
      <c r="Q31" s="164">
        <v>20429789</v>
      </c>
      <c r="R31" s="50">
        <f t="shared" si="5"/>
        <v>5435</v>
      </c>
      <c r="S31" s="51">
        <f t="shared" si="6"/>
        <v>130.44</v>
      </c>
      <c r="T31" s="51">
        <f t="shared" si="7"/>
        <v>5.4349999999999996</v>
      </c>
      <c r="U31" s="100">
        <v>2.7</v>
      </c>
      <c r="V31" s="100">
        <f t="shared" si="0"/>
        <v>2.7</v>
      </c>
      <c r="W31" s="175" t="s">
        <v>143</v>
      </c>
      <c r="X31" s="169">
        <v>0</v>
      </c>
      <c r="Y31" s="169">
        <v>1081</v>
      </c>
      <c r="Z31" s="169">
        <v>1195</v>
      </c>
      <c r="AA31" s="169">
        <v>0</v>
      </c>
      <c r="AB31" s="169">
        <v>1198</v>
      </c>
      <c r="AC31" s="52" t="s">
        <v>90</v>
      </c>
      <c r="AD31" s="52" t="s">
        <v>90</v>
      </c>
      <c r="AE31" s="52" t="s">
        <v>90</v>
      </c>
      <c r="AF31" s="165" t="s">
        <v>90</v>
      </c>
      <c r="AG31" s="165">
        <v>33711372</v>
      </c>
      <c r="AH31" s="53">
        <f t="shared" si="9"/>
        <v>1084</v>
      </c>
      <c r="AI31" s="54">
        <f t="shared" si="8"/>
        <v>199.44802207911684</v>
      </c>
      <c r="AJ31" s="166">
        <v>0</v>
      </c>
      <c r="AK31" s="166">
        <v>1</v>
      </c>
      <c r="AL31" s="166">
        <v>1</v>
      </c>
      <c r="AM31" s="166">
        <v>0</v>
      </c>
      <c r="AN31" s="166">
        <v>1</v>
      </c>
      <c r="AO31" s="166">
        <v>0</v>
      </c>
      <c r="AP31" s="169">
        <v>7451408</v>
      </c>
      <c r="AQ31" s="169">
        <f t="shared" si="1"/>
        <v>0</v>
      </c>
      <c r="AR31" s="55"/>
      <c r="AS31" s="56" t="s">
        <v>113</v>
      </c>
      <c r="AV31" s="63" t="s">
        <v>29</v>
      </c>
      <c r="AW31" s="63" t="s">
        <v>74</v>
      </c>
      <c r="AY31" s="170"/>
    </row>
    <row r="32" spans="1:51" x14ac:dyDescent="0.25">
      <c r="B32" s="43">
        <v>2.875</v>
      </c>
      <c r="C32" s="43">
        <v>0.91666666666667096</v>
      </c>
      <c r="D32" s="99">
        <v>12</v>
      </c>
      <c r="E32" s="44">
        <f t="shared" si="2"/>
        <v>8.4507042253521139</v>
      </c>
      <c r="F32" s="168">
        <v>76</v>
      </c>
      <c r="G32" s="44">
        <f t="shared" si="3"/>
        <v>53.521126760563384</v>
      </c>
      <c r="H32" s="45" t="s">
        <v>88</v>
      </c>
      <c r="I32" s="45">
        <f t="shared" si="4"/>
        <v>50</v>
      </c>
      <c r="J32" s="46">
        <f t="shared" si="13"/>
        <v>51.408450704225352</v>
      </c>
      <c r="K32" s="45">
        <f t="shared" si="12"/>
        <v>55.633802816901408</v>
      </c>
      <c r="L32" s="47">
        <v>14</v>
      </c>
      <c r="M32" s="48" t="s">
        <v>118</v>
      </c>
      <c r="N32" s="48">
        <v>12.6</v>
      </c>
      <c r="O32" s="164">
        <v>119</v>
      </c>
      <c r="P32" s="164">
        <v>118</v>
      </c>
      <c r="Q32" s="164">
        <v>20434943</v>
      </c>
      <c r="R32" s="50">
        <f>Q32-Q31</f>
        <v>5154</v>
      </c>
      <c r="S32" s="51">
        <f t="shared" si="6"/>
        <v>123.696</v>
      </c>
      <c r="T32" s="51">
        <f t="shared" si="7"/>
        <v>5.1539999999999999</v>
      </c>
      <c r="U32" s="100">
        <v>2.2999999999999998</v>
      </c>
      <c r="V32" s="100">
        <f t="shared" si="0"/>
        <v>2.2999999999999998</v>
      </c>
      <c r="W32" s="175" t="s">
        <v>143</v>
      </c>
      <c r="X32" s="169">
        <v>0</v>
      </c>
      <c r="Y32" s="169">
        <v>1004</v>
      </c>
      <c r="Z32" s="169">
        <v>1195</v>
      </c>
      <c r="AA32" s="169">
        <v>0</v>
      </c>
      <c r="AB32" s="169">
        <v>1198</v>
      </c>
      <c r="AC32" s="52" t="s">
        <v>90</v>
      </c>
      <c r="AD32" s="52" t="s">
        <v>90</v>
      </c>
      <c r="AE32" s="52" t="s">
        <v>90</v>
      </c>
      <c r="AF32" s="165" t="s">
        <v>90</v>
      </c>
      <c r="AG32" s="165">
        <v>33712396</v>
      </c>
      <c r="AH32" s="53">
        <f t="shared" si="9"/>
        <v>1024</v>
      </c>
      <c r="AI32" s="54">
        <f t="shared" si="8"/>
        <v>198.68063639891346</v>
      </c>
      <c r="AJ32" s="166">
        <v>0</v>
      </c>
      <c r="AK32" s="166">
        <v>1</v>
      </c>
      <c r="AL32" s="166">
        <v>1</v>
      </c>
      <c r="AM32" s="166">
        <v>0</v>
      </c>
      <c r="AN32" s="166">
        <v>1</v>
      </c>
      <c r="AO32" s="166">
        <v>0</v>
      </c>
      <c r="AP32" s="169">
        <v>7451408</v>
      </c>
      <c r="AQ32" s="169">
        <f t="shared" si="1"/>
        <v>0</v>
      </c>
      <c r="AR32" s="57"/>
      <c r="AS32" s="56" t="s">
        <v>113</v>
      </c>
      <c r="AV32" s="64">
        <v>1</v>
      </c>
      <c r="AW32" s="64">
        <f>IFERROR(AV32*VLOOKUP(AV31,AV24:AW28,2,FALSE)/VLOOKUP(AW31,AV24:AW28,2,FALSE),"Enter Unit and Value")</f>
        <v>1.4189189189189189</v>
      </c>
      <c r="AY32" s="170"/>
    </row>
    <row r="33" spans="2:51" x14ac:dyDescent="0.25">
      <c r="B33" s="43">
        <v>2.9166666666666701</v>
      </c>
      <c r="C33" s="43">
        <v>0.95833333333333803</v>
      </c>
      <c r="D33" s="99">
        <v>18</v>
      </c>
      <c r="E33" s="44">
        <f t="shared" si="2"/>
        <v>12.67605633802817</v>
      </c>
      <c r="F33" s="168">
        <v>66</v>
      </c>
      <c r="G33" s="44">
        <f t="shared" si="3"/>
        <v>46.478873239436624</v>
      </c>
      <c r="H33" s="45" t="s">
        <v>88</v>
      </c>
      <c r="I33" s="45">
        <f>J33-(2/1.42)</f>
        <v>41.549295774647888</v>
      </c>
      <c r="J33" s="46">
        <f t="shared" ref="J33:J34" si="14">(F33-5)/1.42</f>
        <v>42.95774647887324</v>
      </c>
      <c r="K33" s="45">
        <f t="shared" si="12"/>
        <v>47.183098591549296</v>
      </c>
      <c r="L33" s="47">
        <v>14</v>
      </c>
      <c r="M33" s="48" t="s">
        <v>118</v>
      </c>
      <c r="N33" s="48">
        <v>11.9</v>
      </c>
      <c r="O33" s="164">
        <v>122</v>
      </c>
      <c r="P33" s="164">
        <v>102</v>
      </c>
      <c r="Q33" s="164">
        <v>20439296</v>
      </c>
      <c r="R33" s="50">
        <f t="shared" si="5"/>
        <v>4353</v>
      </c>
      <c r="S33" s="51">
        <f t="shared" si="6"/>
        <v>104.47199999999999</v>
      </c>
      <c r="T33" s="51">
        <f t="shared" si="7"/>
        <v>4.3529999999999998</v>
      </c>
      <c r="U33" s="100">
        <v>2.9</v>
      </c>
      <c r="V33" s="100">
        <f t="shared" si="0"/>
        <v>2.9</v>
      </c>
      <c r="W33" s="175" t="s">
        <v>129</v>
      </c>
      <c r="X33" s="169">
        <v>0</v>
      </c>
      <c r="Y33" s="169">
        <v>0</v>
      </c>
      <c r="Z33" s="169">
        <v>1096</v>
      </c>
      <c r="AA33" s="169">
        <v>0</v>
      </c>
      <c r="AB33" s="169">
        <v>1109</v>
      </c>
      <c r="AC33" s="52" t="s">
        <v>90</v>
      </c>
      <c r="AD33" s="52" t="s">
        <v>90</v>
      </c>
      <c r="AE33" s="52" t="s">
        <v>90</v>
      </c>
      <c r="AF33" s="165" t="s">
        <v>90</v>
      </c>
      <c r="AG33" s="165">
        <v>33713164</v>
      </c>
      <c r="AH33" s="53">
        <f t="shared" si="9"/>
        <v>768</v>
      </c>
      <c r="AI33" s="54">
        <f t="shared" si="8"/>
        <v>176.43004824259134</v>
      </c>
      <c r="AJ33" s="166">
        <v>0</v>
      </c>
      <c r="AK33" s="166">
        <v>0</v>
      </c>
      <c r="AL33" s="166">
        <v>1</v>
      </c>
      <c r="AM33" s="166">
        <v>0</v>
      </c>
      <c r="AN33" s="166">
        <v>1</v>
      </c>
      <c r="AO33" s="166">
        <v>0.3</v>
      </c>
      <c r="AP33" s="169">
        <v>7452068</v>
      </c>
      <c r="AQ33" s="169">
        <f t="shared" si="1"/>
        <v>660</v>
      </c>
      <c r="AR33" s="55"/>
      <c r="AS33" s="56" t="s">
        <v>113</v>
      </c>
      <c r="AY33" s="170"/>
    </row>
    <row r="34" spans="2:51" x14ac:dyDescent="0.25">
      <c r="B34" s="43">
        <v>2.9583333333333299</v>
      </c>
      <c r="C34" s="43">
        <v>1</v>
      </c>
      <c r="D34" s="99">
        <v>12</v>
      </c>
      <c r="E34" s="44">
        <f t="shared" si="2"/>
        <v>8.4507042253521139</v>
      </c>
      <c r="F34" s="168">
        <v>66</v>
      </c>
      <c r="G34" s="44">
        <f t="shared" si="3"/>
        <v>46.478873239436624</v>
      </c>
      <c r="H34" s="45" t="s">
        <v>88</v>
      </c>
      <c r="I34" s="45">
        <f t="shared" si="4"/>
        <v>41.549295774647888</v>
      </c>
      <c r="J34" s="46">
        <f t="shared" si="14"/>
        <v>42.95774647887324</v>
      </c>
      <c r="K34" s="45">
        <f t="shared" si="12"/>
        <v>47.183098591549296</v>
      </c>
      <c r="L34" s="47">
        <v>14</v>
      </c>
      <c r="M34" s="48" t="s">
        <v>118</v>
      </c>
      <c r="N34" s="65">
        <v>11.5</v>
      </c>
      <c r="O34" s="164">
        <v>122</v>
      </c>
      <c r="P34" s="164">
        <v>94</v>
      </c>
      <c r="Q34" s="164">
        <v>20443383</v>
      </c>
      <c r="R34" s="50">
        <f t="shared" si="5"/>
        <v>4087</v>
      </c>
      <c r="S34" s="51">
        <f t="shared" si="6"/>
        <v>98.087999999999994</v>
      </c>
      <c r="T34" s="51">
        <f t="shared" si="7"/>
        <v>4.0869999999999997</v>
      </c>
      <c r="U34" s="100">
        <v>3.7</v>
      </c>
      <c r="V34" s="100">
        <f t="shared" si="0"/>
        <v>3.7</v>
      </c>
      <c r="W34" s="175" t="s">
        <v>129</v>
      </c>
      <c r="X34" s="169">
        <v>0</v>
      </c>
      <c r="Y34" s="169">
        <v>0</v>
      </c>
      <c r="Z34" s="169">
        <v>1049</v>
      </c>
      <c r="AA34" s="169">
        <v>0</v>
      </c>
      <c r="AB34" s="169">
        <v>1059</v>
      </c>
      <c r="AC34" s="52" t="s">
        <v>90</v>
      </c>
      <c r="AD34" s="52" t="s">
        <v>90</v>
      </c>
      <c r="AE34" s="52" t="s">
        <v>90</v>
      </c>
      <c r="AF34" s="165" t="s">
        <v>90</v>
      </c>
      <c r="AG34" s="165">
        <v>33713849</v>
      </c>
      <c r="AH34" s="53">
        <f t="shared" si="9"/>
        <v>685</v>
      </c>
      <c r="AI34" s="54">
        <f t="shared" si="8"/>
        <v>167.60459995106436</v>
      </c>
      <c r="AJ34" s="166">
        <v>0</v>
      </c>
      <c r="AK34" s="166">
        <v>0</v>
      </c>
      <c r="AL34" s="166">
        <v>1</v>
      </c>
      <c r="AM34" s="166">
        <v>0</v>
      </c>
      <c r="AN34" s="166">
        <v>1</v>
      </c>
      <c r="AO34" s="166">
        <v>0.3</v>
      </c>
      <c r="AP34" s="169">
        <v>7452885</v>
      </c>
      <c r="AQ34" s="169">
        <f t="shared" si="1"/>
        <v>817</v>
      </c>
      <c r="AR34" s="55"/>
      <c r="AS34" s="56" t="s">
        <v>113</v>
      </c>
      <c r="AV34" s="60" t="s">
        <v>119</v>
      </c>
      <c r="AW34" s="66" t="s">
        <v>30</v>
      </c>
      <c r="AY34" s="170"/>
    </row>
    <row r="35" spans="2:51" x14ac:dyDescent="0.25">
      <c r="B35" s="152"/>
      <c r="C35" s="153"/>
      <c r="D35" s="152"/>
      <c r="E35" s="155"/>
      <c r="F35" s="155"/>
      <c r="G35" s="156"/>
      <c r="H35" s="154"/>
      <c r="I35" s="155"/>
      <c r="J35" s="155"/>
      <c r="K35" s="156"/>
      <c r="L35" s="226" t="s">
        <v>120</v>
      </c>
      <c r="M35" s="227"/>
      <c r="N35" s="228"/>
      <c r="O35" s="67"/>
      <c r="P35" s="67">
        <f>AVERAGE(P11:P34)</f>
        <v>122.45833333333333</v>
      </c>
      <c r="Q35" s="68">
        <f>Q34-Q10</f>
        <v>122692</v>
      </c>
      <c r="R35" s="69">
        <f>SUM(R11:R34)</f>
        <v>122692</v>
      </c>
      <c r="S35" s="70">
        <f>AVERAGE(S11:S34)</f>
        <v>122.69200000000002</v>
      </c>
      <c r="T35" s="70">
        <f>SUM(T11:T34)</f>
        <v>122.69200000000001</v>
      </c>
      <c r="U35" s="154"/>
      <c r="V35" s="154"/>
      <c r="W35" s="61"/>
      <c r="X35" s="146"/>
      <c r="Y35" s="147"/>
      <c r="Z35" s="147"/>
      <c r="AA35" s="147"/>
      <c r="AB35" s="148"/>
      <c r="AC35" s="146"/>
      <c r="AD35" s="147"/>
      <c r="AE35" s="148"/>
      <c r="AF35" s="149"/>
      <c r="AG35" s="71">
        <f>AG34-AG10</f>
        <v>25546</v>
      </c>
      <c r="AH35" s="72">
        <f>SUM(AH11:AH34)</f>
        <v>25546</v>
      </c>
      <c r="AI35" s="73">
        <f>$AH$35/$T35</f>
        <v>208.21243438855018</v>
      </c>
      <c r="AJ35" s="149"/>
      <c r="AK35" s="150"/>
      <c r="AL35" s="150"/>
      <c r="AM35" s="150"/>
      <c r="AN35" s="151"/>
      <c r="AO35" s="74"/>
      <c r="AP35" s="75">
        <f>AP34-AP10</f>
        <v>4965</v>
      </c>
      <c r="AQ35" s="76">
        <f>SUM(AQ11:AQ34)</f>
        <v>4965</v>
      </c>
      <c r="AR35" s="77" t="e">
        <f>AVERAGE(AR11:AR34)</f>
        <v>#DIV/0!</v>
      </c>
      <c r="AS35" s="74"/>
      <c r="AV35" s="78" t="s">
        <v>30</v>
      </c>
      <c r="AW35" s="78">
        <v>1</v>
      </c>
      <c r="AY35" s="170"/>
    </row>
    <row r="36" spans="2:51" x14ac:dyDescent="0.25">
      <c r="B36" s="79"/>
      <c r="C36" s="79"/>
      <c r="D36" s="79"/>
      <c r="E36" s="80"/>
      <c r="F36" s="80"/>
      <c r="G36" s="80"/>
      <c r="H36" s="80"/>
      <c r="I36" s="81"/>
      <c r="J36" s="81"/>
      <c r="K36" s="81"/>
      <c r="L36" s="167"/>
      <c r="M36" s="167"/>
      <c r="N36" s="167"/>
      <c r="O36" s="167"/>
      <c r="P36" s="167"/>
      <c r="Q36" s="167"/>
      <c r="R36" s="167"/>
      <c r="S36" s="167"/>
      <c r="T36" s="167"/>
      <c r="U36" s="82"/>
      <c r="V36" s="82"/>
      <c r="W36" s="167"/>
      <c r="X36" s="167"/>
      <c r="Y36" s="167"/>
      <c r="Z36" s="171"/>
      <c r="AA36" s="167"/>
      <c r="AB36" s="167"/>
      <c r="AC36" s="167"/>
      <c r="AD36" s="167"/>
      <c r="AE36" s="167"/>
      <c r="AH36" s="83"/>
      <c r="AM36" s="167"/>
      <c r="AN36" s="167"/>
      <c r="AO36" s="167"/>
      <c r="AP36" s="167"/>
      <c r="AQ36" s="167"/>
      <c r="AR36" s="167"/>
      <c r="AV36" s="78" t="s">
        <v>121</v>
      </c>
      <c r="AW36" s="78">
        <v>41.67</v>
      </c>
      <c r="AY36" s="170"/>
    </row>
    <row r="37" spans="2:51" x14ac:dyDescent="0.25">
      <c r="B37" s="93" t="s">
        <v>122</v>
      </c>
      <c r="C37" s="93"/>
      <c r="D37" s="93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71"/>
      <c r="X37" s="171"/>
      <c r="Y37" s="171"/>
      <c r="Z37" s="171"/>
      <c r="AA37" s="171"/>
      <c r="AB37" s="171"/>
      <c r="AC37" s="171"/>
      <c r="AD37" s="171"/>
      <c r="AE37" s="171"/>
      <c r="AM37" s="23"/>
      <c r="AN37" s="167"/>
      <c r="AO37" s="167"/>
      <c r="AP37" s="167"/>
      <c r="AQ37" s="167"/>
      <c r="AR37" s="171"/>
      <c r="AV37" s="78" t="s">
        <v>123</v>
      </c>
      <c r="AW37" s="78">
        <v>11.574999999999999</v>
      </c>
      <c r="AY37" s="170"/>
    </row>
    <row r="38" spans="2:51" x14ac:dyDescent="0.25">
      <c r="B38" s="94" t="s">
        <v>139</v>
      </c>
      <c r="C38" s="93"/>
      <c r="D38" s="9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171"/>
      <c r="X38" s="171"/>
      <c r="Y38" s="171"/>
      <c r="Z38" s="171"/>
      <c r="AA38" s="171"/>
      <c r="AB38" s="171"/>
      <c r="AC38" s="171"/>
      <c r="AD38" s="171"/>
      <c r="AE38" s="171"/>
      <c r="AM38" s="23"/>
      <c r="AN38" s="167"/>
      <c r="AO38" s="167"/>
      <c r="AP38" s="167"/>
      <c r="AQ38" s="167"/>
      <c r="AR38" s="171"/>
      <c r="AV38" s="78"/>
      <c r="AW38" s="78"/>
      <c r="AY38" s="170"/>
    </row>
    <row r="39" spans="2:51" x14ac:dyDescent="0.25">
      <c r="B39" s="90" t="s">
        <v>128</v>
      </c>
      <c r="C39" s="176"/>
      <c r="D39" s="176"/>
      <c r="E39" s="176"/>
      <c r="F39" s="176"/>
      <c r="G39" s="176"/>
      <c r="H39" s="176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92"/>
      <c r="T39" s="92"/>
      <c r="U39" s="92"/>
      <c r="V39" s="92"/>
      <c r="W39" s="171"/>
      <c r="X39" s="171"/>
      <c r="Y39" s="171"/>
      <c r="Z39" s="171"/>
      <c r="AA39" s="171"/>
      <c r="AB39" s="171"/>
      <c r="AC39" s="171"/>
      <c r="AD39" s="171"/>
      <c r="AE39" s="171"/>
      <c r="AM39" s="23"/>
      <c r="AN39" s="167"/>
      <c r="AO39" s="167"/>
      <c r="AP39" s="167"/>
      <c r="AQ39" s="167"/>
      <c r="AR39" s="171"/>
      <c r="AV39" s="78"/>
      <c r="AW39" s="78"/>
      <c r="AY39" s="170"/>
    </row>
    <row r="40" spans="2:51" x14ac:dyDescent="0.25">
      <c r="B40" s="182" t="s">
        <v>134</v>
      </c>
      <c r="C40" s="176"/>
      <c r="D40" s="176"/>
      <c r="E40" s="176"/>
      <c r="F40" s="176"/>
      <c r="G40" s="176"/>
      <c r="H40" s="176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92"/>
      <c r="T40" s="92"/>
      <c r="U40" s="92"/>
      <c r="V40" s="92"/>
      <c r="W40" s="171"/>
      <c r="X40" s="171"/>
      <c r="Y40" s="171"/>
      <c r="Z40" s="171"/>
      <c r="AA40" s="171"/>
      <c r="AB40" s="171"/>
      <c r="AC40" s="171"/>
      <c r="AD40" s="171"/>
      <c r="AE40" s="171"/>
      <c r="AM40" s="23"/>
      <c r="AN40" s="167"/>
      <c r="AO40" s="167"/>
      <c r="AP40" s="167"/>
      <c r="AQ40" s="167"/>
      <c r="AR40" s="171"/>
      <c r="AV40" s="78"/>
      <c r="AW40" s="78"/>
      <c r="AY40" s="170"/>
    </row>
    <row r="41" spans="2:51" x14ac:dyDescent="0.25">
      <c r="B41" s="88" t="s">
        <v>140</v>
      </c>
      <c r="C41" s="176"/>
      <c r="D41" s="176"/>
      <c r="E41" s="176"/>
      <c r="F41" s="176"/>
      <c r="G41" s="176"/>
      <c r="H41" s="176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92"/>
      <c r="T41" s="92"/>
      <c r="U41" s="92"/>
      <c r="V41" s="92"/>
      <c r="W41" s="171"/>
      <c r="X41" s="171"/>
      <c r="Y41" s="171"/>
      <c r="Z41" s="171"/>
      <c r="AA41" s="171"/>
      <c r="AB41" s="171"/>
      <c r="AC41" s="171"/>
      <c r="AD41" s="171"/>
      <c r="AE41" s="171"/>
      <c r="AM41" s="23"/>
      <c r="AN41" s="167"/>
      <c r="AO41" s="167"/>
      <c r="AP41" s="167"/>
      <c r="AQ41" s="167"/>
      <c r="AR41" s="171"/>
      <c r="AV41" s="78"/>
      <c r="AW41" s="78"/>
      <c r="AY41" s="170"/>
    </row>
    <row r="42" spans="2:51" x14ac:dyDescent="0.25">
      <c r="B42" s="89" t="s">
        <v>182</v>
      </c>
      <c r="C42" s="176"/>
      <c r="D42" s="176"/>
      <c r="E42" s="176"/>
      <c r="F42" s="176"/>
      <c r="G42" s="176"/>
      <c r="H42" s="176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9"/>
      <c r="T42" s="179"/>
      <c r="U42" s="179"/>
      <c r="V42" s="179"/>
      <c r="W42" s="171"/>
      <c r="X42" s="171"/>
      <c r="Y42" s="171"/>
      <c r="Z42" s="171"/>
      <c r="AA42" s="171"/>
      <c r="AB42" s="171"/>
      <c r="AC42" s="171"/>
      <c r="AD42" s="171"/>
      <c r="AE42" s="171"/>
      <c r="AM42" s="172"/>
      <c r="AN42" s="172"/>
      <c r="AO42" s="172"/>
      <c r="AP42" s="172"/>
      <c r="AQ42" s="172"/>
      <c r="AR42" s="172"/>
      <c r="AS42" s="173"/>
      <c r="AV42" s="170"/>
      <c r="AW42" s="163"/>
      <c r="AX42" s="163"/>
      <c r="AY42" s="163"/>
    </row>
    <row r="43" spans="2:51" x14ac:dyDescent="0.25">
      <c r="B43" s="182" t="s">
        <v>124</v>
      </c>
      <c r="C43" s="176"/>
      <c r="D43" s="176"/>
      <c r="E43" s="181"/>
      <c r="F43" s="181"/>
      <c r="G43" s="181"/>
      <c r="H43" s="176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9"/>
      <c r="T43" s="179"/>
      <c r="U43" s="179"/>
      <c r="V43" s="179"/>
      <c r="W43" s="171"/>
      <c r="X43" s="171"/>
      <c r="Y43" s="171"/>
      <c r="Z43" s="171"/>
      <c r="AA43" s="171"/>
      <c r="AB43" s="171"/>
      <c r="AC43" s="171"/>
      <c r="AD43" s="171"/>
      <c r="AE43" s="171"/>
      <c r="AM43" s="172"/>
      <c r="AN43" s="172"/>
      <c r="AO43" s="172"/>
      <c r="AP43" s="172"/>
      <c r="AQ43" s="172"/>
      <c r="AR43" s="172"/>
      <c r="AS43" s="173"/>
      <c r="AV43" s="170"/>
      <c r="AW43" s="163"/>
      <c r="AX43" s="163"/>
      <c r="AY43" s="163"/>
    </row>
    <row r="44" spans="2:51" x14ac:dyDescent="0.25">
      <c r="B44" s="182" t="s">
        <v>125</v>
      </c>
      <c r="C44" s="176"/>
      <c r="D44" s="176"/>
      <c r="E44" s="181"/>
      <c r="F44" s="181"/>
      <c r="G44" s="181"/>
      <c r="H44" s="17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80"/>
      <c r="T44" s="179"/>
      <c r="U44" s="179"/>
      <c r="V44" s="179"/>
      <c r="W44" s="171"/>
      <c r="X44" s="171"/>
      <c r="Y44" s="171"/>
      <c r="Z44" s="171"/>
      <c r="AA44" s="171"/>
      <c r="AB44" s="171"/>
      <c r="AC44" s="171"/>
      <c r="AD44" s="171"/>
      <c r="AE44" s="171"/>
      <c r="AM44" s="172"/>
      <c r="AN44" s="172"/>
      <c r="AO44" s="172"/>
      <c r="AP44" s="172"/>
      <c r="AQ44" s="172"/>
      <c r="AR44" s="172"/>
      <c r="AS44" s="173"/>
      <c r="AV44" s="170"/>
      <c r="AW44" s="163"/>
      <c r="AX44" s="163"/>
      <c r="AY44" s="163"/>
    </row>
    <row r="45" spans="2:51" x14ac:dyDescent="0.25">
      <c r="B45" s="178" t="s">
        <v>186</v>
      </c>
      <c r="C45" s="176"/>
      <c r="D45" s="176"/>
      <c r="E45" s="176"/>
      <c r="F45" s="176"/>
      <c r="G45" s="176"/>
      <c r="H45" s="176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9"/>
      <c r="U45" s="179"/>
      <c r="V45" s="179"/>
      <c r="W45" s="171"/>
      <c r="X45" s="171"/>
      <c r="Y45" s="171"/>
      <c r="Z45" s="171"/>
      <c r="AA45" s="171"/>
      <c r="AB45" s="171"/>
      <c r="AC45" s="171"/>
      <c r="AD45" s="171"/>
      <c r="AE45" s="171"/>
      <c r="AM45" s="172"/>
      <c r="AN45" s="172"/>
      <c r="AO45" s="172"/>
      <c r="AP45" s="172"/>
      <c r="AQ45" s="172"/>
      <c r="AR45" s="172"/>
      <c r="AS45" s="173"/>
      <c r="AV45" s="170"/>
      <c r="AW45" s="163"/>
      <c r="AX45" s="163"/>
      <c r="AY45" s="163"/>
    </row>
    <row r="46" spans="2:51" x14ac:dyDescent="0.25">
      <c r="B46" s="178" t="s">
        <v>187</v>
      </c>
      <c r="C46" s="176"/>
      <c r="D46" s="176"/>
      <c r="E46" s="176"/>
      <c r="F46" s="176"/>
      <c r="G46" s="176"/>
      <c r="H46" s="176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80"/>
      <c r="T46" s="179"/>
      <c r="U46" s="179"/>
      <c r="V46" s="179"/>
      <c r="W46" s="171"/>
      <c r="X46" s="171"/>
      <c r="Y46" s="171"/>
      <c r="Z46" s="171"/>
      <c r="AA46" s="171"/>
      <c r="AB46" s="171"/>
      <c r="AC46" s="171"/>
      <c r="AD46" s="171"/>
      <c r="AE46" s="171"/>
      <c r="AM46" s="172"/>
      <c r="AN46" s="172"/>
      <c r="AO46" s="172"/>
      <c r="AP46" s="172"/>
      <c r="AQ46" s="172"/>
      <c r="AR46" s="172"/>
      <c r="AS46" s="173"/>
      <c r="AV46" s="170"/>
      <c r="AW46" s="163"/>
      <c r="AX46" s="163"/>
      <c r="AY46" s="163"/>
    </row>
    <row r="47" spans="2:51" x14ac:dyDescent="0.25">
      <c r="B47" s="183" t="s">
        <v>184</v>
      </c>
      <c r="C47" s="176"/>
      <c r="D47" s="176"/>
      <c r="E47" s="176"/>
      <c r="F47" s="176"/>
      <c r="G47" s="176"/>
      <c r="H47" s="176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80"/>
      <c r="T47" s="179"/>
      <c r="U47" s="179"/>
      <c r="V47" s="179"/>
      <c r="W47" s="171"/>
      <c r="X47" s="171"/>
      <c r="Y47" s="171"/>
      <c r="Z47" s="171"/>
      <c r="AA47" s="171"/>
      <c r="AB47" s="171"/>
      <c r="AC47" s="171"/>
      <c r="AD47" s="171"/>
      <c r="AE47" s="171"/>
      <c r="AM47" s="172"/>
      <c r="AN47" s="172"/>
      <c r="AO47" s="172"/>
      <c r="AP47" s="172"/>
      <c r="AQ47" s="172"/>
      <c r="AR47" s="172"/>
      <c r="AS47" s="173"/>
      <c r="AV47" s="170"/>
      <c r="AW47" s="163"/>
      <c r="AX47" s="163"/>
      <c r="AY47" s="163"/>
    </row>
    <row r="48" spans="2:51" x14ac:dyDescent="0.25">
      <c r="B48" s="182" t="s">
        <v>185</v>
      </c>
      <c r="C48" s="176"/>
      <c r="D48" s="176"/>
      <c r="E48" s="176"/>
      <c r="F48" s="176"/>
      <c r="G48" s="176"/>
      <c r="H48" s="176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80"/>
      <c r="T48" s="179"/>
      <c r="U48" s="179"/>
      <c r="V48" s="179"/>
      <c r="W48" s="171"/>
      <c r="X48" s="171"/>
      <c r="Y48" s="171"/>
      <c r="Z48" s="171"/>
      <c r="AA48" s="171"/>
      <c r="AB48" s="171"/>
      <c r="AC48" s="171"/>
      <c r="AD48" s="171"/>
      <c r="AE48" s="171"/>
      <c r="AM48" s="172"/>
      <c r="AN48" s="172"/>
      <c r="AO48" s="172"/>
      <c r="AP48" s="172"/>
      <c r="AQ48" s="172"/>
      <c r="AR48" s="172"/>
      <c r="AS48" s="173"/>
      <c r="AV48" s="170"/>
      <c r="AW48" s="163"/>
      <c r="AX48" s="163"/>
      <c r="AY48" s="163"/>
    </row>
    <row r="49" spans="2:51" x14ac:dyDescent="0.25">
      <c r="B49" s="182" t="s">
        <v>131</v>
      </c>
      <c r="C49" s="176"/>
      <c r="D49" s="176"/>
      <c r="E49" s="176"/>
      <c r="F49" s="176"/>
      <c r="G49" s="176"/>
      <c r="H49" s="176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80"/>
      <c r="T49" s="179"/>
      <c r="U49" s="179"/>
      <c r="V49" s="179"/>
      <c r="W49" s="171"/>
      <c r="X49" s="171"/>
      <c r="Y49" s="171"/>
      <c r="Z49" s="171"/>
      <c r="AA49" s="171"/>
      <c r="AB49" s="171"/>
      <c r="AC49" s="171"/>
      <c r="AD49" s="171"/>
      <c r="AE49" s="171"/>
      <c r="AM49" s="172"/>
      <c r="AN49" s="172"/>
      <c r="AO49" s="172"/>
      <c r="AP49" s="172"/>
      <c r="AQ49" s="172"/>
      <c r="AR49" s="172"/>
      <c r="AS49" s="173"/>
      <c r="AV49" s="170"/>
      <c r="AW49" s="163"/>
      <c r="AX49" s="163"/>
      <c r="AY49" s="163"/>
    </row>
    <row r="50" spans="2:51" x14ac:dyDescent="0.25">
      <c r="B50" s="174" t="s">
        <v>160</v>
      </c>
      <c r="C50" s="104"/>
      <c r="D50" s="104"/>
      <c r="E50" s="104"/>
      <c r="F50" s="104"/>
      <c r="G50" s="104"/>
      <c r="H50" s="104"/>
      <c r="I50" s="184"/>
      <c r="J50" s="177"/>
      <c r="K50" s="177"/>
      <c r="L50" s="177"/>
      <c r="M50" s="177"/>
      <c r="N50" s="177"/>
      <c r="O50" s="177"/>
      <c r="P50" s="177"/>
      <c r="Q50" s="177"/>
      <c r="R50" s="177"/>
      <c r="S50" s="180"/>
      <c r="T50" s="179"/>
      <c r="U50" s="179"/>
      <c r="V50" s="179"/>
      <c r="W50" s="171"/>
      <c r="X50" s="171"/>
      <c r="Y50" s="171"/>
      <c r="Z50" s="171"/>
      <c r="AA50" s="171"/>
      <c r="AB50" s="171"/>
      <c r="AC50" s="171"/>
      <c r="AD50" s="171"/>
      <c r="AE50" s="171"/>
      <c r="AM50" s="172"/>
      <c r="AN50" s="172"/>
      <c r="AO50" s="172"/>
      <c r="AP50" s="172"/>
      <c r="AQ50" s="172"/>
      <c r="AR50" s="172"/>
      <c r="AS50" s="173"/>
      <c r="AV50" s="170"/>
      <c r="AW50" s="163"/>
      <c r="AX50" s="163"/>
      <c r="AY50" s="163"/>
    </row>
    <row r="51" spans="2:51" x14ac:dyDescent="0.25">
      <c r="B51" s="182" t="s">
        <v>132</v>
      </c>
      <c r="C51" s="176"/>
      <c r="D51" s="176"/>
      <c r="E51" s="176"/>
      <c r="F51" s="176"/>
      <c r="G51" s="176"/>
      <c r="H51" s="176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80"/>
      <c r="T51" s="179"/>
      <c r="U51" s="179"/>
      <c r="V51" s="179"/>
      <c r="W51" s="171"/>
      <c r="X51" s="171"/>
      <c r="Y51" s="171"/>
      <c r="Z51" s="171"/>
      <c r="AA51" s="171"/>
      <c r="AB51" s="171"/>
      <c r="AC51" s="171"/>
      <c r="AD51" s="171"/>
      <c r="AE51" s="171"/>
      <c r="AM51" s="172"/>
      <c r="AN51" s="172"/>
      <c r="AO51" s="172"/>
      <c r="AP51" s="172"/>
      <c r="AQ51" s="172"/>
      <c r="AR51" s="172"/>
      <c r="AS51" s="173"/>
      <c r="AV51" s="170"/>
      <c r="AW51" s="163"/>
      <c r="AX51" s="163"/>
      <c r="AY51" s="163"/>
    </row>
    <row r="52" spans="2:51" x14ac:dyDescent="0.25">
      <c r="B52" s="174" t="s">
        <v>188</v>
      </c>
      <c r="C52" s="176"/>
      <c r="D52" s="176"/>
      <c r="E52" s="176"/>
      <c r="F52" s="176"/>
      <c r="G52" s="176"/>
      <c r="H52" s="176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80"/>
      <c r="T52" s="179"/>
      <c r="U52" s="179"/>
      <c r="V52" s="179"/>
      <c r="W52" s="171"/>
      <c r="X52" s="171"/>
      <c r="Y52" s="171"/>
      <c r="Z52" s="171"/>
      <c r="AA52" s="171"/>
      <c r="AB52" s="171"/>
      <c r="AC52" s="171"/>
      <c r="AD52" s="171"/>
      <c r="AE52" s="171"/>
      <c r="AM52" s="172"/>
      <c r="AN52" s="172"/>
      <c r="AO52" s="172"/>
      <c r="AP52" s="172"/>
      <c r="AQ52" s="172"/>
      <c r="AR52" s="172"/>
      <c r="AS52" s="173"/>
      <c r="AV52" s="170"/>
      <c r="AW52" s="163"/>
      <c r="AX52" s="163"/>
      <c r="AY52" s="163"/>
    </row>
    <row r="53" spans="2:51" x14ac:dyDescent="0.25">
      <c r="B53" s="182" t="s">
        <v>133</v>
      </c>
      <c r="C53" s="176"/>
      <c r="D53" s="176"/>
      <c r="E53" s="176"/>
      <c r="F53" s="176"/>
      <c r="G53" s="176"/>
      <c r="H53" s="176"/>
      <c r="I53" s="176"/>
      <c r="J53" s="177"/>
      <c r="K53" s="177"/>
      <c r="L53" s="177"/>
      <c r="M53" s="177"/>
      <c r="N53" s="177"/>
      <c r="O53" s="177"/>
      <c r="P53" s="177"/>
      <c r="Q53" s="177"/>
      <c r="R53" s="177"/>
      <c r="S53" s="180"/>
      <c r="T53" s="179"/>
      <c r="U53" s="179"/>
      <c r="V53" s="179"/>
      <c r="W53" s="171"/>
      <c r="X53" s="171"/>
      <c r="Y53" s="171"/>
      <c r="Z53" s="171"/>
      <c r="AA53" s="171"/>
      <c r="AB53" s="171"/>
      <c r="AC53" s="171"/>
      <c r="AD53" s="171"/>
      <c r="AE53" s="171"/>
      <c r="AM53" s="172"/>
      <c r="AN53" s="172"/>
      <c r="AO53" s="172"/>
      <c r="AP53" s="172"/>
      <c r="AQ53" s="172"/>
      <c r="AR53" s="172"/>
      <c r="AS53" s="173"/>
      <c r="AV53" s="170"/>
      <c r="AW53" s="163"/>
      <c r="AX53" s="163"/>
      <c r="AY53" s="163"/>
    </row>
    <row r="54" spans="2:51" x14ac:dyDescent="0.25">
      <c r="B54" s="178" t="s">
        <v>149</v>
      </c>
      <c r="C54" s="176"/>
      <c r="D54" s="176"/>
      <c r="E54" s="176"/>
      <c r="F54" s="176"/>
      <c r="G54" s="176"/>
      <c r="H54" s="176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80"/>
      <c r="T54" s="179"/>
      <c r="U54" s="179"/>
      <c r="V54" s="179"/>
      <c r="W54" s="171"/>
      <c r="X54" s="171"/>
      <c r="Y54" s="171"/>
      <c r="Z54" s="171"/>
      <c r="AA54" s="171"/>
      <c r="AB54" s="171"/>
      <c r="AC54" s="171"/>
      <c r="AD54" s="171"/>
      <c r="AE54" s="171"/>
      <c r="AM54" s="172"/>
      <c r="AN54" s="172"/>
      <c r="AO54" s="172"/>
      <c r="AP54" s="172"/>
      <c r="AQ54" s="172"/>
      <c r="AR54" s="172"/>
      <c r="AS54" s="173"/>
      <c r="AV54" s="170"/>
      <c r="AW54" s="163"/>
      <c r="AX54" s="163"/>
      <c r="AY54" s="163"/>
    </row>
    <row r="55" spans="2:51" x14ac:dyDescent="0.25">
      <c r="B55" s="182" t="s">
        <v>144</v>
      </c>
      <c r="C55" s="176"/>
      <c r="D55" s="176"/>
      <c r="E55" s="176"/>
      <c r="F55" s="176"/>
      <c r="G55" s="176"/>
      <c r="H55" s="176"/>
      <c r="I55" s="176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9"/>
      <c r="U55" s="179"/>
      <c r="V55" s="179"/>
      <c r="W55" s="171"/>
      <c r="X55" s="171"/>
      <c r="Y55" s="171"/>
      <c r="Z55" s="171"/>
      <c r="AA55" s="171"/>
      <c r="AB55" s="171"/>
      <c r="AC55" s="171"/>
      <c r="AD55" s="171"/>
      <c r="AE55" s="171"/>
      <c r="AM55" s="172"/>
      <c r="AN55" s="172"/>
      <c r="AO55" s="172"/>
      <c r="AP55" s="172"/>
      <c r="AQ55" s="172"/>
      <c r="AR55" s="172"/>
      <c r="AS55" s="173"/>
      <c r="AV55" s="170"/>
      <c r="AW55" s="163"/>
      <c r="AX55" s="163"/>
      <c r="AY55" s="163"/>
    </row>
    <row r="56" spans="2:51" x14ac:dyDescent="0.25">
      <c r="B56" s="97" t="s">
        <v>126</v>
      </c>
      <c r="C56" s="176"/>
      <c r="D56" s="176"/>
      <c r="E56" s="176"/>
      <c r="F56" s="176"/>
      <c r="G56" s="176"/>
      <c r="H56" s="176"/>
      <c r="I56" s="176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80"/>
      <c r="U56" s="180"/>
      <c r="V56" s="180"/>
      <c r="W56" s="171"/>
      <c r="X56" s="171"/>
      <c r="Y56" s="171"/>
      <c r="Z56" s="171"/>
      <c r="AA56" s="171"/>
      <c r="AB56" s="171"/>
      <c r="AC56" s="171"/>
      <c r="AD56" s="171"/>
      <c r="AE56" s="171"/>
      <c r="AM56" s="172"/>
      <c r="AN56" s="172"/>
      <c r="AO56" s="172"/>
      <c r="AP56" s="172"/>
      <c r="AQ56" s="172"/>
      <c r="AR56" s="172"/>
      <c r="AS56" s="173"/>
      <c r="AV56" s="170"/>
      <c r="AW56" s="163"/>
      <c r="AX56" s="163"/>
      <c r="AY56" s="163"/>
    </row>
    <row r="57" spans="2:51" x14ac:dyDescent="0.25">
      <c r="B57" s="119" t="s">
        <v>145</v>
      </c>
      <c r="C57" s="182"/>
      <c r="D57" s="176"/>
      <c r="E57" s="104"/>
      <c r="F57" s="176"/>
      <c r="G57" s="176"/>
      <c r="H57" s="176"/>
      <c r="I57" s="176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80"/>
      <c r="U57" s="85"/>
      <c r="V57" s="85"/>
      <c r="W57" s="171"/>
      <c r="X57" s="171"/>
      <c r="Y57" s="171"/>
      <c r="Z57" s="171"/>
      <c r="AA57" s="171"/>
      <c r="AB57" s="171"/>
      <c r="AC57" s="171"/>
      <c r="AD57" s="171"/>
      <c r="AE57" s="171"/>
      <c r="AM57" s="172"/>
      <c r="AN57" s="172"/>
      <c r="AO57" s="172"/>
      <c r="AP57" s="172"/>
      <c r="AQ57" s="172"/>
      <c r="AR57" s="172"/>
      <c r="AS57" s="173"/>
      <c r="AV57" s="170"/>
      <c r="AW57" s="163"/>
      <c r="AX57" s="163"/>
      <c r="AY57" s="163"/>
    </row>
    <row r="58" spans="2:51" x14ac:dyDescent="0.25">
      <c r="B58" s="119" t="s">
        <v>127</v>
      </c>
      <c r="C58" s="178"/>
      <c r="D58" s="176"/>
      <c r="E58" s="104"/>
      <c r="F58" s="176"/>
      <c r="G58" s="176"/>
      <c r="H58" s="176"/>
      <c r="I58" s="176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80"/>
      <c r="U58" s="85"/>
      <c r="V58" s="85"/>
      <c r="W58" s="171"/>
      <c r="X58" s="171"/>
      <c r="Y58" s="171"/>
      <c r="Z58" s="171"/>
      <c r="AA58" s="171"/>
      <c r="AB58" s="171"/>
      <c r="AC58" s="171"/>
      <c r="AD58" s="171"/>
      <c r="AE58" s="171"/>
      <c r="AM58" s="172"/>
      <c r="AN58" s="172"/>
      <c r="AO58" s="172"/>
      <c r="AP58" s="172"/>
      <c r="AQ58" s="172"/>
      <c r="AR58" s="172"/>
      <c r="AS58" s="173"/>
      <c r="AV58" s="170"/>
      <c r="AW58" s="163"/>
      <c r="AX58" s="163"/>
      <c r="AY58" s="163"/>
    </row>
    <row r="59" spans="2:51" x14ac:dyDescent="0.25">
      <c r="B59" s="119"/>
      <c r="C59" s="178"/>
      <c r="D59" s="176"/>
      <c r="E59" s="176"/>
      <c r="F59" s="176"/>
      <c r="G59" s="176"/>
      <c r="H59" s="176"/>
      <c r="I59" s="176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80"/>
      <c r="U59" s="85"/>
      <c r="V59" s="85"/>
      <c r="W59" s="171"/>
      <c r="X59" s="171"/>
      <c r="Y59" s="171"/>
      <c r="Z59" s="171"/>
      <c r="AA59" s="171"/>
      <c r="AB59" s="171"/>
      <c r="AC59" s="171"/>
      <c r="AD59" s="171"/>
      <c r="AE59" s="171"/>
      <c r="AM59" s="172"/>
      <c r="AN59" s="172"/>
      <c r="AO59" s="172"/>
      <c r="AP59" s="172"/>
      <c r="AQ59" s="172"/>
      <c r="AR59" s="172"/>
      <c r="AS59" s="173"/>
      <c r="AV59" s="170"/>
      <c r="AW59" s="163"/>
      <c r="AX59" s="163"/>
      <c r="AY59" s="163"/>
    </row>
    <row r="60" spans="2:51" x14ac:dyDescent="0.25">
      <c r="B60" s="119"/>
      <c r="C60" s="178"/>
      <c r="D60" s="176"/>
      <c r="E60" s="104"/>
      <c r="F60" s="176"/>
      <c r="G60" s="176"/>
      <c r="H60" s="176"/>
      <c r="I60" s="176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80"/>
      <c r="U60" s="85"/>
      <c r="V60" s="85"/>
      <c r="W60" s="171"/>
      <c r="X60" s="171"/>
      <c r="Y60" s="171"/>
      <c r="Z60" s="98"/>
      <c r="AA60" s="171"/>
      <c r="AB60" s="171"/>
      <c r="AC60" s="171"/>
      <c r="AD60" s="171"/>
      <c r="AE60" s="171"/>
      <c r="AM60" s="172"/>
      <c r="AN60" s="172"/>
      <c r="AO60" s="172"/>
      <c r="AP60" s="172"/>
      <c r="AQ60" s="172"/>
      <c r="AR60" s="172"/>
      <c r="AS60" s="173"/>
      <c r="AV60" s="170"/>
      <c r="AW60" s="163"/>
      <c r="AX60" s="163"/>
      <c r="AY60" s="163"/>
    </row>
    <row r="61" spans="2:51" x14ac:dyDescent="0.25">
      <c r="B61" s="119"/>
      <c r="C61" s="178"/>
      <c r="D61" s="176"/>
      <c r="E61" s="176"/>
      <c r="F61" s="176"/>
      <c r="G61" s="176"/>
      <c r="H61" s="176"/>
      <c r="I61" s="104"/>
      <c r="J61" s="177"/>
      <c r="K61" s="177"/>
      <c r="L61" s="177"/>
      <c r="M61" s="177"/>
      <c r="N61" s="177"/>
      <c r="O61" s="177"/>
      <c r="P61" s="177"/>
      <c r="Q61" s="177"/>
      <c r="R61" s="177"/>
      <c r="S61" s="98"/>
      <c r="T61" s="98"/>
      <c r="U61" s="98"/>
      <c r="V61" s="98"/>
      <c r="W61" s="98"/>
      <c r="X61" s="98"/>
      <c r="Y61" s="98"/>
      <c r="Z61" s="86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170"/>
      <c r="AW61" s="163"/>
      <c r="AX61" s="163"/>
      <c r="AY61" s="163"/>
    </row>
    <row r="62" spans="2:51" x14ac:dyDescent="0.25">
      <c r="B62" s="119"/>
      <c r="C62" s="174"/>
      <c r="D62" s="176"/>
      <c r="E62" s="176"/>
      <c r="F62" s="176"/>
      <c r="G62" s="176"/>
      <c r="H62" s="176"/>
      <c r="I62" s="104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86"/>
      <c r="X62" s="86"/>
      <c r="Y62" s="86"/>
      <c r="Z62" s="171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170"/>
      <c r="AW62" s="163"/>
      <c r="AX62" s="163"/>
      <c r="AY62" s="163"/>
    </row>
    <row r="63" spans="2:51" x14ac:dyDescent="0.25">
      <c r="B63" s="119"/>
      <c r="C63" s="174"/>
      <c r="D63" s="104"/>
      <c r="E63" s="176"/>
      <c r="F63" s="176"/>
      <c r="G63" s="176"/>
      <c r="H63" s="176"/>
      <c r="I63" s="176"/>
      <c r="J63" s="98"/>
      <c r="K63" s="98"/>
      <c r="L63" s="98"/>
      <c r="M63" s="98"/>
      <c r="N63" s="98"/>
      <c r="O63" s="98"/>
      <c r="P63" s="98"/>
      <c r="Q63" s="98"/>
      <c r="R63" s="98"/>
      <c r="S63" s="177"/>
      <c r="T63" s="180"/>
      <c r="U63" s="85"/>
      <c r="V63" s="85"/>
      <c r="W63" s="171"/>
      <c r="X63" s="171"/>
      <c r="Y63" s="171"/>
      <c r="Z63" s="171"/>
      <c r="AA63" s="171"/>
      <c r="AB63" s="171"/>
      <c r="AC63" s="171"/>
      <c r="AD63" s="171"/>
      <c r="AE63" s="171"/>
      <c r="AM63" s="172"/>
      <c r="AN63" s="172"/>
      <c r="AO63" s="172"/>
      <c r="AP63" s="172"/>
      <c r="AQ63" s="172"/>
      <c r="AR63" s="172"/>
      <c r="AS63" s="173"/>
      <c r="AV63" s="170"/>
      <c r="AW63" s="163"/>
      <c r="AX63" s="163"/>
      <c r="AY63" s="163"/>
    </row>
    <row r="64" spans="2:51" x14ac:dyDescent="0.25">
      <c r="B64" s="119"/>
      <c r="C64" s="182"/>
      <c r="D64" s="104"/>
      <c r="E64" s="176"/>
      <c r="F64" s="176"/>
      <c r="G64" s="176"/>
      <c r="H64" s="176"/>
      <c r="I64" s="176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80"/>
      <c r="U64" s="85"/>
      <c r="V64" s="85"/>
      <c r="W64" s="171"/>
      <c r="X64" s="171"/>
      <c r="Y64" s="171"/>
      <c r="Z64" s="171"/>
      <c r="AA64" s="171"/>
      <c r="AB64" s="171"/>
      <c r="AC64" s="171"/>
      <c r="AD64" s="171"/>
      <c r="AE64" s="171"/>
      <c r="AM64" s="172"/>
      <c r="AN64" s="172"/>
      <c r="AO64" s="172"/>
      <c r="AP64" s="172"/>
      <c r="AQ64" s="172"/>
      <c r="AR64" s="172"/>
      <c r="AS64" s="173"/>
      <c r="AV64" s="170"/>
      <c r="AW64" s="163"/>
      <c r="AX64" s="163"/>
      <c r="AY64" s="163"/>
    </row>
    <row r="65" spans="1:51" x14ac:dyDescent="0.25">
      <c r="B65" s="119"/>
      <c r="C65" s="182"/>
      <c r="D65" s="176"/>
      <c r="E65" s="104"/>
      <c r="F65" s="176"/>
      <c r="G65" s="104"/>
      <c r="H65" s="104"/>
      <c r="I65" s="176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80"/>
      <c r="U65" s="85"/>
      <c r="V65" s="85"/>
      <c r="W65" s="171"/>
      <c r="X65" s="171"/>
      <c r="Y65" s="171"/>
      <c r="Z65" s="171"/>
      <c r="AA65" s="171"/>
      <c r="AB65" s="171"/>
      <c r="AC65" s="171"/>
      <c r="AD65" s="171"/>
      <c r="AE65" s="171"/>
      <c r="AM65" s="172"/>
      <c r="AN65" s="172"/>
      <c r="AO65" s="172"/>
      <c r="AP65" s="172"/>
      <c r="AQ65" s="172"/>
      <c r="AR65" s="172"/>
      <c r="AS65" s="173"/>
      <c r="AV65" s="170"/>
      <c r="AW65" s="163"/>
      <c r="AX65" s="163"/>
      <c r="AY65" s="163"/>
    </row>
    <row r="66" spans="1:51" x14ac:dyDescent="0.25">
      <c r="B66" s="119"/>
      <c r="C66" s="178"/>
      <c r="D66" s="176"/>
      <c r="E66" s="104"/>
      <c r="F66" s="104"/>
      <c r="G66" s="104"/>
      <c r="H66" s="104"/>
      <c r="I66" s="176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80"/>
      <c r="U66" s="85"/>
      <c r="V66" s="85"/>
      <c r="W66" s="171"/>
      <c r="X66" s="171"/>
      <c r="Y66" s="171"/>
      <c r="Z66" s="171"/>
      <c r="AA66" s="171"/>
      <c r="AB66" s="171"/>
      <c r="AC66" s="171"/>
      <c r="AD66" s="171"/>
      <c r="AE66" s="171"/>
      <c r="AM66" s="172"/>
      <c r="AN66" s="172"/>
      <c r="AO66" s="172"/>
      <c r="AP66" s="172"/>
      <c r="AQ66" s="172"/>
      <c r="AR66" s="172"/>
      <c r="AS66" s="173"/>
      <c r="AV66" s="170"/>
      <c r="AW66" s="163"/>
      <c r="AX66" s="163"/>
      <c r="AY66" s="163"/>
    </row>
    <row r="67" spans="1:51" x14ac:dyDescent="0.25">
      <c r="B67" s="119"/>
      <c r="C67" s="178"/>
      <c r="D67" s="176"/>
      <c r="E67" s="176"/>
      <c r="F67" s="104"/>
      <c r="G67" s="176"/>
      <c r="H67" s="176"/>
      <c r="I67" s="98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80"/>
      <c r="U67" s="85"/>
      <c r="V67" s="85"/>
      <c r="W67" s="171"/>
      <c r="X67" s="171"/>
      <c r="Y67" s="171"/>
      <c r="Z67" s="171"/>
      <c r="AA67" s="171"/>
      <c r="AB67" s="171"/>
      <c r="AC67" s="171"/>
      <c r="AD67" s="171"/>
      <c r="AE67" s="171"/>
      <c r="AM67" s="172"/>
      <c r="AN67" s="172"/>
      <c r="AO67" s="172"/>
      <c r="AP67" s="172"/>
      <c r="AQ67" s="172"/>
      <c r="AR67" s="172"/>
      <c r="AS67" s="173"/>
      <c r="AV67" s="170"/>
      <c r="AW67" s="163"/>
      <c r="AX67" s="163"/>
      <c r="AY67" s="163"/>
    </row>
    <row r="68" spans="1:51" x14ac:dyDescent="0.25">
      <c r="B68" s="1"/>
      <c r="C68" s="98"/>
      <c r="D68" s="176"/>
      <c r="E68" s="176"/>
      <c r="F68" s="176"/>
      <c r="G68" s="176"/>
      <c r="H68" s="176"/>
      <c r="I68" s="98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80"/>
      <c r="U68" s="85"/>
      <c r="V68" s="85"/>
      <c r="W68" s="171"/>
      <c r="X68" s="171"/>
      <c r="Y68" s="171"/>
      <c r="Z68" s="171"/>
      <c r="AA68" s="171"/>
      <c r="AB68" s="171"/>
      <c r="AC68" s="171"/>
      <c r="AD68" s="171"/>
      <c r="AE68" s="171"/>
      <c r="AM68" s="172"/>
      <c r="AN68" s="172"/>
      <c r="AO68" s="172"/>
      <c r="AP68" s="172"/>
      <c r="AQ68" s="172"/>
      <c r="AR68" s="172"/>
      <c r="AS68" s="173"/>
      <c r="AU68" s="163"/>
      <c r="AV68" s="170"/>
      <c r="AW68" s="163"/>
      <c r="AX68" s="163"/>
      <c r="AY68" s="163"/>
    </row>
    <row r="69" spans="1:51" x14ac:dyDescent="0.25">
      <c r="B69" s="1"/>
      <c r="C69" s="182"/>
      <c r="D69" s="98"/>
      <c r="E69" s="176"/>
      <c r="F69" s="176"/>
      <c r="G69" s="176"/>
      <c r="H69" s="176"/>
      <c r="I69" s="176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80"/>
      <c r="U69" s="85"/>
      <c r="V69" s="85"/>
      <c r="W69" s="171"/>
      <c r="X69" s="171"/>
      <c r="Y69" s="171"/>
      <c r="Z69" s="171"/>
      <c r="AA69" s="171"/>
      <c r="AB69" s="171"/>
      <c r="AC69" s="171"/>
      <c r="AD69" s="171"/>
      <c r="AE69" s="171"/>
      <c r="AM69" s="172"/>
      <c r="AN69" s="172"/>
      <c r="AO69" s="172"/>
      <c r="AP69" s="172"/>
      <c r="AQ69" s="172"/>
      <c r="AR69" s="172"/>
      <c r="AS69" s="173"/>
      <c r="AU69" s="163"/>
      <c r="AV69" s="170"/>
      <c r="AW69" s="163"/>
      <c r="AX69" s="163"/>
      <c r="AY69" s="163"/>
    </row>
    <row r="70" spans="1:51" x14ac:dyDescent="0.25">
      <c r="A70" s="171"/>
      <c r="B70" s="84"/>
      <c r="C70" s="178"/>
      <c r="D70" s="98"/>
      <c r="E70" s="176"/>
      <c r="F70" s="176"/>
      <c r="G70" s="176"/>
      <c r="H70" s="176"/>
      <c r="I70" s="172"/>
      <c r="J70" s="172"/>
      <c r="K70" s="172"/>
      <c r="L70" s="172"/>
      <c r="M70" s="172"/>
      <c r="N70" s="172"/>
      <c r="O70" s="173"/>
      <c r="P70" s="167"/>
      <c r="R70" s="170"/>
      <c r="AS70" s="163"/>
      <c r="AT70" s="163"/>
      <c r="AU70" s="163"/>
      <c r="AV70" s="163"/>
      <c r="AW70" s="163"/>
      <c r="AX70" s="163"/>
      <c r="AY70" s="163"/>
    </row>
    <row r="71" spans="1:51" x14ac:dyDescent="0.25">
      <c r="A71" s="171"/>
      <c r="B71" s="84"/>
      <c r="C71" s="182"/>
      <c r="D71" s="176"/>
      <c r="E71" s="98"/>
      <c r="F71" s="176"/>
      <c r="G71" s="98"/>
      <c r="H71" s="98"/>
      <c r="I71" s="172"/>
      <c r="J71" s="172"/>
      <c r="K71" s="172"/>
      <c r="L71" s="172"/>
      <c r="M71" s="172"/>
      <c r="N71" s="172"/>
      <c r="O71" s="173"/>
      <c r="P71" s="167"/>
      <c r="R71" s="167"/>
      <c r="AS71" s="163"/>
      <c r="AT71" s="163"/>
      <c r="AU71" s="163"/>
      <c r="AV71" s="163"/>
      <c r="AW71" s="163"/>
      <c r="AX71" s="163"/>
      <c r="AY71" s="163"/>
    </row>
    <row r="72" spans="1:51" x14ac:dyDescent="0.25">
      <c r="A72" s="171"/>
      <c r="B72" s="84"/>
      <c r="C72" s="96"/>
      <c r="D72" s="176"/>
      <c r="E72" s="98"/>
      <c r="F72" s="98"/>
      <c r="G72" s="98"/>
      <c r="H72" s="98"/>
      <c r="I72" s="172"/>
      <c r="J72" s="172"/>
      <c r="K72" s="172"/>
      <c r="L72" s="172"/>
      <c r="M72" s="172"/>
      <c r="N72" s="172"/>
      <c r="O72" s="173"/>
      <c r="P72" s="167"/>
      <c r="R72" s="167"/>
      <c r="AS72" s="163"/>
      <c r="AT72" s="163"/>
      <c r="AU72" s="163"/>
      <c r="AV72" s="163"/>
      <c r="AW72" s="163"/>
      <c r="AX72" s="163"/>
      <c r="AY72" s="163"/>
    </row>
    <row r="73" spans="1:51" x14ac:dyDescent="0.25">
      <c r="A73" s="171"/>
      <c r="B73" s="84"/>
      <c r="I73" s="172"/>
      <c r="J73" s="172"/>
      <c r="K73" s="172"/>
      <c r="L73" s="172"/>
      <c r="M73" s="172"/>
      <c r="N73" s="172"/>
      <c r="O73" s="173"/>
      <c r="P73" s="167"/>
      <c r="R73" s="167"/>
      <c r="AS73" s="163"/>
      <c r="AT73" s="163"/>
      <c r="AU73" s="163"/>
      <c r="AV73" s="163"/>
      <c r="AW73" s="163"/>
      <c r="AX73" s="163"/>
      <c r="AY73" s="163"/>
    </row>
    <row r="74" spans="1:51" x14ac:dyDescent="0.25">
      <c r="A74" s="171"/>
      <c r="B74" s="98"/>
      <c r="I74" s="172"/>
      <c r="J74" s="172"/>
      <c r="K74" s="172"/>
      <c r="L74" s="172"/>
      <c r="M74" s="172"/>
      <c r="N74" s="172"/>
      <c r="O74" s="173"/>
      <c r="P74" s="167"/>
      <c r="R74" s="167"/>
      <c r="AS74" s="163"/>
      <c r="AT74" s="163"/>
      <c r="AU74" s="163"/>
      <c r="AV74" s="163"/>
      <c r="AW74" s="163"/>
      <c r="AX74" s="163"/>
      <c r="AY74" s="163"/>
    </row>
    <row r="75" spans="1:51" x14ac:dyDescent="0.25">
      <c r="A75" s="171"/>
      <c r="B75" s="98"/>
      <c r="I75" s="172"/>
      <c r="J75" s="172"/>
      <c r="K75" s="172"/>
      <c r="L75" s="172"/>
      <c r="M75" s="172"/>
      <c r="N75" s="172"/>
      <c r="O75" s="173"/>
      <c r="P75" s="167"/>
      <c r="R75" s="167"/>
      <c r="AS75" s="163"/>
      <c r="AT75" s="163"/>
      <c r="AU75" s="163"/>
      <c r="AV75" s="163"/>
      <c r="AW75" s="163"/>
      <c r="AX75" s="163"/>
      <c r="AY75" s="163"/>
    </row>
    <row r="76" spans="1:51" x14ac:dyDescent="0.25">
      <c r="A76" s="171"/>
      <c r="B76" s="84"/>
      <c r="I76" s="172"/>
      <c r="J76" s="172"/>
      <c r="K76" s="172"/>
      <c r="L76" s="172"/>
      <c r="M76" s="172"/>
      <c r="N76" s="172"/>
      <c r="O76" s="173"/>
      <c r="P76" s="167"/>
      <c r="R76" s="86"/>
      <c r="AS76" s="163"/>
      <c r="AT76" s="163"/>
      <c r="AU76" s="163"/>
      <c r="AV76" s="163"/>
      <c r="AW76" s="163"/>
      <c r="AX76" s="163"/>
      <c r="AY76" s="163"/>
    </row>
    <row r="77" spans="1:51" x14ac:dyDescent="0.25">
      <c r="A77" s="171"/>
      <c r="I77" s="172"/>
      <c r="J77" s="172"/>
      <c r="K77" s="172"/>
      <c r="L77" s="172"/>
      <c r="M77" s="172"/>
      <c r="N77" s="172"/>
      <c r="O77" s="173"/>
      <c r="R77" s="167"/>
      <c r="AS77" s="163"/>
      <c r="AT77" s="163"/>
      <c r="AU77" s="163"/>
      <c r="AV77" s="163"/>
      <c r="AW77" s="163"/>
      <c r="AX77" s="163"/>
      <c r="AY77" s="163"/>
    </row>
    <row r="78" spans="1:51" x14ac:dyDescent="0.25">
      <c r="O78" s="173"/>
      <c r="R78" s="167"/>
      <c r="AS78" s="163"/>
      <c r="AT78" s="163"/>
      <c r="AU78" s="163"/>
      <c r="AV78" s="163"/>
      <c r="AW78" s="163"/>
      <c r="AX78" s="163"/>
      <c r="AY78" s="163"/>
    </row>
    <row r="79" spans="1:51" x14ac:dyDescent="0.25">
      <c r="O79" s="173"/>
      <c r="R79" s="167"/>
      <c r="AS79" s="163"/>
      <c r="AT79" s="163"/>
      <c r="AU79" s="163"/>
      <c r="AV79" s="163"/>
      <c r="AW79" s="163"/>
      <c r="AX79" s="163"/>
      <c r="AY79" s="163"/>
    </row>
    <row r="80" spans="1:51" x14ac:dyDescent="0.25">
      <c r="O80" s="173"/>
      <c r="R80" s="167"/>
      <c r="AS80" s="163"/>
      <c r="AT80" s="163"/>
      <c r="AU80" s="163"/>
      <c r="AV80" s="163"/>
      <c r="AW80" s="163"/>
      <c r="AX80" s="163"/>
      <c r="AY80" s="163"/>
    </row>
    <row r="81" spans="15:51" x14ac:dyDescent="0.25">
      <c r="O81" s="173"/>
      <c r="R81" s="167"/>
      <c r="AS81" s="163"/>
      <c r="AT81" s="163"/>
      <c r="AU81" s="163"/>
      <c r="AV81" s="163"/>
      <c r="AW81" s="163"/>
      <c r="AX81" s="163"/>
      <c r="AY81" s="163"/>
    </row>
    <row r="82" spans="15:51" x14ac:dyDescent="0.25">
      <c r="O82" s="173"/>
      <c r="AS82" s="163"/>
      <c r="AT82" s="163"/>
      <c r="AU82" s="163"/>
      <c r="AV82" s="163"/>
      <c r="AW82" s="163"/>
      <c r="AX82" s="163"/>
      <c r="AY82" s="163"/>
    </row>
    <row r="83" spans="15:51" x14ac:dyDescent="0.25">
      <c r="O83" s="173"/>
      <c r="AS83" s="163"/>
      <c r="AT83" s="163"/>
      <c r="AU83" s="163"/>
      <c r="AV83" s="163"/>
      <c r="AW83" s="163"/>
      <c r="AX83" s="163"/>
      <c r="AY83" s="163"/>
    </row>
    <row r="84" spans="15:51" x14ac:dyDescent="0.25">
      <c r="O84" s="173"/>
      <c r="AS84" s="163"/>
      <c r="AT84" s="163"/>
      <c r="AU84" s="163"/>
      <c r="AV84" s="163"/>
      <c r="AW84" s="163"/>
      <c r="AX84" s="163"/>
      <c r="AY84" s="163"/>
    </row>
    <row r="85" spans="15:51" x14ac:dyDescent="0.25">
      <c r="O85" s="173"/>
      <c r="AS85" s="163"/>
      <c r="AT85" s="163"/>
      <c r="AU85" s="163"/>
      <c r="AV85" s="163"/>
      <c r="AW85" s="163"/>
      <c r="AX85" s="163"/>
      <c r="AY85" s="163"/>
    </row>
    <row r="86" spans="15:51" x14ac:dyDescent="0.25">
      <c r="O86" s="173"/>
      <c r="AS86" s="163"/>
      <c r="AT86" s="163"/>
      <c r="AU86" s="163"/>
      <c r="AV86" s="163"/>
      <c r="AW86" s="163"/>
      <c r="AX86" s="163"/>
      <c r="AY86" s="163"/>
    </row>
    <row r="87" spans="15:51" x14ac:dyDescent="0.25">
      <c r="O87" s="173"/>
      <c r="AS87" s="163"/>
      <c r="AT87" s="163"/>
      <c r="AU87" s="163"/>
      <c r="AV87" s="163"/>
      <c r="AW87" s="163"/>
      <c r="AX87" s="163"/>
      <c r="AY87" s="163"/>
    </row>
    <row r="88" spans="15:51" x14ac:dyDescent="0.25">
      <c r="O88" s="173"/>
      <c r="Q88" s="167"/>
      <c r="AS88" s="163"/>
      <c r="AT88" s="163"/>
      <c r="AU88" s="163"/>
      <c r="AV88" s="163"/>
      <c r="AW88" s="163"/>
      <c r="AX88" s="163"/>
      <c r="AY88" s="163"/>
    </row>
    <row r="89" spans="15:51" x14ac:dyDescent="0.25">
      <c r="O89" s="15"/>
      <c r="P89" s="167"/>
      <c r="Q89" s="167"/>
      <c r="AS89" s="163"/>
      <c r="AT89" s="163"/>
      <c r="AU89" s="163"/>
      <c r="AV89" s="163"/>
      <c r="AW89" s="163"/>
      <c r="AX89" s="163"/>
      <c r="AY89" s="163"/>
    </row>
    <row r="90" spans="15:51" x14ac:dyDescent="0.25">
      <c r="O90" s="15"/>
      <c r="P90" s="167"/>
      <c r="Q90" s="167"/>
      <c r="AS90" s="163"/>
      <c r="AT90" s="163"/>
      <c r="AU90" s="163"/>
      <c r="AV90" s="163"/>
      <c r="AW90" s="163"/>
      <c r="AX90" s="163"/>
      <c r="AY90" s="163"/>
    </row>
    <row r="91" spans="15:51" x14ac:dyDescent="0.25">
      <c r="O91" s="15"/>
      <c r="P91" s="167"/>
      <c r="Q91" s="167"/>
      <c r="AS91" s="163"/>
      <c r="AT91" s="163"/>
      <c r="AU91" s="163"/>
      <c r="AV91" s="163"/>
      <c r="AW91" s="163"/>
      <c r="AX91" s="163"/>
      <c r="AY91" s="163"/>
    </row>
    <row r="92" spans="15:51" x14ac:dyDescent="0.25">
      <c r="O92" s="15"/>
      <c r="P92" s="167"/>
      <c r="Q92" s="167"/>
      <c r="AS92" s="163"/>
      <c r="AT92" s="163"/>
      <c r="AU92" s="163"/>
      <c r="AV92" s="163"/>
      <c r="AW92" s="163"/>
      <c r="AX92" s="163"/>
      <c r="AY92" s="163"/>
    </row>
    <row r="93" spans="15:51" x14ac:dyDescent="0.25">
      <c r="O93" s="15"/>
      <c r="P93" s="167"/>
      <c r="Q93" s="167"/>
      <c r="AS93" s="163"/>
      <c r="AT93" s="163"/>
      <c r="AU93" s="163"/>
      <c r="AV93" s="163"/>
      <c r="AW93" s="163"/>
      <c r="AX93" s="163"/>
      <c r="AY93" s="163"/>
    </row>
    <row r="94" spans="15:51" x14ac:dyDescent="0.25">
      <c r="O94" s="15"/>
      <c r="P94" s="167"/>
      <c r="Q94" s="167"/>
      <c r="AS94" s="163"/>
      <c r="AT94" s="163"/>
      <c r="AU94" s="163"/>
      <c r="AV94" s="163"/>
      <c r="AW94" s="163"/>
      <c r="AX94" s="163"/>
      <c r="AY94" s="163"/>
    </row>
    <row r="95" spans="15:51" x14ac:dyDescent="0.25">
      <c r="O95" s="15"/>
      <c r="P95" s="167"/>
      <c r="Q95" s="167"/>
      <c r="AS95" s="163"/>
      <c r="AT95" s="163"/>
      <c r="AU95" s="163"/>
      <c r="AV95" s="163"/>
      <c r="AW95" s="163"/>
      <c r="AX95" s="163"/>
      <c r="AY95" s="163"/>
    </row>
    <row r="96" spans="15:51" x14ac:dyDescent="0.25">
      <c r="O96" s="15"/>
      <c r="P96" s="167"/>
      <c r="Q96" s="167"/>
      <c r="AS96" s="163"/>
      <c r="AT96" s="163"/>
      <c r="AU96" s="163"/>
      <c r="AV96" s="163"/>
      <c r="AW96" s="163"/>
      <c r="AX96" s="163"/>
      <c r="AY96" s="163"/>
    </row>
    <row r="97" spans="15:51" x14ac:dyDescent="0.25">
      <c r="O97" s="15"/>
      <c r="P97" s="167"/>
      <c r="Q97" s="167"/>
      <c r="AS97" s="163"/>
      <c r="AT97" s="163"/>
      <c r="AU97" s="163"/>
      <c r="AV97" s="163"/>
      <c r="AW97" s="163"/>
      <c r="AX97" s="163"/>
      <c r="AY97" s="163"/>
    </row>
    <row r="98" spans="15:51" x14ac:dyDescent="0.25">
      <c r="O98" s="15"/>
      <c r="P98" s="167"/>
      <c r="Q98" s="167"/>
      <c r="R98" s="167"/>
      <c r="S98" s="167"/>
      <c r="AS98" s="163"/>
      <c r="AT98" s="163"/>
      <c r="AU98" s="163"/>
      <c r="AV98" s="163"/>
      <c r="AW98" s="163"/>
      <c r="AX98" s="163"/>
      <c r="AY98" s="163"/>
    </row>
    <row r="99" spans="15:51" x14ac:dyDescent="0.25">
      <c r="O99" s="15"/>
      <c r="P99" s="167"/>
      <c r="Q99" s="167"/>
      <c r="R99" s="167"/>
      <c r="S99" s="167"/>
      <c r="T99" s="167"/>
      <c r="AS99" s="163"/>
      <c r="AT99" s="163"/>
      <c r="AU99" s="163"/>
      <c r="AV99" s="163"/>
      <c r="AW99" s="163"/>
      <c r="AX99" s="163"/>
      <c r="AY99" s="163"/>
    </row>
    <row r="100" spans="15:51" x14ac:dyDescent="0.25">
      <c r="O100" s="15"/>
      <c r="P100" s="167"/>
      <c r="Q100" s="167"/>
      <c r="R100" s="167"/>
      <c r="S100" s="167"/>
      <c r="T100" s="167"/>
      <c r="AS100" s="163"/>
      <c r="AT100" s="163"/>
      <c r="AU100" s="163"/>
      <c r="AV100" s="163"/>
      <c r="AW100" s="163"/>
      <c r="AX100" s="163"/>
      <c r="AY100" s="163"/>
    </row>
    <row r="101" spans="15:51" x14ac:dyDescent="0.25">
      <c r="O101" s="15"/>
      <c r="P101" s="167"/>
      <c r="T101" s="167"/>
      <c r="AS101" s="163"/>
      <c r="AT101" s="163"/>
      <c r="AU101" s="163"/>
      <c r="AV101" s="163"/>
      <c r="AW101" s="163"/>
      <c r="AX101" s="163"/>
      <c r="AY101" s="163"/>
    </row>
    <row r="102" spans="15:51" x14ac:dyDescent="0.25">
      <c r="O102" s="167"/>
      <c r="Q102" s="167"/>
      <c r="R102" s="167"/>
      <c r="S102" s="167"/>
      <c r="AS102" s="163"/>
      <c r="AT102" s="163"/>
      <c r="AU102" s="163"/>
      <c r="AV102" s="163"/>
      <c r="AW102" s="163"/>
      <c r="AX102" s="163"/>
      <c r="AY102" s="163"/>
    </row>
    <row r="103" spans="15:51" x14ac:dyDescent="0.25">
      <c r="O103" s="15"/>
      <c r="P103" s="167"/>
      <c r="Q103" s="167"/>
      <c r="R103" s="167"/>
      <c r="S103" s="167"/>
      <c r="T103" s="167"/>
      <c r="AS103" s="163"/>
      <c r="AT103" s="163"/>
      <c r="AU103" s="163"/>
      <c r="AV103" s="163"/>
      <c r="AW103" s="163"/>
      <c r="AX103" s="163"/>
      <c r="AY103" s="163"/>
    </row>
    <row r="104" spans="15:51" x14ac:dyDescent="0.25">
      <c r="O104" s="15"/>
      <c r="P104" s="167"/>
      <c r="Q104" s="167"/>
      <c r="R104" s="167"/>
      <c r="S104" s="167"/>
      <c r="T104" s="167"/>
      <c r="U104" s="167"/>
      <c r="AS104" s="163"/>
      <c r="AT104" s="163"/>
      <c r="AU104" s="163"/>
      <c r="AV104" s="163"/>
      <c r="AW104" s="163"/>
      <c r="AX104" s="163"/>
      <c r="AY104" s="163"/>
    </row>
    <row r="105" spans="15:51" x14ac:dyDescent="0.25">
      <c r="O105" s="15"/>
      <c r="P105" s="167"/>
      <c r="T105" s="167"/>
      <c r="U105" s="167"/>
      <c r="AS105" s="163"/>
      <c r="AT105" s="163"/>
      <c r="AU105" s="163"/>
      <c r="AV105" s="163"/>
      <c r="AW105" s="163"/>
      <c r="AX105" s="163"/>
      <c r="AY105" s="163"/>
    </row>
    <row r="117" spans="45:51" x14ac:dyDescent="0.25">
      <c r="AS117" s="163"/>
      <c r="AT117" s="163"/>
      <c r="AU117" s="163"/>
      <c r="AV117" s="163"/>
      <c r="AW117" s="163"/>
      <c r="AX117" s="163"/>
      <c r="AY117" s="163"/>
    </row>
  </sheetData>
  <protectedRanges>
    <protectedRange sqref="N61:R61 B76 S63:T69 B68:B73 S57:T60 N64:R69 T43:T44 T55:T56" name="Range2_12_5_1_1"/>
    <protectedRange sqref="N10 L10 L6 D6 D8 AD8 AF8 O8:U8 AJ8:AR8 AF10 AR11:AR34 L24:N31 G23:G34 N12:N23 N32:N34 E23:E34 N11:AA11 O12:AA13 AB11:AG13 E11:G22 O14:AG34" name="Range1_16_3_1_1"/>
    <protectedRange sqref="I66 J64:M69 J61:M61 I6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0:H70 F71 E70" name="Range2_2_2_9_2_1_1"/>
    <protectedRange sqref="D68 D71:D72" name="Range2_1_1_1_1_1_9_2_1_1"/>
    <protectedRange sqref="Q10" name="Range1_17_1_1_1"/>
    <protectedRange sqref="AG10" name="Range1_18_1_1_1"/>
    <protectedRange sqref="C69 C71" name="Range2_4_1_1_1"/>
    <protectedRange sqref="AS16:AS34" name="Range1_1_1_1"/>
    <protectedRange sqref="P3:U5" name="Range1_16_1_1_1_1"/>
    <protectedRange sqref="C72 C70 C67" name="Range2_1_3_1_1"/>
    <protectedRange sqref="H11:H34" name="Range1_1_1_1_1_1_1"/>
    <protectedRange sqref="B74:B75 J62:R63 D69:D70 I67:I68 Z60:Z61 S61:Y62 AA61:AU62 E71:E72 G71:H72 F72" name="Range2_2_1_10_1_1_1_2"/>
    <protectedRange sqref="C68" name="Range2_2_1_10_2_1_1_1"/>
    <protectedRange sqref="N57:R60 G67:H67 D65 F68 E67" name="Range2_12_1_6_1_1"/>
    <protectedRange sqref="D60:D61 I63:I65 I59:M60 G68:H69 G61:H63 E68:E69 F69:F70 F62:F64 E61:E63 J57:M58" name="Range2_2_12_1_7_1_1"/>
    <protectedRange sqref="D66:D67" name="Range2_1_1_1_1_11_1_2_1_1"/>
    <protectedRange sqref="E64 G64:H64 F65" name="Range2_2_2_9_1_1_1_1"/>
    <protectedRange sqref="D62" name="Range2_1_1_1_1_1_9_1_1_1_1"/>
    <protectedRange sqref="C66 C61" name="Range2_1_1_2_1_1"/>
    <protectedRange sqref="C65" name="Range2_1_2_2_1_1"/>
    <protectedRange sqref="C64" name="Range2_3_2_1_1"/>
    <protectedRange sqref="F60:F61 E60 G60:H60" name="Range2_2_12_1_1_1_1_1"/>
    <protectedRange sqref="C60" name="Range2_1_4_2_1_1_1"/>
    <protectedRange sqref="C62:C63" name="Range2_5_1_1_1"/>
    <protectedRange sqref="E65:E66 F66:F67 G65:H66 I61:I62" name="Range2_2_1_1_1_1"/>
    <protectedRange sqref="D63:D64" name="Range2_1_1_1_1_1_1_1_1"/>
    <protectedRange sqref="AS11:AS15" name="Range1_4_1_1_1_1"/>
    <protectedRange sqref="J11:J15 J26:J34" name="Range1_1_2_1_10_1_1_1_1"/>
    <protectedRange sqref="R76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4" name="Range2_2_12_1_3_1_1_1_1_1_4_1_1"/>
    <protectedRange sqref="E43:F44" name="Range2_2_12_1_7_1_1_3_1_1"/>
    <protectedRange sqref="I42:J42" name="Range2_2_12_1_4_2_1_1_1_2_1_1"/>
    <protectedRange sqref="S43:S44" name="Range2_12_5_1_1_2_3_1"/>
    <protectedRange sqref="Q43:R44" name="Range2_12_1_6_1_1_1_1_2_1"/>
    <protectedRange sqref="N43:P44" name="Range2_12_1_2_3_1_1_1_1_2_1"/>
    <protectedRange sqref="I43:M44" name="Range2_2_12_1_4_3_1_1_1_1_2_1"/>
    <protectedRange sqref="D43:D44" name="Range2_2_12_1_3_1_2_1_1_1_2_1_2_1"/>
    <protectedRange sqref="S55:S56" name="Range2_12_2_1_1_1_2_1_1"/>
    <protectedRange sqref="Q56:R56" name="Range2_12_1_4_1_1_1_1_1_1_1_1_1_1_1_1_1_1"/>
    <protectedRange sqref="N56:P56" name="Range2_12_1_2_1_1_1_1_1_1_1_1_1_1_1_1_1_1_1"/>
    <protectedRange sqref="J56:M56" name="Range2_2_12_1_4_1_1_1_1_1_1_1_1_1_1_1_1_1_1_1"/>
    <protectedRange sqref="Q55:R55" name="Range2_12_1_6_1_1_1_2_3_1_1_3_1_1_1_1_1_1"/>
    <protectedRange sqref="N55:P55" name="Range2_12_1_2_3_1_1_1_2_3_1_1_3_1_1_1_1_1_1"/>
    <protectedRange sqref="J55:M55" name="Range2_2_12_1_4_3_1_1_1_3_3_1_1_3_1_1_1_1_1_1"/>
    <protectedRange sqref="T49:T54" name="Range2_12_5_1_1_3"/>
    <protectedRange sqref="T47:T48" name="Range2_12_5_1_1_2_2"/>
    <protectedRange sqref="S47:S54" name="Range2_12_4_1_1_1_4_2_2_2"/>
    <protectedRange sqref="Q47:R54" name="Range2_12_1_6_1_1_1_2_3_2_1_1_3"/>
    <protectedRange sqref="N47:P54" name="Range2_12_1_2_3_1_1_1_2_3_2_1_1_3"/>
    <protectedRange sqref="K47:M54" name="Range2_2_12_1_4_3_1_1_1_3_3_2_1_1_3"/>
    <protectedRange sqref="J47:J54" name="Range2_2_12_1_4_3_1_1_1_3_2_1_2_2"/>
    <protectedRange sqref="G49:H50" name="Range2_2_12_1_3_1_2_1_1_1_2_1_1_1_1_1_1_2_1_1"/>
    <protectedRange sqref="D49:E50" name="Range2_2_12_1_3_1_2_1_1_1_2_1_1_1_1_3_1_1_1_1"/>
    <protectedRange sqref="F49:F50" name="Range2_2_12_1_3_1_2_1_1_1_3_1_1_1_1_1_3_1_1_1_1"/>
    <protectedRange sqref="I49:I50" name="Range2_2_12_1_4_3_1_1_1_2_1_2_1_1_3_1_1_1_1_1_1"/>
    <protectedRange sqref="T46" name="Range2_12_5_1_1_2_1_1"/>
    <protectedRange sqref="E46:H47" name="Range2_2_12_1_3_1_2_1_1_1_1_2_1_1_1_1_1_1"/>
    <protectedRange sqref="D46:D47" name="Range2_2_12_1_3_1_2_1_1_1_2_1_2_3_1_1_1_1"/>
    <protectedRange sqref="T45" name="Range2_12_5_1_1_6_1_1_1_1_1_1_1"/>
    <protectedRange sqref="S45" name="Range2_12_5_1_1_5_3_1_1_1_1_1_1_1"/>
    <protectedRange sqref="Q45:R45" name="Range2_12_1_6_1_1_1_2_3_2_1_1_2_1_1_1_1_1"/>
    <protectedRange sqref="N45:P45" name="Range2_12_1_2_3_1_1_1_2_3_2_1_1_2_1_1_1_1_1"/>
    <protectedRange sqref="J45:M45" name="Range2_2_12_1_4_3_1_1_1_3_3_2_1_1_2_1_1_1_1_1"/>
    <protectedRange sqref="I45" name="Range2_2_12_1_4_3_1_1_1_2_1_2_2_1_2_1_1_1_1_1"/>
    <protectedRange sqref="G48:H48 D48:E48" name="Range2_2_12_1_3_1_2_1_1_1_2_1_3_2_1_2_1_1_1_1_1"/>
    <protectedRange sqref="F48" name="Range2_2_12_1_3_1_2_1_1_1_1_1_2_2_1_2_1_1_1_1_1"/>
    <protectedRange sqref="S46" name="Range2_12_4_1_1_1_4_2_2_1_1"/>
    <protectedRange sqref="Q46:R46" name="Range2_12_1_6_1_1_1_2_3_2_1_1_1_1"/>
    <protectedRange sqref="N46:P46" name="Range2_12_1_2_3_1_1_1_2_3_2_1_1_1_1"/>
    <protectedRange sqref="K46:M46" name="Range2_2_12_1_4_3_1_1_1_3_3_2_1_1_1_1"/>
    <protectedRange sqref="J46" name="Range2_2_12_1_4_3_1_1_1_3_2_1_2_1_1"/>
    <protectedRange sqref="D45:E45" name="Range2_2_12_1_3_1_2_1_1_1_2_1_2_3_2_1_1"/>
    <protectedRange sqref="I46" name="Range2_2_12_1_4_2_1_1_1_4_1_2_1_1_1_2_1_1"/>
    <protectedRange sqref="F45:H45" name="Range2_2_12_1_3_1_1_1_1_1_4_1_2_1_2_1_2_1_1"/>
    <protectedRange sqref="I47:I48" name="Range2_2_12_1_4_2_1_1_1_4_1_2_1_1_1_2_2_1"/>
    <protectedRange sqref="B65:B67" name="Range2_12_5_1_1_2"/>
    <protectedRange sqref="B64" name="Range2_12_5_1_1_2_1_4_1_1_1_2_1_1_1_1_1_1_1"/>
    <protectedRange sqref="F59:H59" name="Range2_2_12_1_1_1_1_1_1"/>
    <protectedRange sqref="D59:E59" name="Range2_2_12_1_7_1_1_2_1"/>
    <protectedRange sqref="C59" name="Range2_1_1_2_1_1_1"/>
    <protectedRange sqref="B62:B63" name="Range2_12_5_1_1_2_1"/>
    <protectedRange sqref="B61" name="Range2_12_5_1_1_2_1_2_1"/>
    <protectedRange sqref="B44:B45 B47" name="Range2_12_5_1_1_1_2_2_1_1_1_1_1_1_1_1_1"/>
    <protectedRange sqref="B46" name="Range2_12_5_1_1_1_3_1_1_1_1_1_1_1_1_1_1"/>
    <protectedRange sqref="I53" name="Range2_2_12_1_7_1_1_2_2"/>
    <protectedRange sqref="I51:I52" name="Range2_2_12_1_4_3_1_1_1_3_3_1_1_3_1_1_1_1_1_1_2"/>
    <protectedRange sqref="E51:H52" name="Range2_2_12_1_3_1_2_1_1_1_1_2_1_1_1_1_1_1_2"/>
    <protectedRange sqref="D51:D52" name="Range2_2_12_1_3_1_2_1_1_1_2_1_2_3_1_1_1_1_1"/>
    <protectedRange sqref="G53:H53" name="Range2_2_12_1_3_1_2_1_1_1_2_1_1_1_1_1_1_2_1_1_1_1_1"/>
    <protectedRange sqref="D53:E53" name="Range2_2_12_1_3_1_2_1_1_1_2_1_1_1_1_3_1_1_1_1_1_2_1"/>
    <protectedRange sqref="F53" name="Range2_2_12_1_3_1_2_1_1_1_3_1_1_1_1_1_3_1_1_1_1_1_1_1"/>
    <protectedRange sqref="I55:I58" name="Range2_2_12_1_7_1_1_2_2_1"/>
    <protectedRange sqref="I54" name="Range2_2_12_1_4_3_1_1_1_3_3_1_1_3_1_1_1_1_1_1_2_1"/>
    <protectedRange sqref="E54:H54" name="Range2_2_12_1_3_1_2_1_1_1_1_2_1_1_1_1_1_1_2_1"/>
    <protectedRange sqref="D54" name="Range2_2_12_1_3_1_2_1_1_1_2_1_2_3_1_1_1_1_1_1"/>
    <protectedRange sqref="G58:H58" name="Range2_2_12_1_3_1_2_1_1_1_2_1_1_1_1_1_1_2_1_1_1_1_1_1_1_1"/>
    <protectedRange sqref="F58 G57:H57" name="Range2_2_12_1_3_3_1_1_1_2_1_1_1_1_1_1_1_1_1_1_1_1_1_1_1"/>
    <protectedRange sqref="G55:H55" name="Range2_2_12_1_3_1_2_1_1_1_2_1_1_1_1_1_1_2_1_1_1_1_1_2"/>
    <protectedRange sqref="D55:E55" name="Range2_2_12_1_3_1_2_1_1_1_2_1_1_1_1_3_1_1_1_1_1_2_1_1"/>
    <protectedRange sqref="F57 F55" name="Range2_2_12_1_3_1_2_1_1_1_3_1_1_1_1_1_3_1_1_1_1_1_1_1_1"/>
    <protectedRange sqref="F56:H56" name="Range2_2_12_1_3_1_2_1_1_1_1_2_1_1_1_1_1_1_1_1_1_1"/>
    <protectedRange sqref="D58" name="Range2_2_12_1_7_1_1_2_1_1_1_1"/>
    <protectedRange sqref="E58" name="Range2_2_12_1_1_1_1_1_1_1_1_1_1"/>
    <protectedRange sqref="C58" name="Range2_1_4_2_1_1_1_1_1_1_1"/>
    <protectedRange sqref="D57:E57" name="Range2_2_12_1_3_1_2_1_1_1_3_1_1_1_1_1_1_1_2_1_1_1_1_1_1"/>
    <protectedRange sqref="D56:E56" name="Range2_2_12_1_3_1_2_1_1_1_2_1_1_1_1_3_1_1_1_1_1_1_1_1_1"/>
    <protectedRange sqref="B60" name="Range2_12_5_1_1_2_1_2_2"/>
    <protectedRange sqref="B59" name="Range2_12_5_1_1_2_1_4_1_1_1_2_1_1_1_1_1_1_1_1_1_2"/>
    <protectedRange sqref="B57" name="Range2_12_5_1_1_2_1_4_1_1_1_2_1_1_1_1_1_1_1_1_1_2_1_1_1"/>
    <protectedRange sqref="B58" name="Range2_12_5_1_1_2_1_2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643" priority="5" operator="containsText" text="N/A">
      <formula>NOT(ISERROR(SEARCH("N/A",X11)))</formula>
    </cfRule>
    <cfRule type="cellIs" dxfId="642" priority="23" operator="equal">
      <formula>0</formula>
    </cfRule>
  </conditionalFormatting>
  <conditionalFormatting sqref="X11:AE34">
    <cfRule type="cellIs" dxfId="641" priority="22" operator="greaterThanOrEqual">
      <formula>1185</formula>
    </cfRule>
  </conditionalFormatting>
  <conditionalFormatting sqref="X11:AE34">
    <cfRule type="cellIs" dxfId="640" priority="21" operator="between">
      <formula>0.1</formula>
      <formula>1184</formula>
    </cfRule>
  </conditionalFormatting>
  <conditionalFormatting sqref="X8 AJ11:AO11 AJ15:AL15 AJ12:AN14 AJ16:AJ34 AL16:AL34 AO12:AO32 AK19:AK34 AM15:AN34">
    <cfRule type="cellIs" dxfId="639" priority="20" operator="equal">
      <formula>0</formula>
    </cfRule>
  </conditionalFormatting>
  <conditionalFormatting sqref="X8 AJ11:AO11 AJ15:AL15 AJ12:AN14 AJ16:AJ34 AL16:AL34 AO12:AO32 AK19:AK34 AM15:AN34">
    <cfRule type="cellIs" dxfId="638" priority="19" operator="greaterThan">
      <formula>1179</formula>
    </cfRule>
  </conditionalFormatting>
  <conditionalFormatting sqref="X8 AJ11:AO11 AJ15:AL15 AJ12:AN14 AJ16:AJ34 AL16:AL34 AO12:AO32 AK19:AK34 AM15:AN34">
    <cfRule type="cellIs" dxfId="637" priority="18" operator="greaterThan">
      <formula>99</formula>
    </cfRule>
  </conditionalFormatting>
  <conditionalFormatting sqref="X8 AJ11:AO11 AJ15:AL15 AJ12:AN14 AJ16:AJ34 AL16:AL34 AO12:AO32 AK19:AK34 AM15:AN34">
    <cfRule type="cellIs" dxfId="636" priority="17" operator="greaterThan">
      <formula>0.99</formula>
    </cfRule>
  </conditionalFormatting>
  <conditionalFormatting sqref="AB8">
    <cfRule type="cellIs" dxfId="635" priority="16" operator="equal">
      <formula>0</formula>
    </cfRule>
  </conditionalFormatting>
  <conditionalFormatting sqref="AB8">
    <cfRule type="cellIs" dxfId="634" priority="15" operator="greaterThan">
      <formula>1179</formula>
    </cfRule>
  </conditionalFormatting>
  <conditionalFormatting sqref="AB8">
    <cfRule type="cellIs" dxfId="633" priority="14" operator="greaterThan">
      <formula>99</formula>
    </cfRule>
  </conditionalFormatting>
  <conditionalFormatting sqref="AB8">
    <cfRule type="cellIs" dxfId="632" priority="13" operator="greaterThan">
      <formula>0.99</formula>
    </cfRule>
  </conditionalFormatting>
  <conditionalFormatting sqref="AQ11:AQ34 AO33:AO34 AK16:AK18">
    <cfRule type="cellIs" dxfId="631" priority="12" operator="equal">
      <formula>0</formula>
    </cfRule>
  </conditionalFormatting>
  <conditionalFormatting sqref="AQ11:AQ34 AO33:AO34 AK16:AK18">
    <cfRule type="cellIs" dxfId="630" priority="11" operator="greaterThan">
      <formula>1179</formula>
    </cfRule>
  </conditionalFormatting>
  <conditionalFormatting sqref="AQ11:AQ34 AO33:AO34 AK16:AK18">
    <cfRule type="cellIs" dxfId="629" priority="10" operator="greaterThan">
      <formula>99</formula>
    </cfRule>
  </conditionalFormatting>
  <conditionalFormatting sqref="AQ11:AQ34 AO33:AO34 AK16:AK18">
    <cfRule type="cellIs" dxfId="628" priority="9" operator="greaterThan">
      <formula>0.99</formula>
    </cfRule>
  </conditionalFormatting>
  <conditionalFormatting sqref="AI11:AI34">
    <cfRule type="cellIs" dxfId="627" priority="8" operator="greaterThan">
      <formula>$AI$8</formula>
    </cfRule>
  </conditionalFormatting>
  <conditionalFormatting sqref="AH11:AH34">
    <cfRule type="cellIs" dxfId="626" priority="6" operator="greaterThan">
      <formula>$AH$8</formula>
    </cfRule>
    <cfRule type="cellIs" dxfId="625" priority="7" operator="greaterThan">
      <formula>$AH$8</formula>
    </cfRule>
  </conditionalFormatting>
  <conditionalFormatting sqref="AP11:AP34">
    <cfRule type="cellIs" dxfId="624" priority="4" operator="equal">
      <formula>0</formula>
    </cfRule>
  </conditionalFormatting>
  <conditionalFormatting sqref="AP11:AP34">
    <cfRule type="cellIs" dxfId="623" priority="3" operator="greaterThan">
      <formula>1179</formula>
    </cfRule>
  </conditionalFormatting>
  <conditionalFormatting sqref="AP11:AP34">
    <cfRule type="cellIs" dxfId="622" priority="2" operator="greaterThan">
      <formula>99</formula>
    </cfRule>
  </conditionalFormatting>
  <conditionalFormatting sqref="AP11:AP34">
    <cfRule type="cellIs" dxfId="621" priority="1" operator="greaterThan">
      <formula>0.99</formula>
    </cfRule>
  </conditionalFormatting>
  <dataValidations count="4"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8"/>
  <sheetViews>
    <sheetView topLeftCell="Z1" workbookViewId="0">
      <selection activeCell="G61" sqref="G61"/>
    </sheetView>
  </sheetViews>
  <sheetFormatPr defaultRowHeight="15" x14ac:dyDescent="0.25"/>
  <cols>
    <col min="1" max="1" width="5.7109375" style="163" customWidth="1"/>
    <col min="2" max="2" width="10.28515625" style="163" customWidth="1"/>
    <col min="3" max="3" width="14" style="163" customWidth="1"/>
    <col min="4" max="7" width="9.140625" style="163"/>
    <col min="8" max="8" width="20.42578125" style="163" customWidth="1"/>
    <col min="9" max="10" width="9.140625" style="163"/>
    <col min="11" max="11" width="9" style="163" customWidth="1"/>
    <col min="12" max="14" width="9.140625" style="163" hidden="1" customWidth="1"/>
    <col min="15" max="16" width="9.28515625" style="163" bestFit="1" customWidth="1"/>
    <col min="17" max="17" width="9" style="163" customWidth="1"/>
    <col min="18" max="18" width="9.140625" style="163" customWidth="1"/>
    <col min="19" max="19" width="11.5703125" style="163" bestFit="1" customWidth="1"/>
    <col min="20" max="20" width="10.5703125" style="163" bestFit="1" customWidth="1"/>
    <col min="21" max="22" width="9.28515625" style="163" bestFit="1" customWidth="1"/>
    <col min="23" max="23" width="9.140625" style="163"/>
    <col min="24" max="28" width="9.28515625" style="163" bestFit="1" customWidth="1"/>
    <col min="29" max="32" width="9.140625" style="163"/>
    <col min="33" max="33" width="10.5703125" style="163" bestFit="1" customWidth="1"/>
    <col min="34" max="35" width="9.28515625" style="163" bestFit="1" customWidth="1"/>
    <col min="36" max="44" width="9.140625" style="163"/>
    <col min="45" max="45" width="83.85546875" style="15" customWidth="1"/>
    <col min="46" max="47" width="9.140625" style="167"/>
    <col min="48" max="48" width="29.7109375" style="167" customWidth="1"/>
    <col min="49" max="49" width="22" style="167" customWidth="1"/>
    <col min="50" max="50" width="9.140625" style="167"/>
    <col min="51" max="51" width="38.5703125" style="167" bestFit="1" customWidth="1"/>
    <col min="52" max="16384" width="9.140625" style="163"/>
  </cols>
  <sheetData>
    <row r="2" spans="2:51" ht="21" x14ac:dyDescent="0.25">
      <c r="B2" s="5"/>
      <c r="C2" s="167"/>
      <c r="D2" s="167"/>
      <c r="E2" s="6"/>
      <c r="F2" s="6"/>
      <c r="G2" s="167"/>
      <c r="H2" s="7"/>
      <c r="I2" s="7"/>
      <c r="J2" s="167"/>
      <c r="K2" s="7"/>
      <c r="L2" s="7"/>
      <c r="M2" s="167"/>
      <c r="N2" s="167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7"/>
      <c r="AN2" s="167"/>
      <c r="AO2" s="167"/>
      <c r="AP2" s="167"/>
      <c r="AQ2" s="167"/>
      <c r="AR2" s="167"/>
    </row>
    <row r="3" spans="2:51" ht="21" x14ac:dyDescent="0.25">
      <c r="B3" s="16" t="s">
        <v>1</v>
      </c>
      <c r="C3" s="16"/>
      <c r="D3" s="16"/>
      <c r="E3" s="167"/>
      <c r="F3" s="7"/>
      <c r="G3" s="7"/>
      <c r="H3" s="167"/>
      <c r="I3" s="167"/>
      <c r="J3" s="167"/>
      <c r="K3" s="17"/>
      <c r="L3" s="18"/>
      <c r="M3" s="167"/>
      <c r="N3" s="167"/>
      <c r="O3" s="19" t="s">
        <v>2</v>
      </c>
      <c r="P3" s="263" t="s">
        <v>130</v>
      </c>
      <c r="Q3" s="264"/>
      <c r="R3" s="264"/>
      <c r="S3" s="264"/>
      <c r="T3" s="264"/>
      <c r="U3" s="265"/>
      <c r="V3" s="20"/>
      <c r="W3" s="20"/>
      <c r="X3" s="20"/>
      <c r="Y3" s="20"/>
      <c r="Z3" s="20"/>
      <c r="AH3" s="167"/>
      <c r="AI3" s="167"/>
      <c r="AJ3" s="167"/>
      <c r="AK3" s="167"/>
      <c r="AL3" s="15"/>
      <c r="AM3" s="167"/>
      <c r="AN3" s="167"/>
      <c r="AO3" s="167"/>
      <c r="AP3" s="167"/>
      <c r="AQ3" s="167"/>
      <c r="AR3" s="167"/>
      <c r="AS3" s="167"/>
    </row>
    <row r="4" spans="2:51" x14ac:dyDescent="0.25">
      <c r="B4" s="21" t="s">
        <v>3</v>
      </c>
      <c r="C4" s="21"/>
      <c r="D4" s="21"/>
      <c r="E4" s="167"/>
      <c r="F4" s="22"/>
      <c r="G4" s="167"/>
      <c r="H4" s="167"/>
      <c r="I4" s="167"/>
      <c r="J4" s="167"/>
      <c r="K4" s="167"/>
      <c r="L4" s="167"/>
      <c r="M4" s="167"/>
      <c r="N4" s="167"/>
      <c r="O4" s="19" t="s">
        <v>4</v>
      </c>
      <c r="P4" s="263" t="s">
        <v>137</v>
      </c>
      <c r="Q4" s="264"/>
      <c r="R4" s="264"/>
      <c r="S4" s="264"/>
      <c r="T4" s="264"/>
      <c r="U4" s="265"/>
      <c r="V4" s="20"/>
      <c r="W4" s="20"/>
      <c r="X4" s="20"/>
      <c r="Y4" s="20"/>
      <c r="Z4" s="20"/>
      <c r="AH4" s="167"/>
      <c r="AI4" s="167"/>
      <c r="AJ4" s="167"/>
      <c r="AK4" s="167"/>
      <c r="AL4" s="15"/>
      <c r="AM4" s="167"/>
      <c r="AN4" s="167"/>
      <c r="AO4" s="167"/>
      <c r="AP4" s="167"/>
      <c r="AQ4" s="167"/>
      <c r="AR4" s="167"/>
      <c r="AS4" s="167"/>
    </row>
    <row r="5" spans="2:51" x14ac:dyDescent="0.25">
      <c r="B5" s="167"/>
      <c r="C5" s="167"/>
      <c r="D5" s="167"/>
      <c r="E5" s="23"/>
      <c r="F5" s="23"/>
      <c r="G5" s="167"/>
      <c r="H5" s="167"/>
      <c r="I5" s="167"/>
      <c r="J5" s="167"/>
      <c r="K5" s="167"/>
      <c r="L5" s="167"/>
      <c r="M5" s="167"/>
      <c r="N5" s="167"/>
      <c r="O5" s="19" t="s">
        <v>5</v>
      </c>
      <c r="P5" s="263" t="s">
        <v>130</v>
      </c>
      <c r="Q5" s="264"/>
      <c r="R5" s="264"/>
      <c r="S5" s="264"/>
      <c r="T5" s="264"/>
      <c r="U5" s="265"/>
      <c r="V5" s="20"/>
      <c r="W5" s="20"/>
      <c r="X5" s="20"/>
      <c r="Y5" s="20"/>
      <c r="Z5" s="20"/>
      <c r="AH5" s="167"/>
      <c r="AI5" s="167"/>
      <c r="AJ5" s="167"/>
      <c r="AK5" s="167"/>
      <c r="AL5" s="15"/>
      <c r="AM5" s="167"/>
      <c r="AN5" s="167"/>
      <c r="AO5" s="167"/>
      <c r="AP5" s="167"/>
      <c r="AQ5" s="167"/>
      <c r="AR5" s="167"/>
      <c r="AS5" s="167"/>
    </row>
    <row r="6" spans="2:51" x14ac:dyDescent="0.25">
      <c r="B6" s="263" t="s">
        <v>6</v>
      </c>
      <c r="C6" s="265"/>
      <c r="D6" s="266" t="s">
        <v>7</v>
      </c>
      <c r="E6" s="267"/>
      <c r="F6" s="267"/>
      <c r="G6" s="267"/>
      <c r="H6" s="268"/>
      <c r="I6" s="167"/>
      <c r="J6" s="167"/>
      <c r="K6" s="162"/>
      <c r="L6" s="269">
        <v>41686</v>
      </c>
      <c r="M6" s="270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36" x14ac:dyDescent="0.25">
      <c r="B7" s="252" t="s">
        <v>8</v>
      </c>
      <c r="C7" s="253"/>
      <c r="D7" s="252" t="s">
        <v>9</v>
      </c>
      <c r="E7" s="254"/>
      <c r="F7" s="254"/>
      <c r="G7" s="253"/>
      <c r="H7" s="157" t="s">
        <v>10</v>
      </c>
      <c r="I7" s="158" t="s">
        <v>11</v>
      </c>
      <c r="J7" s="158" t="s">
        <v>12</v>
      </c>
      <c r="K7" s="158" t="s">
        <v>13</v>
      </c>
      <c r="L7" s="15"/>
      <c r="M7" s="15"/>
      <c r="N7" s="15"/>
      <c r="O7" s="157" t="s">
        <v>14</v>
      </c>
      <c r="P7" s="252" t="s">
        <v>15</v>
      </c>
      <c r="Q7" s="254"/>
      <c r="R7" s="254"/>
      <c r="S7" s="254"/>
      <c r="T7" s="253"/>
      <c r="U7" s="251" t="s">
        <v>16</v>
      </c>
      <c r="V7" s="251"/>
      <c r="W7" s="158" t="s">
        <v>17</v>
      </c>
      <c r="X7" s="252" t="s">
        <v>18</v>
      </c>
      <c r="Y7" s="253"/>
      <c r="Z7" s="252" t="s">
        <v>19</v>
      </c>
      <c r="AA7" s="253"/>
      <c r="AB7" s="252" t="s">
        <v>20</v>
      </c>
      <c r="AC7" s="253"/>
      <c r="AD7" s="252" t="s">
        <v>21</v>
      </c>
      <c r="AE7" s="253"/>
      <c r="AF7" s="158" t="s">
        <v>22</v>
      </c>
      <c r="AG7" s="158" t="s">
        <v>23</v>
      </c>
      <c r="AH7" s="158" t="s">
        <v>24</v>
      </c>
      <c r="AI7" s="158" t="s">
        <v>25</v>
      </c>
      <c r="AJ7" s="252" t="s">
        <v>26</v>
      </c>
      <c r="AK7" s="254"/>
      <c r="AL7" s="254"/>
      <c r="AM7" s="254"/>
      <c r="AN7" s="253"/>
      <c r="AO7" s="252" t="s">
        <v>27</v>
      </c>
      <c r="AP7" s="254"/>
      <c r="AQ7" s="253"/>
      <c r="AR7" s="158" t="s">
        <v>28</v>
      </c>
      <c r="AS7" s="30"/>
      <c r="AT7" s="15"/>
      <c r="AU7" s="15"/>
      <c r="AV7" s="15"/>
      <c r="AW7" s="15"/>
      <c r="AX7" s="15"/>
      <c r="AY7" s="15"/>
    </row>
    <row r="8" spans="2:51" x14ac:dyDescent="0.25">
      <c r="B8" s="255">
        <v>42010</v>
      </c>
      <c r="C8" s="256"/>
      <c r="D8" s="257" t="s">
        <v>29</v>
      </c>
      <c r="E8" s="258"/>
      <c r="F8" s="258"/>
      <c r="G8" s="259"/>
      <c r="H8" s="31"/>
      <c r="I8" s="257" t="s">
        <v>29</v>
      </c>
      <c r="J8" s="258"/>
      <c r="K8" s="259"/>
      <c r="L8" s="32"/>
      <c r="M8" s="32"/>
      <c r="N8" s="32"/>
      <c r="O8" s="31" t="s">
        <v>30</v>
      </c>
      <c r="P8" s="31" t="s">
        <v>30</v>
      </c>
      <c r="Q8" s="31" t="s">
        <v>31</v>
      </c>
      <c r="R8" s="31" t="s">
        <v>31</v>
      </c>
      <c r="S8" s="31" t="s">
        <v>30</v>
      </c>
      <c r="T8" s="31" t="s">
        <v>32</v>
      </c>
      <c r="U8" s="260" t="s">
        <v>33</v>
      </c>
      <c r="V8" s="260"/>
      <c r="W8" s="33" t="s">
        <v>34</v>
      </c>
      <c r="X8" s="243">
        <v>0</v>
      </c>
      <c r="Y8" s="244"/>
      <c r="Z8" s="261" t="s">
        <v>35</v>
      </c>
      <c r="AA8" s="262"/>
      <c r="AB8" s="243">
        <v>1185</v>
      </c>
      <c r="AC8" s="244"/>
      <c r="AD8" s="245">
        <v>800</v>
      </c>
      <c r="AE8" s="246"/>
      <c r="AF8" s="31"/>
      <c r="AG8" s="33">
        <f>AG34-AG10</f>
        <v>25759</v>
      </c>
      <c r="AH8" s="34"/>
      <c r="AI8" s="34"/>
      <c r="AJ8" s="31" t="s">
        <v>36</v>
      </c>
      <c r="AK8" s="31" t="s">
        <v>36</v>
      </c>
      <c r="AL8" s="31" t="s">
        <v>36</v>
      </c>
      <c r="AM8" s="31" t="s">
        <v>36</v>
      </c>
      <c r="AN8" s="31" t="s">
        <v>36</v>
      </c>
      <c r="AO8" s="31" t="s">
        <v>36</v>
      </c>
      <c r="AP8" s="31" t="s">
        <v>31</v>
      </c>
      <c r="AQ8" s="31" t="s">
        <v>31</v>
      </c>
      <c r="AR8" s="31" t="s">
        <v>37</v>
      </c>
      <c r="AS8" s="30"/>
      <c r="AV8" s="35" t="s">
        <v>38</v>
      </c>
    </row>
    <row r="9" spans="2:51" ht="60" x14ac:dyDescent="0.25">
      <c r="B9" s="235" t="s">
        <v>39</v>
      </c>
      <c r="C9" s="235"/>
      <c r="D9" s="247" t="s">
        <v>40</v>
      </c>
      <c r="E9" s="248"/>
      <c r="F9" s="249" t="s">
        <v>41</v>
      </c>
      <c r="G9" s="248"/>
      <c r="H9" s="250" t="s">
        <v>42</v>
      </c>
      <c r="I9" s="235" t="s">
        <v>43</v>
      </c>
      <c r="J9" s="235"/>
      <c r="K9" s="235"/>
      <c r="L9" s="158" t="s">
        <v>44</v>
      </c>
      <c r="M9" s="251" t="s">
        <v>45</v>
      </c>
      <c r="N9" s="36" t="s">
        <v>46</v>
      </c>
      <c r="O9" s="241" t="s">
        <v>47</v>
      </c>
      <c r="P9" s="241" t="s">
        <v>48</v>
      </c>
      <c r="Q9" s="37" t="s">
        <v>49</v>
      </c>
      <c r="R9" s="229" t="s">
        <v>50</v>
      </c>
      <c r="S9" s="230"/>
      <c r="T9" s="231"/>
      <c r="U9" s="159" t="s">
        <v>51</v>
      </c>
      <c r="V9" s="159" t="s">
        <v>52</v>
      </c>
      <c r="W9" s="235" t="s">
        <v>53</v>
      </c>
      <c r="X9" s="236" t="s">
        <v>54</v>
      </c>
      <c r="Y9" s="237"/>
      <c r="Z9" s="237"/>
      <c r="AA9" s="237"/>
      <c r="AB9" s="237"/>
      <c r="AC9" s="237"/>
      <c r="AD9" s="237"/>
      <c r="AE9" s="238"/>
      <c r="AF9" s="161" t="s">
        <v>55</v>
      </c>
      <c r="AG9" s="161" t="s">
        <v>56</v>
      </c>
      <c r="AH9" s="224" t="s">
        <v>57</v>
      </c>
      <c r="AI9" s="239" t="s">
        <v>58</v>
      </c>
      <c r="AJ9" s="159" t="s">
        <v>59</v>
      </c>
      <c r="AK9" s="159" t="s">
        <v>60</v>
      </c>
      <c r="AL9" s="159" t="s">
        <v>61</v>
      </c>
      <c r="AM9" s="159" t="s">
        <v>62</v>
      </c>
      <c r="AN9" s="159" t="s">
        <v>63</v>
      </c>
      <c r="AO9" s="159" t="s">
        <v>64</v>
      </c>
      <c r="AP9" s="159" t="s">
        <v>65</v>
      </c>
      <c r="AQ9" s="241" t="s">
        <v>66</v>
      </c>
      <c r="AR9" s="159" t="s">
        <v>67</v>
      </c>
      <c r="AS9" s="224" t="s">
        <v>68</v>
      </c>
      <c r="AV9" s="38" t="s">
        <v>69</v>
      </c>
      <c r="AW9" s="38" t="s">
        <v>70</v>
      </c>
      <c r="AY9" s="39" t="s">
        <v>71</v>
      </c>
    </row>
    <row r="10" spans="2:51" x14ac:dyDescent="0.25">
      <c r="B10" s="159" t="s">
        <v>72</v>
      </c>
      <c r="C10" s="159" t="s">
        <v>73</v>
      </c>
      <c r="D10" s="159" t="s">
        <v>74</v>
      </c>
      <c r="E10" s="159" t="s">
        <v>75</v>
      </c>
      <c r="F10" s="159" t="s">
        <v>74</v>
      </c>
      <c r="G10" s="159" t="s">
        <v>75</v>
      </c>
      <c r="H10" s="250"/>
      <c r="I10" s="159" t="s">
        <v>75</v>
      </c>
      <c r="J10" s="159" t="s">
        <v>75</v>
      </c>
      <c r="K10" s="159" t="s">
        <v>75</v>
      </c>
      <c r="L10" s="31" t="s">
        <v>29</v>
      </c>
      <c r="M10" s="251"/>
      <c r="N10" s="31" t="s">
        <v>29</v>
      </c>
      <c r="O10" s="242"/>
      <c r="P10" s="242"/>
      <c r="Q10" s="4">
        <f>'JAN 5'!Q34</f>
        <v>20443383</v>
      </c>
      <c r="R10" s="232"/>
      <c r="S10" s="233"/>
      <c r="T10" s="234"/>
      <c r="U10" s="159" t="s">
        <v>75</v>
      </c>
      <c r="V10" s="159" t="s">
        <v>75</v>
      </c>
      <c r="W10" s="235"/>
      <c r="X10" s="40" t="s">
        <v>76</v>
      </c>
      <c r="Y10" s="40" t="s">
        <v>77</v>
      </c>
      <c r="Z10" s="40" t="s">
        <v>78</v>
      </c>
      <c r="AA10" s="40" t="s">
        <v>79</v>
      </c>
      <c r="AB10" s="40" t="s">
        <v>80</v>
      </c>
      <c r="AC10" s="40" t="s">
        <v>81</v>
      </c>
      <c r="AD10" s="40" t="s">
        <v>82</v>
      </c>
      <c r="AE10" s="40" t="s">
        <v>83</v>
      </c>
      <c r="AF10" s="41"/>
      <c r="AG10" s="164">
        <f>'JAN 5'!AG34</f>
        <v>33713849</v>
      </c>
      <c r="AH10" s="224"/>
      <c r="AI10" s="240"/>
      <c r="AJ10" s="159" t="s">
        <v>84</v>
      </c>
      <c r="AK10" s="159" t="s">
        <v>84</v>
      </c>
      <c r="AL10" s="159" t="s">
        <v>84</v>
      </c>
      <c r="AM10" s="159" t="s">
        <v>84</v>
      </c>
      <c r="AN10" s="159" t="s">
        <v>84</v>
      </c>
      <c r="AO10" s="159" t="s">
        <v>84</v>
      </c>
      <c r="AP10" s="3">
        <f>'JAN 5'!AP34</f>
        <v>7452885</v>
      </c>
      <c r="AQ10" s="242"/>
      <c r="AR10" s="160" t="s">
        <v>85</v>
      </c>
      <c r="AS10" s="224"/>
      <c r="AV10" s="42" t="s">
        <v>86</v>
      </c>
      <c r="AW10" s="42" t="s">
        <v>87</v>
      </c>
      <c r="AY10" s="87" t="s">
        <v>130</v>
      </c>
    </row>
    <row r="11" spans="2:51" x14ac:dyDescent="0.25">
      <c r="B11" s="43">
        <v>2</v>
      </c>
      <c r="C11" s="43">
        <v>4.1666666666666664E-2</v>
      </c>
      <c r="D11" s="99">
        <v>10</v>
      </c>
      <c r="E11" s="44">
        <f>D11/1.42</f>
        <v>7.042253521126761</v>
      </c>
      <c r="F11" s="168">
        <v>66</v>
      </c>
      <c r="G11" s="44">
        <f>F11/1.42</f>
        <v>46.478873239436624</v>
      </c>
      <c r="H11" s="45" t="s">
        <v>88</v>
      </c>
      <c r="I11" s="45">
        <f>J11-(2/1.42)</f>
        <v>41.549295774647888</v>
      </c>
      <c r="J11" s="46">
        <f>(F11-5)/1.42</f>
        <v>42.95774647887324</v>
      </c>
      <c r="K11" s="45">
        <f>J11+(6/1.42)</f>
        <v>47.183098591549296</v>
      </c>
      <c r="L11" s="47">
        <v>14</v>
      </c>
      <c r="M11" s="48" t="s">
        <v>89</v>
      </c>
      <c r="N11" s="48">
        <v>11.4</v>
      </c>
      <c r="O11" s="164">
        <v>122</v>
      </c>
      <c r="P11" s="164">
        <v>94</v>
      </c>
      <c r="Q11" s="164">
        <v>20447297</v>
      </c>
      <c r="R11" s="50">
        <f>Q11-Q10</f>
        <v>3914</v>
      </c>
      <c r="S11" s="51">
        <f>R11*24/1000</f>
        <v>93.936000000000007</v>
      </c>
      <c r="T11" s="51">
        <f>R11/1000</f>
        <v>3.9140000000000001</v>
      </c>
      <c r="U11" s="100">
        <v>4.7</v>
      </c>
      <c r="V11" s="100">
        <f t="shared" ref="V11:V34" si="0">U11</f>
        <v>4.7</v>
      </c>
      <c r="W11" s="175" t="s">
        <v>129</v>
      </c>
      <c r="X11" s="169">
        <v>0</v>
      </c>
      <c r="Y11" s="169">
        <v>0</v>
      </c>
      <c r="Z11" s="169">
        <v>1077</v>
      </c>
      <c r="AA11" s="169">
        <v>0</v>
      </c>
      <c r="AB11" s="169">
        <v>1059</v>
      </c>
      <c r="AC11" s="52" t="s">
        <v>90</v>
      </c>
      <c r="AD11" s="52" t="s">
        <v>90</v>
      </c>
      <c r="AE11" s="52" t="s">
        <v>90</v>
      </c>
      <c r="AF11" s="165" t="s">
        <v>90</v>
      </c>
      <c r="AG11" s="165">
        <v>33714477</v>
      </c>
      <c r="AH11" s="53">
        <f>IF(ISBLANK(AG11),"-",AG11-AG10)</f>
        <v>628</v>
      </c>
      <c r="AI11" s="54">
        <f>AH11/T11</f>
        <v>160.44966785896781</v>
      </c>
      <c r="AJ11" s="166">
        <v>0</v>
      </c>
      <c r="AK11" s="166">
        <v>0</v>
      </c>
      <c r="AL11" s="166">
        <v>1</v>
      </c>
      <c r="AM11" s="166">
        <v>0</v>
      </c>
      <c r="AN11" s="166">
        <v>1</v>
      </c>
      <c r="AO11" s="166">
        <v>0.35</v>
      </c>
      <c r="AP11" s="169">
        <v>7453892</v>
      </c>
      <c r="AQ11" s="169">
        <f t="shared" ref="AQ11:AQ34" si="1">AP11-AP10</f>
        <v>1007</v>
      </c>
      <c r="AR11" s="55"/>
      <c r="AS11" s="56" t="s">
        <v>113</v>
      </c>
      <c r="AV11" s="42" t="s">
        <v>88</v>
      </c>
      <c r="AW11" s="42" t="s">
        <v>91</v>
      </c>
      <c r="AY11" s="87" t="s">
        <v>136</v>
      </c>
    </row>
    <row r="12" spans="2:51" x14ac:dyDescent="0.25">
      <c r="B12" s="43">
        <v>2.0416666666666701</v>
      </c>
      <c r="C12" s="43">
        <v>8.3333333333333329E-2</v>
      </c>
      <c r="D12" s="99">
        <v>14</v>
      </c>
      <c r="E12" s="44">
        <f t="shared" ref="E12:E34" si="2">D12/1.42</f>
        <v>9.8591549295774659</v>
      </c>
      <c r="F12" s="168">
        <v>66</v>
      </c>
      <c r="G12" s="44">
        <f t="shared" ref="G12:G34" si="3">F12/1.42</f>
        <v>46.478873239436624</v>
      </c>
      <c r="H12" s="45" t="s">
        <v>88</v>
      </c>
      <c r="I12" s="45">
        <f t="shared" ref="I12:I34" si="4">J12-(2/1.42)</f>
        <v>41.549295774647888</v>
      </c>
      <c r="J12" s="46">
        <f>(F12-5)/1.42</f>
        <v>42.95774647887324</v>
      </c>
      <c r="K12" s="45">
        <f>J12+(6/1.42)</f>
        <v>47.183098591549296</v>
      </c>
      <c r="L12" s="47">
        <v>14</v>
      </c>
      <c r="M12" s="48" t="s">
        <v>89</v>
      </c>
      <c r="N12" s="48">
        <v>11.2</v>
      </c>
      <c r="O12" s="164">
        <v>121</v>
      </c>
      <c r="P12" s="164">
        <v>92</v>
      </c>
      <c r="Q12" s="164">
        <v>20451032</v>
      </c>
      <c r="R12" s="50">
        <f t="shared" ref="R12:R34" si="5">Q12-Q11</f>
        <v>3735</v>
      </c>
      <c r="S12" s="51">
        <f t="shared" ref="S12:S34" si="6">R12*24/1000</f>
        <v>89.64</v>
      </c>
      <c r="T12" s="51">
        <f t="shared" ref="T12:T34" si="7">R12/1000</f>
        <v>3.7349999999999999</v>
      </c>
      <c r="U12" s="100">
        <v>5.9</v>
      </c>
      <c r="V12" s="100">
        <f t="shared" si="0"/>
        <v>5.9</v>
      </c>
      <c r="W12" s="175" t="s">
        <v>129</v>
      </c>
      <c r="X12" s="169">
        <v>0</v>
      </c>
      <c r="Y12" s="169">
        <v>0</v>
      </c>
      <c r="Z12" s="169">
        <v>1077</v>
      </c>
      <c r="AA12" s="169">
        <v>0</v>
      </c>
      <c r="AB12" s="169">
        <v>1059</v>
      </c>
      <c r="AC12" s="52" t="s">
        <v>90</v>
      </c>
      <c r="AD12" s="52" t="s">
        <v>90</v>
      </c>
      <c r="AE12" s="52" t="s">
        <v>90</v>
      </c>
      <c r="AF12" s="165" t="s">
        <v>90</v>
      </c>
      <c r="AG12" s="165">
        <v>33715066</v>
      </c>
      <c r="AH12" s="53">
        <f>IF(ISBLANK(AG12),"-",AG12-AG11)</f>
        <v>589</v>
      </c>
      <c r="AI12" s="54">
        <f t="shared" ref="AI12:AI34" si="8">AH12/T12</f>
        <v>157.69745649263723</v>
      </c>
      <c r="AJ12" s="166">
        <v>0</v>
      </c>
      <c r="AK12" s="166">
        <v>0</v>
      </c>
      <c r="AL12" s="166">
        <v>1</v>
      </c>
      <c r="AM12" s="166">
        <v>0</v>
      </c>
      <c r="AN12" s="166">
        <v>1</v>
      </c>
      <c r="AO12" s="166">
        <v>0.35</v>
      </c>
      <c r="AP12" s="169">
        <v>7454991</v>
      </c>
      <c r="AQ12" s="169">
        <f t="shared" si="1"/>
        <v>1099</v>
      </c>
      <c r="AR12" s="57"/>
      <c r="AS12" s="56" t="s">
        <v>113</v>
      </c>
      <c r="AV12" s="42" t="s">
        <v>92</v>
      </c>
      <c r="AW12" s="42" t="s">
        <v>93</v>
      </c>
      <c r="AY12" s="87" t="s">
        <v>137</v>
      </c>
    </row>
    <row r="13" spans="2:51" x14ac:dyDescent="0.25">
      <c r="B13" s="43">
        <v>2.0833333333333299</v>
      </c>
      <c r="C13" s="43">
        <v>0.125</v>
      </c>
      <c r="D13" s="99">
        <v>17</v>
      </c>
      <c r="E13" s="44">
        <f t="shared" si="2"/>
        <v>11.971830985915494</v>
      </c>
      <c r="F13" s="168">
        <v>66</v>
      </c>
      <c r="G13" s="44">
        <f t="shared" si="3"/>
        <v>46.478873239436624</v>
      </c>
      <c r="H13" s="45" t="s">
        <v>88</v>
      </c>
      <c r="I13" s="45">
        <f t="shared" si="4"/>
        <v>41.549295774647888</v>
      </c>
      <c r="J13" s="46">
        <f>(F13-5)/1.42</f>
        <v>42.95774647887324</v>
      </c>
      <c r="K13" s="45">
        <f>J13+(6/1.42)</f>
        <v>47.183098591549296</v>
      </c>
      <c r="L13" s="47">
        <v>14</v>
      </c>
      <c r="M13" s="48" t="s">
        <v>89</v>
      </c>
      <c r="N13" s="48">
        <v>11.2</v>
      </c>
      <c r="O13" s="164">
        <v>120</v>
      </c>
      <c r="P13" s="164">
        <v>90</v>
      </c>
      <c r="Q13" s="164">
        <v>20454601</v>
      </c>
      <c r="R13" s="50">
        <f t="shared" si="5"/>
        <v>3569</v>
      </c>
      <c r="S13" s="51">
        <f t="shared" si="6"/>
        <v>85.656000000000006</v>
      </c>
      <c r="T13" s="51">
        <f t="shared" si="7"/>
        <v>3.569</v>
      </c>
      <c r="U13" s="100">
        <v>7.3</v>
      </c>
      <c r="V13" s="100">
        <f t="shared" si="0"/>
        <v>7.3</v>
      </c>
      <c r="W13" s="175" t="s">
        <v>129</v>
      </c>
      <c r="X13" s="169">
        <v>0</v>
      </c>
      <c r="Y13" s="169">
        <v>0</v>
      </c>
      <c r="Z13" s="169">
        <v>1048</v>
      </c>
      <c r="AA13" s="169">
        <v>0</v>
      </c>
      <c r="AB13" s="169">
        <v>1059</v>
      </c>
      <c r="AC13" s="52" t="s">
        <v>90</v>
      </c>
      <c r="AD13" s="52" t="s">
        <v>90</v>
      </c>
      <c r="AE13" s="52" t="s">
        <v>90</v>
      </c>
      <c r="AF13" s="165" t="s">
        <v>90</v>
      </c>
      <c r="AG13" s="165">
        <v>33715628</v>
      </c>
      <c r="AH13" s="53">
        <f>IF(ISBLANK(AG13),"-",AG13-AG12)</f>
        <v>562</v>
      </c>
      <c r="AI13" s="54">
        <f t="shared" si="8"/>
        <v>157.46707761277668</v>
      </c>
      <c r="AJ13" s="166">
        <v>0</v>
      </c>
      <c r="AK13" s="166">
        <v>0</v>
      </c>
      <c r="AL13" s="166">
        <v>1</v>
      </c>
      <c r="AM13" s="166">
        <v>0</v>
      </c>
      <c r="AN13" s="166">
        <v>1</v>
      </c>
      <c r="AO13" s="166">
        <v>0.35</v>
      </c>
      <c r="AP13" s="169">
        <v>7456219</v>
      </c>
      <c r="AQ13" s="169">
        <f t="shared" si="1"/>
        <v>1228</v>
      </c>
      <c r="AR13" s="55"/>
      <c r="AS13" s="56" t="s">
        <v>113</v>
      </c>
      <c r="AV13" s="42" t="s">
        <v>94</v>
      </c>
      <c r="AW13" s="42" t="s">
        <v>95</v>
      </c>
      <c r="AY13" s="87" t="s">
        <v>147</v>
      </c>
    </row>
    <row r="14" spans="2:51" x14ac:dyDescent="0.25">
      <c r="B14" s="43">
        <v>2.125</v>
      </c>
      <c r="C14" s="43">
        <v>0.16666666666666699</v>
      </c>
      <c r="D14" s="99">
        <v>19</v>
      </c>
      <c r="E14" s="44">
        <f t="shared" si="2"/>
        <v>13.380281690140846</v>
      </c>
      <c r="F14" s="168">
        <v>66</v>
      </c>
      <c r="G14" s="44">
        <f t="shared" si="3"/>
        <v>46.478873239436624</v>
      </c>
      <c r="H14" s="45" t="s">
        <v>88</v>
      </c>
      <c r="I14" s="45">
        <f t="shared" si="4"/>
        <v>41.549295774647888</v>
      </c>
      <c r="J14" s="46">
        <f>(F14-5)/1.42</f>
        <v>42.95774647887324</v>
      </c>
      <c r="K14" s="45">
        <f>J14+(6/1.42)</f>
        <v>47.183098591549296</v>
      </c>
      <c r="L14" s="47">
        <v>14</v>
      </c>
      <c r="M14" s="48" t="s">
        <v>89</v>
      </c>
      <c r="N14" s="48">
        <v>12.8</v>
      </c>
      <c r="O14" s="164">
        <v>119</v>
      </c>
      <c r="P14" s="164">
        <v>88</v>
      </c>
      <c r="Q14" s="164">
        <v>20458068</v>
      </c>
      <c r="R14" s="50">
        <f t="shared" si="5"/>
        <v>3467</v>
      </c>
      <c r="S14" s="51">
        <f t="shared" si="6"/>
        <v>83.207999999999998</v>
      </c>
      <c r="T14" s="51">
        <f t="shared" si="7"/>
        <v>3.4670000000000001</v>
      </c>
      <c r="U14" s="100">
        <v>8.6</v>
      </c>
      <c r="V14" s="100">
        <f t="shared" si="0"/>
        <v>8.6</v>
      </c>
      <c r="W14" s="175" t="s">
        <v>129</v>
      </c>
      <c r="X14" s="169">
        <v>0</v>
      </c>
      <c r="Y14" s="169">
        <v>0</v>
      </c>
      <c r="Z14" s="169">
        <v>988</v>
      </c>
      <c r="AA14" s="169">
        <v>0</v>
      </c>
      <c r="AB14" s="169">
        <v>988</v>
      </c>
      <c r="AC14" s="52" t="s">
        <v>90</v>
      </c>
      <c r="AD14" s="52" t="s">
        <v>90</v>
      </c>
      <c r="AE14" s="52" t="s">
        <v>90</v>
      </c>
      <c r="AF14" s="165" t="s">
        <v>90</v>
      </c>
      <c r="AG14" s="165">
        <v>33716160</v>
      </c>
      <c r="AH14" s="53">
        <f t="shared" ref="AH14:AH34" si="9">IF(ISBLANK(AG14),"-",AG14-AG13)</f>
        <v>532</v>
      </c>
      <c r="AI14" s="54">
        <f t="shared" si="8"/>
        <v>153.44678396308046</v>
      </c>
      <c r="AJ14" s="166">
        <v>0</v>
      </c>
      <c r="AK14" s="166">
        <v>0</v>
      </c>
      <c r="AL14" s="166">
        <v>1</v>
      </c>
      <c r="AM14" s="166">
        <v>0</v>
      </c>
      <c r="AN14" s="166">
        <v>1</v>
      </c>
      <c r="AO14" s="166">
        <v>0.35</v>
      </c>
      <c r="AP14" s="169">
        <v>7457348</v>
      </c>
      <c r="AQ14" s="169">
        <f t="shared" si="1"/>
        <v>1129</v>
      </c>
      <c r="AR14" s="55"/>
      <c r="AS14" s="56" t="s">
        <v>113</v>
      </c>
      <c r="AT14" s="58"/>
      <c r="AV14" s="42" t="s">
        <v>96</v>
      </c>
      <c r="AW14" s="42" t="s">
        <v>97</v>
      </c>
      <c r="AY14" s="87" t="s">
        <v>138</v>
      </c>
    </row>
    <row r="15" spans="2:51" x14ac:dyDescent="0.25">
      <c r="B15" s="43">
        <v>2.1666666666666701</v>
      </c>
      <c r="C15" s="43">
        <v>0.20833333333333301</v>
      </c>
      <c r="D15" s="99">
        <v>17</v>
      </c>
      <c r="E15" s="44">
        <f t="shared" si="2"/>
        <v>11.971830985915494</v>
      </c>
      <c r="F15" s="168">
        <v>66</v>
      </c>
      <c r="G15" s="44">
        <f t="shared" si="3"/>
        <v>46.478873239436624</v>
      </c>
      <c r="H15" s="45" t="s">
        <v>88</v>
      </c>
      <c r="I15" s="45">
        <f t="shared" si="4"/>
        <v>41.549295774647888</v>
      </c>
      <c r="J15" s="46">
        <f>(F15-5)/1.42</f>
        <v>42.95774647887324</v>
      </c>
      <c r="K15" s="45">
        <f>J15+(6/1.42)</f>
        <v>47.183098591549296</v>
      </c>
      <c r="L15" s="47">
        <v>18</v>
      </c>
      <c r="M15" s="48" t="s">
        <v>89</v>
      </c>
      <c r="N15" s="48">
        <v>13.1</v>
      </c>
      <c r="O15" s="164">
        <v>102</v>
      </c>
      <c r="P15" s="164">
        <v>95</v>
      </c>
      <c r="Q15" s="164">
        <v>20461954</v>
      </c>
      <c r="R15" s="50">
        <f t="shared" si="5"/>
        <v>3886</v>
      </c>
      <c r="S15" s="51">
        <f t="shared" si="6"/>
        <v>93.263999999999996</v>
      </c>
      <c r="T15" s="51">
        <f t="shared" si="7"/>
        <v>3.8860000000000001</v>
      </c>
      <c r="U15" s="100">
        <v>9.5</v>
      </c>
      <c r="V15" s="100">
        <f t="shared" si="0"/>
        <v>9.5</v>
      </c>
      <c r="W15" s="175" t="s">
        <v>129</v>
      </c>
      <c r="X15" s="169">
        <v>0</v>
      </c>
      <c r="Y15" s="169">
        <v>0</v>
      </c>
      <c r="Z15" s="169">
        <v>1091</v>
      </c>
      <c r="AA15" s="169">
        <v>0</v>
      </c>
      <c r="AB15" s="169">
        <v>987</v>
      </c>
      <c r="AC15" s="52" t="s">
        <v>90</v>
      </c>
      <c r="AD15" s="52" t="s">
        <v>90</v>
      </c>
      <c r="AE15" s="52" t="s">
        <v>90</v>
      </c>
      <c r="AF15" s="165" t="s">
        <v>90</v>
      </c>
      <c r="AG15" s="165">
        <v>33716732</v>
      </c>
      <c r="AH15" s="53">
        <f t="shared" si="9"/>
        <v>572</v>
      </c>
      <c r="AI15" s="54">
        <f t="shared" si="8"/>
        <v>147.19505918682449</v>
      </c>
      <c r="AJ15" s="166">
        <v>0</v>
      </c>
      <c r="AK15" s="166">
        <v>0</v>
      </c>
      <c r="AL15" s="166">
        <v>1</v>
      </c>
      <c r="AM15" s="166">
        <v>0</v>
      </c>
      <c r="AN15" s="166">
        <v>1</v>
      </c>
      <c r="AO15" s="166">
        <v>0.35</v>
      </c>
      <c r="AP15" s="169">
        <v>7458306</v>
      </c>
      <c r="AQ15" s="169">
        <f t="shared" si="1"/>
        <v>958</v>
      </c>
      <c r="AR15" s="55"/>
      <c r="AS15" s="56" t="s">
        <v>113</v>
      </c>
      <c r="AV15" s="42" t="s">
        <v>98</v>
      </c>
      <c r="AW15" s="42" t="s">
        <v>99</v>
      </c>
      <c r="AY15" s="87"/>
    </row>
    <row r="16" spans="2:51" x14ac:dyDescent="0.25">
      <c r="B16" s="43">
        <v>2.2083333333333299</v>
      </c>
      <c r="C16" s="43">
        <v>0.25</v>
      </c>
      <c r="D16" s="99">
        <v>13</v>
      </c>
      <c r="E16" s="44">
        <f t="shared" si="2"/>
        <v>9.1549295774647899</v>
      </c>
      <c r="F16" s="103">
        <v>68</v>
      </c>
      <c r="G16" s="44">
        <f t="shared" si="3"/>
        <v>47.887323943661976</v>
      </c>
      <c r="H16" s="45" t="s">
        <v>88</v>
      </c>
      <c r="I16" s="45">
        <f t="shared" si="4"/>
        <v>46.478873239436624</v>
      </c>
      <c r="J16" s="46">
        <f t="shared" ref="J16:J25" si="10">F16/1.42</f>
        <v>47.887323943661976</v>
      </c>
      <c r="K16" s="45">
        <f>J16+1.42</f>
        <v>49.307323943661977</v>
      </c>
      <c r="L16" s="47">
        <v>19</v>
      </c>
      <c r="M16" s="48" t="s">
        <v>100</v>
      </c>
      <c r="N16" s="48">
        <v>13.1</v>
      </c>
      <c r="O16" s="164">
        <v>119</v>
      </c>
      <c r="P16" s="164">
        <v>115</v>
      </c>
      <c r="Q16" s="164">
        <v>20466673</v>
      </c>
      <c r="R16" s="50">
        <f t="shared" si="5"/>
        <v>4719</v>
      </c>
      <c r="S16" s="51">
        <f t="shared" si="6"/>
        <v>113.256</v>
      </c>
      <c r="T16" s="51">
        <f t="shared" si="7"/>
        <v>4.7190000000000003</v>
      </c>
      <c r="U16" s="100">
        <v>9.5</v>
      </c>
      <c r="V16" s="100">
        <f t="shared" si="0"/>
        <v>9.5</v>
      </c>
      <c r="W16" s="175" t="s">
        <v>129</v>
      </c>
      <c r="X16" s="169">
        <v>0</v>
      </c>
      <c r="Y16" s="169">
        <v>0</v>
      </c>
      <c r="Z16" s="169">
        <v>1133</v>
      </c>
      <c r="AA16" s="169">
        <v>0</v>
      </c>
      <c r="AB16" s="169">
        <v>1129</v>
      </c>
      <c r="AC16" s="52" t="s">
        <v>90</v>
      </c>
      <c r="AD16" s="52" t="s">
        <v>90</v>
      </c>
      <c r="AE16" s="52" t="s">
        <v>90</v>
      </c>
      <c r="AF16" s="165" t="s">
        <v>90</v>
      </c>
      <c r="AG16" s="165">
        <v>33717476</v>
      </c>
      <c r="AH16" s="53">
        <f t="shared" si="9"/>
        <v>744</v>
      </c>
      <c r="AI16" s="54">
        <f t="shared" si="8"/>
        <v>157.66052129688492</v>
      </c>
      <c r="AJ16" s="166">
        <v>0</v>
      </c>
      <c r="AK16" s="166">
        <v>0</v>
      </c>
      <c r="AL16" s="166">
        <v>1</v>
      </c>
      <c r="AM16" s="166">
        <v>0</v>
      </c>
      <c r="AN16" s="166">
        <v>1</v>
      </c>
      <c r="AO16" s="166">
        <v>0</v>
      </c>
      <c r="AP16" s="197">
        <v>7458306</v>
      </c>
      <c r="AQ16" s="169">
        <f t="shared" si="1"/>
        <v>0</v>
      </c>
      <c r="AR16" s="57"/>
      <c r="AS16" s="56" t="s">
        <v>101</v>
      </c>
      <c r="AV16" s="42" t="s">
        <v>102</v>
      </c>
      <c r="AW16" s="42" t="s">
        <v>103</v>
      </c>
      <c r="AY16" s="87"/>
    </row>
    <row r="17" spans="1:51" x14ac:dyDescent="0.25">
      <c r="B17" s="43">
        <v>2.25</v>
      </c>
      <c r="C17" s="43">
        <v>0.29166666666666702</v>
      </c>
      <c r="D17" s="99">
        <v>8</v>
      </c>
      <c r="E17" s="44">
        <f t="shared" si="2"/>
        <v>5.6338028169014089</v>
      </c>
      <c r="F17" s="103">
        <v>83</v>
      </c>
      <c r="G17" s="44">
        <f t="shared" si="3"/>
        <v>58.450704225352112</v>
      </c>
      <c r="H17" s="45" t="s">
        <v>88</v>
      </c>
      <c r="I17" s="45">
        <f t="shared" si="4"/>
        <v>57.04225352112676</v>
      </c>
      <c r="J17" s="46">
        <f t="shared" si="10"/>
        <v>58.450704225352112</v>
      </c>
      <c r="K17" s="45">
        <f t="shared" ref="K17:K22" si="11">J17+1.42</f>
        <v>59.870704225352114</v>
      </c>
      <c r="L17" s="47">
        <v>19</v>
      </c>
      <c r="M17" s="48" t="s">
        <v>100</v>
      </c>
      <c r="N17" s="48">
        <v>16.7</v>
      </c>
      <c r="O17" s="164">
        <v>139</v>
      </c>
      <c r="P17" s="164">
        <v>144</v>
      </c>
      <c r="Q17" s="164">
        <v>20472378</v>
      </c>
      <c r="R17" s="50">
        <f t="shared" si="5"/>
        <v>5705</v>
      </c>
      <c r="S17" s="51">
        <f t="shared" si="6"/>
        <v>136.91999999999999</v>
      </c>
      <c r="T17" s="51">
        <f t="shared" si="7"/>
        <v>5.7050000000000001</v>
      </c>
      <c r="U17" s="100">
        <v>9.4</v>
      </c>
      <c r="V17" s="100">
        <f t="shared" si="0"/>
        <v>9.4</v>
      </c>
      <c r="W17" s="175" t="s">
        <v>142</v>
      </c>
      <c r="X17" s="169">
        <v>0</v>
      </c>
      <c r="Y17" s="169">
        <v>992</v>
      </c>
      <c r="Z17" s="169">
        <v>1195</v>
      </c>
      <c r="AA17" s="169">
        <v>1185</v>
      </c>
      <c r="AB17" s="169">
        <v>1198</v>
      </c>
      <c r="AC17" s="52" t="s">
        <v>90</v>
      </c>
      <c r="AD17" s="52" t="s">
        <v>90</v>
      </c>
      <c r="AE17" s="52" t="s">
        <v>90</v>
      </c>
      <c r="AF17" s="165" t="s">
        <v>90</v>
      </c>
      <c r="AG17" s="165">
        <v>33718732</v>
      </c>
      <c r="AH17" s="53">
        <f t="shared" si="9"/>
        <v>1256</v>
      </c>
      <c r="AI17" s="54">
        <f t="shared" si="8"/>
        <v>220.15775635407536</v>
      </c>
      <c r="AJ17" s="166">
        <v>0</v>
      </c>
      <c r="AK17" s="166">
        <v>1</v>
      </c>
      <c r="AL17" s="166">
        <v>1</v>
      </c>
      <c r="AM17" s="166">
        <v>1</v>
      </c>
      <c r="AN17" s="166">
        <v>1</v>
      </c>
      <c r="AO17" s="166">
        <v>0</v>
      </c>
      <c r="AP17" s="197">
        <v>7458306</v>
      </c>
      <c r="AQ17" s="169">
        <f t="shared" si="1"/>
        <v>0</v>
      </c>
      <c r="AR17" s="55"/>
      <c r="AS17" s="56" t="s">
        <v>101</v>
      </c>
      <c r="AT17" s="58"/>
      <c r="AV17" s="42" t="s">
        <v>104</v>
      </c>
      <c r="AW17" s="42" t="s">
        <v>105</v>
      </c>
      <c r="AY17" s="170"/>
    </row>
    <row r="18" spans="1:51" x14ac:dyDescent="0.25">
      <c r="B18" s="43">
        <v>2.2916666666666701</v>
      </c>
      <c r="C18" s="43">
        <v>0.33333333333333298</v>
      </c>
      <c r="D18" s="99">
        <v>8</v>
      </c>
      <c r="E18" s="44">
        <f t="shared" si="2"/>
        <v>5.6338028169014089</v>
      </c>
      <c r="F18" s="103">
        <v>83</v>
      </c>
      <c r="G18" s="44">
        <f t="shared" si="3"/>
        <v>58.450704225352112</v>
      </c>
      <c r="H18" s="45" t="s">
        <v>88</v>
      </c>
      <c r="I18" s="45">
        <f t="shared" si="4"/>
        <v>57.04225352112676</v>
      </c>
      <c r="J18" s="46">
        <f t="shared" si="10"/>
        <v>58.450704225352112</v>
      </c>
      <c r="K18" s="45">
        <f t="shared" si="11"/>
        <v>59.870704225352114</v>
      </c>
      <c r="L18" s="47">
        <v>19</v>
      </c>
      <c r="M18" s="48" t="s">
        <v>100</v>
      </c>
      <c r="N18" s="48">
        <v>17.3</v>
      </c>
      <c r="O18" s="164">
        <v>137</v>
      </c>
      <c r="P18" s="164">
        <v>147</v>
      </c>
      <c r="Q18" s="164">
        <v>20478532</v>
      </c>
      <c r="R18" s="50">
        <f t="shared" si="5"/>
        <v>6154</v>
      </c>
      <c r="S18" s="51">
        <f t="shared" si="6"/>
        <v>147.696</v>
      </c>
      <c r="T18" s="51">
        <f t="shared" si="7"/>
        <v>6.1539999999999999</v>
      </c>
      <c r="U18" s="100">
        <v>9</v>
      </c>
      <c r="V18" s="100">
        <f t="shared" si="0"/>
        <v>9</v>
      </c>
      <c r="W18" s="175" t="s">
        <v>142</v>
      </c>
      <c r="X18" s="169">
        <v>0</v>
      </c>
      <c r="Y18" s="169">
        <v>1053</v>
      </c>
      <c r="Z18" s="169">
        <v>1195</v>
      </c>
      <c r="AA18" s="169">
        <v>1185</v>
      </c>
      <c r="AB18" s="169">
        <v>1198</v>
      </c>
      <c r="AC18" s="52" t="s">
        <v>90</v>
      </c>
      <c r="AD18" s="52" t="s">
        <v>90</v>
      </c>
      <c r="AE18" s="52" t="s">
        <v>90</v>
      </c>
      <c r="AF18" s="165" t="s">
        <v>90</v>
      </c>
      <c r="AG18" s="165">
        <v>33720100</v>
      </c>
      <c r="AH18" s="53">
        <f t="shared" si="9"/>
        <v>1368</v>
      </c>
      <c r="AI18" s="54">
        <f t="shared" si="8"/>
        <v>222.29444263893404</v>
      </c>
      <c r="AJ18" s="166">
        <v>0</v>
      </c>
      <c r="AK18" s="166">
        <v>1</v>
      </c>
      <c r="AL18" s="166">
        <v>1</v>
      </c>
      <c r="AM18" s="166">
        <v>1</v>
      </c>
      <c r="AN18" s="166">
        <v>1</v>
      </c>
      <c r="AO18" s="166">
        <v>0</v>
      </c>
      <c r="AP18" s="197">
        <v>7458306</v>
      </c>
      <c r="AQ18" s="169">
        <f t="shared" si="1"/>
        <v>0</v>
      </c>
      <c r="AR18" s="55"/>
      <c r="AS18" s="56" t="s">
        <v>101</v>
      </c>
      <c r="AV18" s="42" t="s">
        <v>106</v>
      </c>
      <c r="AW18" s="42" t="s">
        <v>107</v>
      </c>
      <c r="AY18" s="170"/>
    </row>
    <row r="19" spans="1:51" x14ac:dyDescent="0.25">
      <c r="B19" s="43">
        <v>2.3333333333333299</v>
      </c>
      <c r="C19" s="43">
        <v>0.375</v>
      </c>
      <c r="D19" s="99">
        <v>8</v>
      </c>
      <c r="E19" s="44">
        <f t="shared" si="2"/>
        <v>5.6338028169014089</v>
      </c>
      <c r="F19" s="103">
        <v>83</v>
      </c>
      <c r="G19" s="44">
        <f t="shared" si="3"/>
        <v>58.450704225352112</v>
      </c>
      <c r="H19" s="45" t="s">
        <v>88</v>
      </c>
      <c r="I19" s="45">
        <f t="shared" si="4"/>
        <v>57.04225352112676</v>
      </c>
      <c r="J19" s="46">
        <f t="shared" si="10"/>
        <v>58.450704225352112</v>
      </c>
      <c r="K19" s="45">
        <f t="shared" si="11"/>
        <v>59.870704225352114</v>
      </c>
      <c r="L19" s="47">
        <v>19</v>
      </c>
      <c r="M19" s="48" t="s">
        <v>100</v>
      </c>
      <c r="N19" s="48">
        <v>18.399999999999999</v>
      </c>
      <c r="O19" s="164">
        <v>135</v>
      </c>
      <c r="P19" s="164">
        <v>149</v>
      </c>
      <c r="Q19" s="164">
        <v>20484803</v>
      </c>
      <c r="R19" s="50">
        <f t="shared" si="5"/>
        <v>6271</v>
      </c>
      <c r="S19" s="51">
        <f t="shared" si="6"/>
        <v>150.50399999999999</v>
      </c>
      <c r="T19" s="51">
        <f t="shared" si="7"/>
        <v>6.2709999999999999</v>
      </c>
      <c r="U19" s="100">
        <v>8.3000000000000007</v>
      </c>
      <c r="V19" s="100">
        <f t="shared" si="0"/>
        <v>8.3000000000000007</v>
      </c>
      <c r="W19" s="175" t="s">
        <v>142</v>
      </c>
      <c r="X19" s="169">
        <v>0</v>
      </c>
      <c r="Y19" s="169">
        <v>1069</v>
      </c>
      <c r="Z19" s="169">
        <v>1195</v>
      </c>
      <c r="AA19" s="169">
        <v>1185</v>
      </c>
      <c r="AB19" s="169">
        <v>1198</v>
      </c>
      <c r="AC19" s="52" t="s">
        <v>90</v>
      </c>
      <c r="AD19" s="52" t="s">
        <v>90</v>
      </c>
      <c r="AE19" s="52" t="s">
        <v>90</v>
      </c>
      <c r="AF19" s="165" t="s">
        <v>90</v>
      </c>
      <c r="AG19" s="165">
        <v>33721500</v>
      </c>
      <c r="AH19" s="53">
        <f t="shared" si="9"/>
        <v>1400</v>
      </c>
      <c r="AI19" s="54">
        <f t="shared" si="8"/>
        <v>223.24988040184979</v>
      </c>
      <c r="AJ19" s="166">
        <v>0</v>
      </c>
      <c r="AK19" s="166">
        <v>1</v>
      </c>
      <c r="AL19" s="166">
        <v>1</v>
      </c>
      <c r="AM19" s="166">
        <v>1</v>
      </c>
      <c r="AN19" s="166">
        <v>1</v>
      </c>
      <c r="AO19" s="166">
        <v>0</v>
      </c>
      <c r="AP19" s="197">
        <v>7458306</v>
      </c>
      <c r="AQ19" s="169">
        <f t="shared" si="1"/>
        <v>0</v>
      </c>
      <c r="AR19" s="55"/>
      <c r="AS19" s="56" t="s">
        <v>101</v>
      </c>
      <c r="AV19" s="42" t="s">
        <v>108</v>
      </c>
      <c r="AW19" s="42" t="s">
        <v>109</v>
      </c>
      <c r="AY19" s="170"/>
    </row>
    <row r="20" spans="1:51" x14ac:dyDescent="0.25">
      <c r="B20" s="43">
        <v>2.375</v>
      </c>
      <c r="C20" s="43">
        <v>0.41666666666666669</v>
      </c>
      <c r="D20" s="99">
        <v>8</v>
      </c>
      <c r="E20" s="44">
        <f t="shared" si="2"/>
        <v>5.6338028169014089</v>
      </c>
      <c r="F20" s="103">
        <v>83</v>
      </c>
      <c r="G20" s="44">
        <f t="shared" si="3"/>
        <v>58.450704225352112</v>
      </c>
      <c r="H20" s="45" t="s">
        <v>88</v>
      </c>
      <c r="I20" s="45">
        <f t="shared" si="4"/>
        <v>57.04225352112676</v>
      </c>
      <c r="J20" s="46">
        <f t="shared" si="10"/>
        <v>58.450704225352112</v>
      </c>
      <c r="K20" s="45">
        <f t="shared" si="11"/>
        <v>59.870704225352114</v>
      </c>
      <c r="L20" s="47">
        <v>19</v>
      </c>
      <c r="M20" s="48" t="s">
        <v>100</v>
      </c>
      <c r="N20" s="48">
        <v>17.7</v>
      </c>
      <c r="O20" s="164">
        <v>135</v>
      </c>
      <c r="P20" s="164">
        <v>146</v>
      </c>
      <c r="Q20" s="164">
        <v>20490919</v>
      </c>
      <c r="R20" s="50">
        <f t="shared" si="5"/>
        <v>6116</v>
      </c>
      <c r="S20" s="51">
        <f t="shared" si="6"/>
        <v>146.78399999999999</v>
      </c>
      <c r="T20" s="51">
        <f t="shared" si="7"/>
        <v>6.1159999999999997</v>
      </c>
      <c r="U20" s="100">
        <v>7.6</v>
      </c>
      <c r="V20" s="100">
        <f t="shared" si="0"/>
        <v>7.6</v>
      </c>
      <c r="W20" s="175" t="s">
        <v>142</v>
      </c>
      <c r="X20" s="169">
        <v>0</v>
      </c>
      <c r="Y20" s="169">
        <v>1075</v>
      </c>
      <c r="Z20" s="169">
        <v>1195</v>
      </c>
      <c r="AA20" s="169">
        <v>1185</v>
      </c>
      <c r="AB20" s="169">
        <v>1198</v>
      </c>
      <c r="AC20" s="52" t="s">
        <v>90</v>
      </c>
      <c r="AD20" s="52" t="s">
        <v>90</v>
      </c>
      <c r="AE20" s="52" t="s">
        <v>90</v>
      </c>
      <c r="AF20" s="165" t="s">
        <v>90</v>
      </c>
      <c r="AG20" s="165">
        <v>33722880</v>
      </c>
      <c r="AH20" s="53">
        <f t="shared" si="9"/>
        <v>1380</v>
      </c>
      <c r="AI20" s="54">
        <f t="shared" si="8"/>
        <v>225.63767168083717</v>
      </c>
      <c r="AJ20" s="166">
        <v>0</v>
      </c>
      <c r="AK20" s="166">
        <v>1</v>
      </c>
      <c r="AL20" s="166">
        <v>1</v>
      </c>
      <c r="AM20" s="166">
        <v>1</v>
      </c>
      <c r="AN20" s="166">
        <v>1</v>
      </c>
      <c r="AO20" s="166">
        <v>0</v>
      </c>
      <c r="AP20" s="197">
        <v>7458306</v>
      </c>
      <c r="AQ20" s="169">
        <f t="shared" si="1"/>
        <v>0</v>
      </c>
      <c r="AR20" s="57"/>
      <c r="AS20" s="56" t="s">
        <v>101</v>
      </c>
      <c r="AY20" s="170"/>
    </row>
    <row r="21" spans="1:51" x14ac:dyDescent="0.25">
      <c r="B21" s="43">
        <v>2.4166666666666701</v>
      </c>
      <c r="C21" s="43">
        <v>0.45833333333333298</v>
      </c>
      <c r="D21" s="99">
        <v>9</v>
      </c>
      <c r="E21" s="44">
        <f t="shared" si="2"/>
        <v>6.3380281690140849</v>
      </c>
      <c r="F21" s="103">
        <v>83</v>
      </c>
      <c r="G21" s="44">
        <f t="shared" si="3"/>
        <v>58.450704225352112</v>
      </c>
      <c r="H21" s="45" t="s">
        <v>88</v>
      </c>
      <c r="I21" s="45">
        <f t="shared" si="4"/>
        <v>57.04225352112676</v>
      </c>
      <c r="J21" s="46">
        <f t="shared" si="10"/>
        <v>58.450704225352112</v>
      </c>
      <c r="K21" s="45">
        <f t="shared" si="11"/>
        <v>59.870704225352114</v>
      </c>
      <c r="L21" s="47">
        <v>19</v>
      </c>
      <c r="M21" s="48" t="s">
        <v>100</v>
      </c>
      <c r="N21" s="48">
        <v>17.7</v>
      </c>
      <c r="O21" s="164">
        <v>138</v>
      </c>
      <c r="P21" s="164">
        <v>150</v>
      </c>
      <c r="Q21" s="164">
        <v>20497179</v>
      </c>
      <c r="R21" s="50">
        <f>Q21-Q20</f>
        <v>6260</v>
      </c>
      <c r="S21" s="51">
        <f t="shared" si="6"/>
        <v>150.24</v>
      </c>
      <c r="T21" s="51">
        <f t="shared" si="7"/>
        <v>6.26</v>
      </c>
      <c r="U21" s="100">
        <v>7</v>
      </c>
      <c r="V21" s="100">
        <f t="shared" si="0"/>
        <v>7</v>
      </c>
      <c r="W21" s="175" t="s">
        <v>142</v>
      </c>
      <c r="X21" s="169">
        <v>0</v>
      </c>
      <c r="Y21" s="169">
        <v>1057</v>
      </c>
      <c r="Z21" s="169">
        <v>1195</v>
      </c>
      <c r="AA21" s="169">
        <v>1185</v>
      </c>
      <c r="AB21" s="169">
        <v>1198</v>
      </c>
      <c r="AC21" s="52" t="s">
        <v>90</v>
      </c>
      <c r="AD21" s="52" t="s">
        <v>90</v>
      </c>
      <c r="AE21" s="52" t="s">
        <v>90</v>
      </c>
      <c r="AF21" s="165" t="s">
        <v>90</v>
      </c>
      <c r="AG21" s="165">
        <v>33724276</v>
      </c>
      <c r="AH21" s="53">
        <f t="shared" si="9"/>
        <v>1396</v>
      </c>
      <c r="AI21" s="54">
        <f t="shared" si="8"/>
        <v>223.00319488817891</v>
      </c>
      <c r="AJ21" s="166">
        <v>0</v>
      </c>
      <c r="AK21" s="166">
        <v>1</v>
      </c>
      <c r="AL21" s="166">
        <v>1</v>
      </c>
      <c r="AM21" s="166">
        <v>1</v>
      </c>
      <c r="AN21" s="166">
        <v>1</v>
      </c>
      <c r="AO21" s="166">
        <v>0</v>
      </c>
      <c r="AP21" s="197">
        <v>7458306</v>
      </c>
      <c r="AQ21" s="169">
        <f t="shared" si="1"/>
        <v>0</v>
      </c>
      <c r="AR21" s="55"/>
      <c r="AS21" s="56" t="s">
        <v>101</v>
      </c>
      <c r="AY21" s="170"/>
    </row>
    <row r="22" spans="1:51" x14ac:dyDescent="0.25">
      <c r="B22" s="43">
        <v>2.4583333333333299</v>
      </c>
      <c r="C22" s="43">
        <v>0.5</v>
      </c>
      <c r="D22" s="99">
        <v>7</v>
      </c>
      <c r="E22" s="44">
        <f t="shared" si="2"/>
        <v>4.9295774647887329</v>
      </c>
      <c r="F22" s="103">
        <v>83</v>
      </c>
      <c r="G22" s="44">
        <f t="shared" si="3"/>
        <v>58.450704225352112</v>
      </c>
      <c r="H22" s="45" t="s">
        <v>88</v>
      </c>
      <c r="I22" s="45">
        <f t="shared" si="4"/>
        <v>57.04225352112676</v>
      </c>
      <c r="J22" s="46">
        <f t="shared" si="10"/>
        <v>58.450704225352112</v>
      </c>
      <c r="K22" s="45">
        <f t="shared" si="11"/>
        <v>59.870704225352114</v>
      </c>
      <c r="L22" s="47">
        <v>19</v>
      </c>
      <c r="M22" s="48" t="s">
        <v>100</v>
      </c>
      <c r="N22" s="48">
        <v>17.3</v>
      </c>
      <c r="O22" s="164">
        <v>137</v>
      </c>
      <c r="P22" s="164">
        <v>139</v>
      </c>
      <c r="Q22" s="164">
        <v>20503097</v>
      </c>
      <c r="R22" s="50">
        <f t="shared" si="5"/>
        <v>5918</v>
      </c>
      <c r="S22" s="51">
        <f t="shared" si="6"/>
        <v>142.03200000000001</v>
      </c>
      <c r="T22" s="51">
        <f t="shared" si="7"/>
        <v>5.9180000000000001</v>
      </c>
      <c r="U22" s="100">
        <v>6.4</v>
      </c>
      <c r="V22" s="100">
        <f t="shared" si="0"/>
        <v>6.4</v>
      </c>
      <c r="W22" s="175" t="s">
        <v>142</v>
      </c>
      <c r="X22" s="169">
        <v>0</v>
      </c>
      <c r="Y22" s="169">
        <v>1081</v>
      </c>
      <c r="Z22" s="169">
        <v>1195</v>
      </c>
      <c r="AA22" s="169">
        <v>1185</v>
      </c>
      <c r="AB22" s="169">
        <v>1198</v>
      </c>
      <c r="AC22" s="52" t="s">
        <v>90</v>
      </c>
      <c r="AD22" s="52" t="s">
        <v>90</v>
      </c>
      <c r="AE22" s="52" t="s">
        <v>90</v>
      </c>
      <c r="AF22" s="165" t="s">
        <v>90</v>
      </c>
      <c r="AG22" s="165">
        <v>33725640</v>
      </c>
      <c r="AH22" s="53">
        <f t="shared" si="9"/>
        <v>1364</v>
      </c>
      <c r="AI22" s="54">
        <f t="shared" si="8"/>
        <v>230.48327137546468</v>
      </c>
      <c r="AJ22" s="166">
        <v>0</v>
      </c>
      <c r="AK22" s="166">
        <v>1</v>
      </c>
      <c r="AL22" s="166">
        <v>1</v>
      </c>
      <c r="AM22" s="166">
        <v>1</v>
      </c>
      <c r="AN22" s="166">
        <v>1</v>
      </c>
      <c r="AO22" s="166">
        <v>0</v>
      </c>
      <c r="AP22" s="197">
        <v>7458306</v>
      </c>
      <c r="AQ22" s="169">
        <f t="shared" si="1"/>
        <v>0</v>
      </c>
      <c r="AR22" s="55"/>
      <c r="AS22" s="56" t="s">
        <v>101</v>
      </c>
      <c r="AV22" s="59" t="s">
        <v>110</v>
      </c>
      <c r="AY22" s="170"/>
    </row>
    <row r="23" spans="1:51" x14ac:dyDescent="0.25">
      <c r="A23" s="163" t="s">
        <v>183</v>
      </c>
      <c r="B23" s="43">
        <v>2.5</v>
      </c>
      <c r="C23" s="43">
        <v>0.54166666666666696</v>
      </c>
      <c r="D23" s="191">
        <v>6</v>
      </c>
      <c r="E23" s="44">
        <f t="shared" si="2"/>
        <v>4.2253521126760569</v>
      </c>
      <c r="F23" s="168">
        <v>81</v>
      </c>
      <c r="G23" s="44">
        <f t="shared" si="3"/>
        <v>57.04225352112676</v>
      </c>
      <c r="H23" s="45" t="s">
        <v>88</v>
      </c>
      <c r="I23" s="45">
        <f t="shared" si="4"/>
        <v>55.633802816901408</v>
      </c>
      <c r="J23" s="46">
        <f t="shared" si="10"/>
        <v>57.04225352112676</v>
      </c>
      <c r="K23" s="45">
        <f>J23+(6/1.42)</f>
        <v>61.267605633802816</v>
      </c>
      <c r="L23" s="47">
        <v>19</v>
      </c>
      <c r="M23" s="48" t="s">
        <v>100</v>
      </c>
      <c r="N23" s="48">
        <v>17.5</v>
      </c>
      <c r="O23" s="192">
        <v>134</v>
      </c>
      <c r="P23" s="192">
        <v>140</v>
      </c>
      <c r="Q23" s="192">
        <v>20508924</v>
      </c>
      <c r="R23" s="50">
        <f t="shared" si="5"/>
        <v>5827</v>
      </c>
      <c r="S23" s="51">
        <f t="shared" si="6"/>
        <v>139.84800000000001</v>
      </c>
      <c r="T23" s="51">
        <f t="shared" si="7"/>
        <v>5.827</v>
      </c>
      <c r="U23" s="193">
        <v>6.1</v>
      </c>
      <c r="V23" s="100">
        <f t="shared" si="0"/>
        <v>6.1</v>
      </c>
      <c r="W23" s="194" t="s">
        <v>142</v>
      </c>
      <c r="X23" s="169">
        <v>0</v>
      </c>
      <c r="Y23" s="195">
        <v>1009</v>
      </c>
      <c r="Z23" s="195">
        <v>1195</v>
      </c>
      <c r="AA23" s="195">
        <v>1185</v>
      </c>
      <c r="AB23" s="195">
        <v>1198</v>
      </c>
      <c r="AC23" s="52" t="s">
        <v>90</v>
      </c>
      <c r="AD23" s="52" t="s">
        <v>90</v>
      </c>
      <c r="AE23" s="52" t="s">
        <v>90</v>
      </c>
      <c r="AF23" s="165" t="s">
        <v>90</v>
      </c>
      <c r="AG23" s="196">
        <v>33726972</v>
      </c>
      <c r="AH23" s="53">
        <f t="shared" si="9"/>
        <v>1332</v>
      </c>
      <c r="AI23" s="54">
        <f t="shared" si="8"/>
        <v>228.59104170241977</v>
      </c>
      <c r="AJ23" s="166">
        <v>0</v>
      </c>
      <c r="AK23" s="166">
        <v>1</v>
      </c>
      <c r="AL23" s="166">
        <v>1</v>
      </c>
      <c r="AM23" s="166">
        <v>1</v>
      </c>
      <c r="AN23" s="166">
        <v>1</v>
      </c>
      <c r="AO23" s="166">
        <v>0</v>
      </c>
      <c r="AP23" s="197">
        <v>7458306</v>
      </c>
      <c r="AQ23" s="169">
        <f t="shared" si="1"/>
        <v>0</v>
      </c>
      <c r="AR23" s="55"/>
      <c r="AS23" s="56" t="s">
        <v>113</v>
      </c>
      <c r="AT23" s="58"/>
      <c r="AV23" s="60" t="s">
        <v>111</v>
      </c>
      <c r="AW23" s="61" t="s">
        <v>112</v>
      </c>
      <c r="AY23" s="170"/>
    </row>
    <row r="24" spans="1:51" x14ac:dyDescent="0.25">
      <c r="B24" s="43">
        <v>2.5416666666666701</v>
      </c>
      <c r="C24" s="43">
        <v>0.58333333333333404</v>
      </c>
      <c r="D24" s="191">
        <v>6</v>
      </c>
      <c r="E24" s="44">
        <f t="shared" si="2"/>
        <v>4.2253521126760569</v>
      </c>
      <c r="F24" s="168">
        <v>81</v>
      </c>
      <c r="G24" s="44">
        <f t="shared" si="3"/>
        <v>57.04225352112676</v>
      </c>
      <c r="H24" s="45" t="s">
        <v>88</v>
      </c>
      <c r="I24" s="45">
        <f t="shared" si="4"/>
        <v>55.633802816901408</v>
      </c>
      <c r="J24" s="46">
        <f t="shared" si="10"/>
        <v>57.04225352112676</v>
      </c>
      <c r="K24" s="45">
        <f t="shared" ref="K24:K34" si="12">J24+(6/1.42)</f>
        <v>61.267605633802816</v>
      </c>
      <c r="L24" s="47">
        <v>18</v>
      </c>
      <c r="M24" s="48" t="s">
        <v>100</v>
      </c>
      <c r="N24" s="48">
        <v>17.3</v>
      </c>
      <c r="O24" s="192">
        <v>135</v>
      </c>
      <c r="P24" s="192">
        <v>140</v>
      </c>
      <c r="Q24" s="192">
        <v>20514911</v>
      </c>
      <c r="R24" s="50">
        <f t="shared" si="5"/>
        <v>5987</v>
      </c>
      <c r="S24" s="51">
        <f t="shared" si="6"/>
        <v>143.68799999999999</v>
      </c>
      <c r="T24" s="51">
        <f t="shared" si="7"/>
        <v>5.9870000000000001</v>
      </c>
      <c r="U24" s="193">
        <v>5.6</v>
      </c>
      <c r="V24" s="100">
        <f t="shared" si="0"/>
        <v>5.6</v>
      </c>
      <c r="W24" s="194" t="s">
        <v>142</v>
      </c>
      <c r="X24" s="169">
        <v>0</v>
      </c>
      <c r="Y24" s="195">
        <v>1021</v>
      </c>
      <c r="Z24" s="195">
        <v>1195</v>
      </c>
      <c r="AA24" s="195">
        <v>1185</v>
      </c>
      <c r="AB24" s="195">
        <v>1198</v>
      </c>
      <c r="AC24" s="52" t="s">
        <v>90</v>
      </c>
      <c r="AD24" s="52" t="s">
        <v>90</v>
      </c>
      <c r="AE24" s="52" t="s">
        <v>90</v>
      </c>
      <c r="AF24" s="165" t="s">
        <v>90</v>
      </c>
      <c r="AG24" s="196">
        <v>33728348</v>
      </c>
      <c r="AH24" s="53">
        <f t="shared" si="9"/>
        <v>1376</v>
      </c>
      <c r="AI24" s="54">
        <f t="shared" si="8"/>
        <v>229.83130115249708</v>
      </c>
      <c r="AJ24" s="166">
        <v>0</v>
      </c>
      <c r="AK24" s="166">
        <v>1</v>
      </c>
      <c r="AL24" s="166">
        <v>1</v>
      </c>
      <c r="AM24" s="166">
        <v>1</v>
      </c>
      <c r="AN24" s="166">
        <v>1</v>
      </c>
      <c r="AO24" s="166">
        <v>0</v>
      </c>
      <c r="AP24" s="197">
        <v>7458306</v>
      </c>
      <c r="AQ24" s="169">
        <f t="shared" si="1"/>
        <v>0</v>
      </c>
      <c r="AR24" s="57"/>
      <c r="AS24" s="56" t="s">
        <v>113</v>
      </c>
      <c r="AV24" s="62" t="s">
        <v>29</v>
      </c>
      <c r="AW24" s="62">
        <v>14.7</v>
      </c>
      <c r="AY24" s="170"/>
    </row>
    <row r="25" spans="1:51" x14ac:dyDescent="0.25">
      <c r="B25" s="43">
        <v>2.5833333333333299</v>
      </c>
      <c r="C25" s="43">
        <v>0.625</v>
      </c>
      <c r="D25" s="191">
        <v>5</v>
      </c>
      <c r="E25" s="44">
        <f t="shared" si="2"/>
        <v>3.5211267605633805</v>
      </c>
      <c r="F25" s="168">
        <v>81</v>
      </c>
      <c r="G25" s="44">
        <f t="shared" si="3"/>
        <v>57.04225352112676</v>
      </c>
      <c r="H25" s="45" t="s">
        <v>88</v>
      </c>
      <c r="I25" s="45">
        <f t="shared" si="4"/>
        <v>55.633802816901408</v>
      </c>
      <c r="J25" s="46">
        <f t="shared" si="10"/>
        <v>57.04225352112676</v>
      </c>
      <c r="K25" s="45">
        <f t="shared" si="12"/>
        <v>61.267605633802816</v>
      </c>
      <c r="L25" s="47">
        <v>18</v>
      </c>
      <c r="M25" s="48" t="s">
        <v>100</v>
      </c>
      <c r="N25" s="48">
        <v>16.899999999999999</v>
      </c>
      <c r="O25" s="192">
        <v>139</v>
      </c>
      <c r="P25" s="192">
        <v>134</v>
      </c>
      <c r="Q25" s="192">
        <v>20520583</v>
      </c>
      <c r="R25" s="50">
        <f t="shared" si="5"/>
        <v>5672</v>
      </c>
      <c r="S25" s="51">
        <f t="shared" si="6"/>
        <v>136.12799999999999</v>
      </c>
      <c r="T25" s="51">
        <f t="shared" si="7"/>
        <v>5.6719999999999997</v>
      </c>
      <c r="U25" s="193">
        <v>5.4</v>
      </c>
      <c r="V25" s="100">
        <f t="shared" si="0"/>
        <v>5.4</v>
      </c>
      <c r="W25" s="194" t="s">
        <v>142</v>
      </c>
      <c r="X25" s="169">
        <v>0</v>
      </c>
      <c r="Y25" s="195">
        <v>997</v>
      </c>
      <c r="Z25" s="195">
        <v>1195</v>
      </c>
      <c r="AA25" s="195">
        <v>1185</v>
      </c>
      <c r="AB25" s="195">
        <v>1198</v>
      </c>
      <c r="AC25" s="52" t="s">
        <v>90</v>
      </c>
      <c r="AD25" s="52" t="s">
        <v>90</v>
      </c>
      <c r="AE25" s="52" t="s">
        <v>90</v>
      </c>
      <c r="AF25" s="165" t="s">
        <v>90</v>
      </c>
      <c r="AG25" s="196">
        <v>33729671</v>
      </c>
      <c r="AH25" s="53">
        <f t="shared" si="9"/>
        <v>1323</v>
      </c>
      <c r="AI25" s="54">
        <f t="shared" si="8"/>
        <v>233.25105782792667</v>
      </c>
      <c r="AJ25" s="166">
        <v>0</v>
      </c>
      <c r="AK25" s="166">
        <v>1</v>
      </c>
      <c r="AL25" s="166">
        <v>1</v>
      </c>
      <c r="AM25" s="166">
        <v>1</v>
      </c>
      <c r="AN25" s="166">
        <v>1</v>
      </c>
      <c r="AO25" s="166">
        <v>0</v>
      </c>
      <c r="AP25" s="197">
        <v>7458306</v>
      </c>
      <c r="AQ25" s="169">
        <f t="shared" si="1"/>
        <v>0</v>
      </c>
      <c r="AR25" s="55"/>
      <c r="AS25" s="56" t="s">
        <v>113</v>
      </c>
      <c r="AV25" s="62" t="s">
        <v>74</v>
      </c>
      <c r="AW25" s="62">
        <v>10.36</v>
      </c>
      <c r="AY25" s="170"/>
    </row>
    <row r="26" spans="1:51" x14ac:dyDescent="0.25">
      <c r="B26" s="43">
        <v>2.625</v>
      </c>
      <c r="C26" s="43">
        <v>0.66666666666666696</v>
      </c>
      <c r="D26" s="191">
        <v>6</v>
      </c>
      <c r="E26" s="44">
        <f t="shared" si="2"/>
        <v>4.2253521126760569</v>
      </c>
      <c r="F26" s="168">
        <v>81</v>
      </c>
      <c r="G26" s="44">
        <f t="shared" si="3"/>
        <v>57.04225352112676</v>
      </c>
      <c r="H26" s="45" t="s">
        <v>88</v>
      </c>
      <c r="I26" s="45">
        <f t="shared" si="4"/>
        <v>53.521126760563384</v>
      </c>
      <c r="J26" s="46">
        <f>(F26-3)/1.42</f>
        <v>54.929577464788736</v>
      </c>
      <c r="K26" s="45">
        <f t="shared" si="12"/>
        <v>59.154929577464792</v>
      </c>
      <c r="L26" s="47">
        <v>18</v>
      </c>
      <c r="M26" s="48" t="s">
        <v>100</v>
      </c>
      <c r="N26" s="48">
        <v>16.7</v>
      </c>
      <c r="O26" s="192">
        <v>130</v>
      </c>
      <c r="P26" s="192">
        <v>135</v>
      </c>
      <c r="Q26" s="192">
        <v>20526233</v>
      </c>
      <c r="R26" s="50">
        <f t="shared" si="5"/>
        <v>5650</v>
      </c>
      <c r="S26" s="51">
        <f t="shared" si="6"/>
        <v>135.6</v>
      </c>
      <c r="T26" s="51">
        <f t="shared" si="7"/>
        <v>5.65</v>
      </c>
      <c r="U26" s="193">
        <v>5.3</v>
      </c>
      <c r="V26" s="100">
        <f t="shared" si="0"/>
        <v>5.3</v>
      </c>
      <c r="W26" s="194" t="s">
        <v>142</v>
      </c>
      <c r="X26" s="169">
        <v>0</v>
      </c>
      <c r="Y26" s="195">
        <v>1000</v>
      </c>
      <c r="Z26" s="195">
        <v>1195</v>
      </c>
      <c r="AA26" s="195">
        <v>1185</v>
      </c>
      <c r="AB26" s="195">
        <v>1198</v>
      </c>
      <c r="AC26" s="52" t="s">
        <v>90</v>
      </c>
      <c r="AD26" s="52" t="s">
        <v>90</v>
      </c>
      <c r="AE26" s="52" t="s">
        <v>90</v>
      </c>
      <c r="AF26" s="165" t="s">
        <v>90</v>
      </c>
      <c r="AG26" s="196">
        <v>33730988</v>
      </c>
      <c r="AH26" s="53">
        <f t="shared" si="9"/>
        <v>1317</v>
      </c>
      <c r="AI26" s="54">
        <f t="shared" si="8"/>
        <v>233.09734513274336</v>
      </c>
      <c r="AJ26" s="166">
        <v>0</v>
      </c>
      <c r="AK26" s="166">
        <v>1</v>
      </c>
      <c r="AL26" s="166">
        <v>1</v>
      </c>
      <c r="AM26" s="166">
        <v>1</v>
      </c>
      <c r="AN26" s="166">
        <v>1</v>
      </c>
      <c r="AO26" s="166">
        <v>0</v>
      </c>
      <c r="AP26" s="197">
        <v>7458306</v>
      </c>
      <c r="AQ26" s="169">
        <f t="shared" si="1"/>
        <v>0</v>
      </c>
      <c r="AR26" s="55"/>
      <c r="AS26" s="56" t="s">
        <v>113</v>
      </c>
      <c r="AV26" s="62" t="s">
        <v>114</v>
      </c>
      <c r="AW26" s="62">
        <v>1.01325</v>
      </c>
      <c r="AY26" s="170"/>
    </row>
    <row r="27" spans="1:51" x14ac:dyDescent="0.25">
      <c r="B27" s="43">
        <v>2.6666666666666701</v>
      </c>
      <c r="C27" s="43">
        <v>0.70833333333333404</v>
      </c>
      <c r="D27" s="191">
        <v>4</v>
      </c>
      <c r="E27" s="44">
        <f t="shared" si="2"/>
        <v>2.8169014084507045</v>
      </c>
      <c r="F27" s="168">
        <v>81</v>
      </c>
      <c r="G27" s="44">
        <f t="shared" si="3"/>
        <v>57.04225352112676</v>
      </c>
      <c r="H27" s="45" t="s">
        <v>88</v>
      </c>
      <c r="I27" s="45">
        <f t="shared" si="4"/>
        <v>53.521126760563384</v>
      </c>
      <c r="J27" s="46">
        <f t="shared" ref="J27:J32" si="13">(F27-3)/1.42</f>
        <v>54.929577464788736</v>
      </c>
      <c r="K27" s="45">
        <f t="shared" si="12"/>
        <v>59.154929577464792</v>
      </c>
      <c r="L27" s="47">
        <v>18</v>
      </c>
      <c r="M27" s="48" t="s">
        <v>100</v>
      </c>
      <c r="N27" s="48">
        <v>16.7</v>
      </c>
      <c r="O27" s="192">
        <v>127</v>
      </c>
      <c r="P27" s="192">
        <v>139</v>
      </c>
      <c r="Q27" s="192">
        <v>20531899</v>
      </c>
      <c r="R27" s="50">
        <f t="shared" si="5"/>
        <v>5666</v>
      </c>
      <c r="S27" s="51">
        <f t="shared" si="6"/>
        <v>135.98400000000001</v>
      </c>
      <c r="T27" s="51">
        <f t="shared" si="7"/>
        <v>5.6660000000000004</v>
      </c>
      <c r="U27" s="193">
        <v>4.9000000000000004</v>
      </c>
      <c r="V27" s="100">
        <f t="shared" si="0"/>
        <v>4.9000000000000004</v>
      </c>
      <c r="W27" s="194" t="s">
        <v>142</v>
      </c>
      <c r="X27" s="169">
        <v>0</v>
      </c>
      <c r="Y27" s="195">
        <v>1113</v>
      </c>
      <c r="Z27" s="195">
        <v>1195</v>
      </c>
      <c r="AA27" s="195">
        <v>1185</v>
      </c>
      <c r="AB27" s="195">
        <v>1198</v>
      </c>
      <c r="AC27" s="52" t="s">
        <v>90</v>
      </c>
      <c r="AD27" s="52" t="s">
        <v>90</v>
      </c>
      <c r="AE27" s="52" t="s">
        <v>90</v>
      </c>
      <c r="AF27" s="165" t="s">
        <v>90</v>
      </c>
      <c r="AG27" s="196">
        <v>33732308</v>
      </c>
      <c r="AH27" s="53">
        <f t="shared" si="9"/>
        <v>1320</v>
      </c>
      <c r="AI27" s="54">
        <f t="shared" si="8"/>
        <v>232.96858453935755</v>
      </c>
      <c r="AJ27" s="166">
        <v>0</v>
      </c>
      <c r="AK27" s="166">
        <v>1</v>
      </c>
      <c r="AL27" s="166">
        <v>1</v>
      </c>
      <c r="AM27" s="166">
        <v>1</v>
      </c>
      <c r="AN27" s="166">
        <v>1</v>
      </c>
      <c r="AO27" s="166">
        <v>0</v>
      </c>
      <c r="AP27" s="197">
        <v>7458306</v>
      </c>
      <c r="AQ27" s="169">
        <f t="shared" si="1"/>
        <v>0</v>
      </c>
      <c r="AR27" s="55"/>
      <c r="AS27" s="56" t="s">
        <v>113</v>
      </c>
      <c r="AV27" s="62" t="s">
        <v>115</v>
      </c>
      <c r="AW27" s="62">
        <v>1</v>
      </c>
      <c r="AY27" s="170"/>
    </row>
    <row r="28" spans="1:51" x14ac:dyDescent="0.25">
      <c r="B28" s="43">
        <v>2.7083333333333299</v>
      </c>
      <c r="C28" s="43">
        <v>0.750000000000002</v>
      </c>
      <c r="D28" s="191">
        <v>3</v>
      </c>
      <c r="E28" s="44">
        <f t="shared" si="2"/>
        <v>2.1126760563380285</v>
      </c>
      <c r="F28" s="168">
        <v>78</v>
      </c>
      <c r="G28" s="44">
        <f t="shared" si="3"/>
        <v>54.929577464788736</v>
      </c>
      <c r="H28" s="45" t="s">
        <v>88</v>
      </c>
      <c r="I28" s="45">
        <f t="shared" si="4"/>
        <v>51.408450704225352</v>
      </c>
      <c r="J28" s="46">
        <f t="shared" si="13"/>
        <v>52.816901408450704</v>
      </c>
      <c r="K28" s="45">
        <f t="shared" si="12"/>
        <v>57.04225352112676</v>
      </c>
      <c r="L28" s="47">
        <v>18</v>
      </c>
      <c r="M28" s="48" t="s">
        <v>100</v>
      </c>
      <c r="N28" s="48">
        <v>16.7</v>
      </c>
      <c r="O28" s="192">
        <v>133</v>
      </c>
      <c r="P28" s="192">
        <v>135</v>
      </c>
      <c r="Q28" s="192">
        <v>20537752</v>
      </c>
      <c r="R28" s="50">
        <f t="shared" si="5"/>
        <v>5853</v>
      </c>
      <c r="S28" s="51">
        <f t="shared" si="6"/>
        <v>140.47200000000001</v>
      </c>
      <c r="T28" s="51">
        <f t="shared" si="7"/>
        <v>5.8529999999999998</v>
      </c>
      <c r="U28" s="193">
        <v>4.3</v>
      </c>
      <c r="V28" s="100">
        <f t="shared" si="0"/>
        <v>4.3</v>
      </c>
      <c r="W28" s="194" t="s">
        <v>142</v>
      </c>
      <c r="X28" s="169">
        <v>0</v>
      </c>
      <c r="Y28" s="195">
        <v>1017</v>
      </c>
      <c r="Z28" s="195">
        <v>1195</v>
      </c>
      <c r="AA28" s="195">
        <v>1185</v>
      </c>
      <c r="AB28" s="195">
        <v>1198</v>
      </c>
      <c r="AC28" s="52" t="s">
        <v>90</v>
      </c>
      <c r="AD28" s="52" t="s">
        <v>90</v>
      </c>
      <c r="AE28" s="52" t="s">
        <v>90</v>
      </c>
      <c r="AF28" s="165" t="s">
        <v>90</v>
      </c>
      <c r="AG28" s="196">
        <v>33733676</v>
      </c>
      <c r="AH28" s="53">
        <f t="shared" si="9"/>
        <v>1368</v>
      </c>
      <c r="AI28" s="54">
        <f t="shared" si="8"/>
        <v>233.72629420809841</v>
      </c>
      <c r="AJ28" s="166">
        <v>0</v>
      </c>
      <c r="AK28" s="166">
        <v>1</v>
      </c>
      <c r="AL28" s="166">
        <v>1</v>
      </c>
      <c r="AM28" s="166">
        <v>1</v>
      </c>
      <c r="AN28" s="166">
        <v>1</v>
      </c>
      <c r="AO28" s="166">
        <v>0</v>
      </c>
      <c r="AP28" s="197">
        <v>7458306</v>
      </c>
      <c r="AQ28" s="169">
        <f t="shared" si="1"/>
        <v>0</v>
      </c>
      <c r="AR28" s="57"/>
      <c r="AS28" s="56" t="s">
        <v>113</v>
      </c>
      <c r="AV28" s="62" t="s">
        <v>116</v>
      </c>
      <c r="AW28" s="62">
        <v>101.325</v>
      </c>
      <c r="AY28" s="170"/>
    </row>
    <row r="29" spans="1:51" x14ac:dyDescent="0.25">
      <c r="B29" s="43">
        <v>2.75</v>
      </c>
      <c r="C29" s="43">
        <v>0.79166666666666896</v>
      </c>
      <c r="D29" s="191">
        <v>9</v>
      </c>
      <c r="E29" s="44">
        <f t="shared" si="2"/>
        <v>6.3380281690140849</v>
      </c>
      <c r="F29" s="168">
        <v>78</v>
      </c>
      <c r="G29" s="44">
        <f t="shared" si="3"/>
        <v>54.929577464788736</v>
      </c>
      <c r="H29" s="45" t="s">
        <v>88</v>
      </c>
      <c r="I29" s="45">
        <f t="shared" si="4"/>
        <v>51.408450704225352</v>
      </c>
      <c r="J29" s="46">
        <f t="shared" si="13"/>
        <v>52.816901408450704</v>
      </c>
      <c r="K29" s="45">
        <f t="shared" si="12"/>
        <v>57.04225352112676</v>
      </c>
      <c r="L29" s="47">
        <v>18</v>
      </c>
      <c r="M29" s="48" t="s">
        <v>100</v>
      </c>
      <c r="N29" s="48">
        <v>16.600000000000001</v>
      </c>
      <c r="O29" s="192">
        <v>130</v>
      </c>
      <c r="P29" s="192">
        <v>132</v>
      </c>
      <c r="Q29" s="192">
        <v>20543293</v>
      </c>
      <c r="R29" s="50">
        <f t="shared" si="5"/>
        <v>5541</v>
      </c>
      <c r="S29" s="51">
        <f t="shared" si="6"/>
        <v>132.98400000000001</v>
      </c>
      <c r="T29" s="51">
        <f t="shared" si="7"/>
        <v>5.5410000000000004</v>
      </c>
      <c r="U29" s="193">
        <v>3.9</v>
      </c>
      <c r="V29" s="100">
        <f t="shared" si="0"/>
        <v>3.9</v>
      </c>
      <c r="W29" s="194" t="s">
        <v>142</v>
      </c>
      <c r="X29" s="169">
        <v>0</v>
      </c>
      <c r="Y29" s="195">
        <v>990</v>
      </c>
      <c r="Z29" s="195">
        <v>1195</v>
      </c>
      <c r="AA29" s="195">
        <v>1185</v>
      </c>
      <c r="AB29" s="195">
        <v>1198</v>
      </c>
      <c r="AC29" s="52" t="s">
        <v>90</v>
      </c>
      <c r="AD29" s="52" t="s">
        <v>90</v>
      </c>
      <c r="AE29" s="52" t="s">
        <v>90</v>
      </c>
      <c r="AF29" s="165" t="s">
        <v>90</v>
      </c>
      <c r="AG29" s="196">
        <v>33734852</v>
      </c>
      <c r="AH29" s="53">
        <f t="shared" si="9"/>
        <v>1176</v>
      </c>
      <c r="AI29" s="54">
        <f t="shared" si="8"/>
        <v>212.23605847319976</v>
      </c>
      <c r="AJ29" s="166">
        <v>0</v>
      </c>
      <c r="AK29" s="166">
        <v>1</v>
      </c>
      <c r="AL29" s="166">
        <v>1</v>
      </c>
      <c r="AM29" s="166">
        <v>1</v>
      </c>
      <c r="AN29" s="166">
        <v>1</v>
      </c>
      <c r="AO29" s="166">
        <v>0</v>
      </c>
      <c r="AP29" s="197">
        <v>7458306</v>
      </c>
      <c r="AQ29" s="169">
        <f t="shared" si="1"/>
        <v>0</v>
      </c>
      <c r="AR29" s="55"/>
      <c r="AS29" s="56" t="s">
        <v>113</v>
      </c>
      <c r="AY29" s="170"/>
    </row>
    <row r="30" spans="1:51" x14ac:dyDescent="0.25">
      <c r="B30" s="43">
        <v>2.7916666666666701</v>
      </c>
      <c r="C30" s="43">
        <v>0.83333333333333703</v>
      </c>
      <c r="D30" s="191">
        <v>11</v>
      </c>
      <c r="E30" s="44">
        <f t="shared" si="2"/>
        <v>7.746478873239437</v>
      </c>
      <c r="F30" s="168">
        <v>76</v>
      </c>
      <c r="G30" s="44">
        <f t="shared" si="3"/>
        <v>53.521126760563384</v>
      </c>
      <c r="H30" s="45" t="s">
        <v>88</v>
      </c>
      <c r="I30" s="45">
        <f t="shared" si="4"/>
        <v>50</v>
      </c>
      <c r="J30" s="46">
        <f t="shared" si="13"/>
        <v>51.408450704225352</v>
      </c>
      <c r="K30" s="45">
        <f t="shared" si="12"/>
        <v>55.633802816901408</v>
      </c>
      <c r="L30" s="47">
        <v>18</v>
      </c>
      <c r="M30" s="48" t="s">
        <v>100</v>
      </c>
      <c r="N30" s="48">
        <v>16.600000000000001</v>
      </c>
      <c r="O30" s="192">
        <v>113</v>
      </c>
      <c r="P30" s="192">
        <v>130</v>
      </c>
      <c r="Q30" s="192">
        <v>20548835</v>
      </c>
      <c r="R30" s="50">
        <f t="shared" si="5"/>
        <v>5542</v>
      </c>
      <c r="S30" s="51">
        <f t="shared" si="6"/>
        <v>133.00800000000001</v>
      </c>
      <c r="T30" s="51">
        <f t="shared" si="7"/>
        <v>5.5419999999999998</v>
      </c>
      <c r="U30" s="193">
        <v>3.2</v>
      </c>
      <c r="V30" s="100">
        <f t="shared" si="0"/>
        <v>3.2</v>
      </c>
      <c r="W30" s="194" t="s">
        <v>143</v>
      </c>
      <c r="X30" s="169">
        <v>0</v>
      </c>
      <c r="Y30" s="195">
        <v>1113</v>
      </c>
      <c r="Z30" s="195">
        <v>1195</v>
      </c>
      <c r="AA30" s="195">
        <v>0</v>
      </c>
      <c r="AB30" s="195">
        <v>1198</v>
      </c>
      <c r="AC30" s="52" t="s">
        <v>90</v>
      </c>
      <c r="AD30" s="52" t="s">
        <v>90</v>
      </c>
      <c r="AE30" s="52" t="s">
        <v>90</v>
      </c>
      <c r="AF30" s="165" t="s">
        <v>90</v>
      </c>
      <c r="AG30" s="196">
        <v>33736028</v>
      </c>
      <c r="AH30" s="53">
        <f t="shared" si="9"/>
        <v>1176</v>
      </c>
      <c r="AI30" s="54">
        <f t="shared" si="8"/>
        <v>212.19776254059906</v>
      </c>
      <c r="AJ30" s="166">
        <v>0</v>
      </c>
      <c r="AK30" s="166">
        <v>1</v>
      </c>
      <c r="AL30" s="166">
        <v>1</v>
      </c>
      <c r="AM30" s="166">
        <v>0</v>
      </c>
      <c r="AN30" s="166">
        <v>1</v>
      </c>
      <c r="AO30" s="166">
        <v>0</v>
      </c>
      <c r="AP30" s="197">
        <v>7458306</v>
      </c>
      <c r="AQ30" s="169">
        <f t="shared" si="1"/>
        <v>0</v>
      </c>
      <c r="AR30" s="55"/>
      <c r="AS30" s="56" t="s">
        <v>113</v>
      </c>
      <c r="AV30" s="225" t="s">
        <v>117</v>
      </c>
      <c r="AW30" s="225"/>
      <c r="AY30" s="170"/>
    </row>
    <row r="31" spans="1:51" x14ac:dyDescent="0.25">
      <c r="B31" s="43">
        <v>2.8333333333333299</v>
      </c>
      <c r="C31" s="43">
        <v>0.875000000000004</v>
      </c>
      <c r="D31" s="191">
        <v>11</v>
      </c>
      <c r="E31" s="44">
        <f t="shared" si="2"/>
        <v>7.746478873239437</v>
      </c>
      <c r="F31" s="168">
        <v>76</v>
      </c>
      <c r="G31" s="44">
        <f t="shared" si="3"/>
        <v>53.521126760563384</v>
      </c>
      <c r="H31" s="45" t="s">
        <v>88</v>
      </c>
      <c r="I31" s="45">
        <f t="shared" si="4"/>
        <v>50</v>
      </c>
      <c r="J31" s="46">
        <f t="shared" si="13"/>
        <v>51.408450704225352</v>
      </c>
      <c r="K31" s="45">
        <f t="shared" si="12"/>
        <v>55.633802816901408</v>
      </c>
      <c r="L31" s="47">
        <v>18</v>
      </c>
      <c r="M31" s="48" t="s">
        <v>100</v>
      </c>
      <c r="N31" s="48">
        <v>16.100000000000001</v>
      </c>
      <c r="O31" s="192">
        <v>115</v>
      </c>
      <c r="P31" s="192">
        <v>123</v>
      </c>
      <c r="Q31" s="192">
        <v>20554168</v>
      </c>
      <c r="R31" s="50">
        <f t="shared" si="5"/>
        <v>5333</v>
      </c>
      <c r="S31" s="51">
        <f t="shared" si="6"/>
        <v>127.992</v>
      </c>
      <c r="T31" s="51">
        <f t="shared" si="7"/>
        <v>5.3330000000000002</v>
      </c>
      <c r="U31" s="193">
        <v>2.2999999999999998</v>
      </c>
      <c r="V31" s="100">
        <f t="shared" si="0"/>
        <v>2.2999999999999998</v>
      </c>
      <c r="W31" s="194" t="s">
        <v>143</v>
      </c>
      <c r="X31" s="169">
        <v>0</v>
      </c>
      <c r="Y31" s="195">
        <v>1029</v>
      </c>
      <c r="Z31" s="195">
        <v>1195</v>
      </c>
      <c r="AA31" s="195">
        <v>0</v>
      </c>
      <c r="AB31" s="195">
        <v>1198</v>
      </c>
      <c r="AC31" s="52" t="s">
        <v>90</v>
      </c>
      <c r="AD31" s="52" t="s">
        <v>90</v>
      </c>
      <c r="AE31" s="52" t="s">
        <v>90</v>
      </c>
      <c r="AF31" s="165" t="s">
        <v>90</v>
      </c>
      <c r="AG31" s="196">
        <v>33737088</v>
      </c>
      <c r="AH31" s="53">
        <f t="shared" si="9"/>
        <v>1060</v>
      </c>
      <c r="AI31" s="54">
        <f t="shared" si="8"/>
        <v>198.7624226514157</v>
      </c>
      <c r="AJ31" s="166">
        <v>0</v>
      </c>
      <c r="AK31" s="166">
        <v>1</v>
      </c>
      <c r="AL31" s="166">
        <v>1</v>
      </c>
      <c r="AM31" s="166">
        <v>0</v>
      </c>
      <c r="AN31" s="166">
        <v>1</v>
      </c>
      <c r="AO31" s="166">
        <v>0</v>
      </c>
      <c r="AP31" s="197">
        <v>7458306</v>
      </c>
      <c r="AQ31" s="169">
        <f t="shared" si="1"/>
        <v>0</v>
      </c>
      <c r="AR31" s="55"/>
      <c r="AS31" s="56" t="s">
        <v>113</v>
      </c>
      <c r="AV31" s="63" t="s">
        <v>29</v>
      </c>
      <c r="AW31" s="63" t="s">
        <v>74</v>
      </c>
      <c r="AY31" s="170"/>
    </row>
    <row r="32" spans="1:51" x14ac:dyDescent="0.25">
      <c r="B32" s="43">
        <v>2.875</v>
      </c>
      <c r="C32" s="43">
        <v>0.91666666666667096</v>
      </c>
      <c r="D32" s="191">
        <v>12</v>
      </c>
      <c r="E32" s="44">
        <f t="shared" si="2"/>
        <v>8.4507042253521139</v>
      </c>
      <c r="F32" s="168">
        <v>76</v>
      </c>
      <c r="G32" s="44">
        <f t="shared" si="3"/>
        <v>53.521126760563384</v>
      </c>
      <c r="H32" s="45" t="s">
        <v>88</v>
      </c>
      <c r="I32" s="45">
        <f t="shared" si="4"/>
        <v>50</v>
      </c>
      <c r="J32" s="46">
        <f t="shared" si="13"/>
        <v>51.408450704225352</v>
      </c>
      <c r="K32" s="45">
        <f t="shared" si="12"/>
        <v>55.633802816901408</v>
      </c>
      <c r="L32" s="47">
        <v>14</v>
      </c>
      <c r="M32" s="48" t="s">
        <v>118</v>
      </c>
      <c r="N32" s="48">
        <v>12.6</v>
      </c>
      <c r="O32" s="192">
        <v>118</v>
      </c>
      <c r="P32" s="192">
        <v>120</v>
      </c>
      <c r="Q32" s="192">
        <v>20559501</v>
      </c>
      <c r="R32" s="50">
        <f>Q32-Q31</f>
        <v>5333</v>
      </c>
      <c r="S32" s="51">
        <f t="shared" si="6"/>
        <v>127.992</v>
      </c>
      <c r="T32" s="51">
        <f t="shared" si="7"/>
        <v>5.3330000000000002</v>
      </c>
      <c r="U32" s="193">
        <v>2</v>
      </c>
      <c r="V32" s="100">
        <f t="shared" si="0"/>
        <v>2</v>
      </c>
      <c r="W32" s="194" t="s">
        <v>143</v>
      </c>
      <c r="X32" s="169">
        <v>0</v>
      </c>
      <c r="Y32" s="195">
        <v>1010</v>
      </c>
      <c r="Z32" s="195">
        <v>1195</v>
      </c>
      <c r="AA32" s="195">
        <v>0</v>
      </c>
      <c r="AB32" s="195">
        <v>1198</v>
      </c>
      <c r="AC32" s="52" t="s">
        <v>90</v>
      </c>
      <c r="AD32" s="52" t="s">
        <v>90</v>
      </c>
      <c r="AE32" s="52" t="s">
        <v>90</v>
      </c>
      <c r="AF32" s="165" t="s">
        <v>90</v>
      </c>
      <c r="AG32" s="196">
        <v>33738148</v>
      </c>
      <c r="AH32" s="53">
        <f t="shared" si="9"/>
        <v>1060</v>
      </c>
      <c r="AI32" s="54">
        <f t="shared" si="8"/>
        <v>198.7624226514157</v>
      </c>
      <c r="AJ32" s="166">
        <v>0</v>
      </c>
      <c r="AK32" s="166">
        <v>1</v>
      </c>
      <c r="AL32" s="166">
        <v>1</v>
      </c>
      <c r="AM32" s="166">
        <v>0</v>
      </c>
      <c r="AN32" s="166">
        <v>1</v>
      </c>
      <c r="AO32" s="166">
        <v>0</v>
      </c>
      <c r="AP32" s="197">
        <v>7458306</v>
      </c>
      <c r="AQ32" s="169">
        <f t="shared" si="1"/>
        <v>0</v>
      </c>
      <c r="AR32" s="57"/>
      <c r="AS32" s="56" t="s">
        <v>113</v>
      </c>
      <c r="AV32" s="64">
        <v>1</v>
      </c>
      <c r="AW32" s="64">
        <f>IFERROR(AV32*VLOOKUP(AV31,AV24:AW28,2,FALSE)/VLOOKUP(AW31,AV24:AW28,2,FALSE),"Enter Unit and Value")</f>
        <v>1.4189189189189189</v>
      </c>
      <c r="AY32" s="170"/>
    </row>
    <row r="33" spans="2:51" x14ac:dyDescent="0.25">
      <c r="B33" s="43">
        <v>2.9166666666666701</v>
      </c>
      <c r="C33" s="43">
        <v>0.95833333333333803</v>
      </c>
      <c r="D33" s="99">
        <v>12</v>
      </c>
      <c r="E33" s="44">
        <f t="shared" si="2"/>
        <v>8.4507042253521139</v>
      </c>
      <c r="F33" s="168">
        <v>66</v>
      </c>
      <c r="G33" s="44">
        <f t="shared" si="3"/>
        <v>46.478873239436624</v>
      </c>
      <c r="H33" s="45" t="s">
        <v>88</v>
      </c>
      <c r="I33" s="45">
        <f>J33-(2/1.42)</f>
        <v>41.549295774647888</v>
      </c>
      <c r="J33" s="46">
        <f t="shared" ref="J33:J34" si="14">(F33-5)/1.42</f>
        <v>42.95774647887324</v>
      </c>
      <c r="K33" s="45">
        <f t="shared" si="12"/>
        <v>47.183098591549296</v>
      </c>
      <c r="L33" s="47">
        <v>14</v>
      </c>
      <c r="M33" s="48" t="s">
        <v>118</v>
      </c>
      <c r="N33" s="48">
        <v>11.9</v>
      </c>
      <c r="O33" s="164">
        <v>109</v>
      </c>
      <c r="P33" s="164">
        <v>90</v>
      </c>
      <c r="Q33" s="164">
        <v>20563724</v>
      </c>
      <c r="R33" s="50">
        <f t="shared" si="5"/>
        <v>4223</v>
      </c>
      <c r="S33" s="51">
        <f t="shared" si="6"/>
        <v>101.352</v>
      </c>
      <c r="T33" s="51">
        <f t="shared" si="7"/>
        <v>4.2229999999999999</v>
      </c>
      <c r="U33" s="100">
        <v>2.9</v>
      </c>
      <c r="V33" s="100">
        <f t="shared" si="0"/>
        <v>2.9</v>
      </c>
      <c r="W33" s="194" t="s">
        <v>129</v>
      </c>
      <c r="X33" s="169">
        <v>0</v>
      </c>
      <c r="Y33" s="169">
        <v>0</v>
      </c>
      <c r="Z33" s="169">
        <v>1039</v>
      </c>
      <c r="AA33" s="169">
        <v>0</v>
      </c>
      <c r="AB33" s="169">
        <v>1110</v>
      </c>
      <c r="AC33" s="52" t="s">
        <v>90</v>
      </c>
      <c r="AD33" s="52" t="s">
        <v>90</v>
      </c>
      <c r="AE33" s="52" t="s">
        <v>90</v>
      </c>
      <c r="AF33" s="165" t="s">
        <v>90</v>
      </c>
      <c r="AG33" s="165">
        <v>33738938</v>
      </c>
      <c r="AH33" s="53">
        <f t="shared" si="9"/>
        <v>790</v>
      </c>
      <c r="AI33" s="54">
        <f t="shared" si="8"/>
        <v>187.07080274686243</v>
      </c>
      <c r="AJ33" s="166">
        <v>0</v>
      </c>
      <c r="AK33" s="166">
        <v>0</v>
      </c>
      <c r="AL33" s="166">
        <v>1</v>
      </c>
      <c r="AM33" s="166">
        <v>0</v>
      </c>
      <c r="AN33" s="166">
        <v>1</v>
      </c>
      <c r="AO33" s="166">
        <v>0.35</v>
      </c>
      <c r="AP33" s="169">
        <v>7459206</v>
      </c>
      <c r="AQ33" s="169">
        <f t="shared" si="1"/>
        <v>900</v>
      </c>
      <c r="AR33" s="55"/>
      <c r="AS33" s="56" t="s">
        <v>113</v>
      </c>
      <c r="AY33" s="170"/>
    </row>
    <row r="34" spans="2:51" x14ac:dyDescent="0.25">
      <c r="B34" s="43">
        <v>2.9583333333333299</v>
      </c>
      <c r="C34" s="43">
        <v>1</v>
      </c>
      <c r="D34" s="99">
        <v>13</v>
      </c>
      <c r="E34" s="44">
        <f t="shared" si="2"/>
        <v>9.1549295774647899</v>
      </c>
      <c r="F34" s="168">
        <v>66</v>
      </c>
      <c r="G34" s="44">
        <f t="shared" si="3"/>
        <v>46.478873239436624</v>
      </c>
      <c r="H34" s="45" t="s">
        <v>88</v>
      </c>
      <c r="I34" s="45">
        <f t="shared" si="4"/>
        <v>41.549295774647888</v>
      </c>
      <c r="J34" s="46">
        <f t="shared" si="14"/>
        <v>42.95774647887324</v>
      </c>
      <c r="K34" s="45">
        <f t="shared" si="12"/>
        <v>47.183098591549296</v>
      </c>
      <c r="L34" s="47">
        <v>14</v>
      </c>
      <c r="M34" s="48" t="s">
        <v>118</v>
      </c>
      <c r="N34" s="65">
        <v>11.5</v>
      </c>
      <c r="O34" s="164">
        <v>103</v>
      </c>
      <c r="P34" s="164">
        <v>91</v>
      </c>
      <c r="Q34" s="164">
        <v>20567907</v>
      </c>
      <c r="R34" s="50">
        <f t="shared" si="5"/>
        <v>4183</v>
      </c>
      <c r="S34" s="51">
        <f t="shared" si="6"/>
        <v>100.392</v>
      </c>
      <c r="T34" s="51">
        <f t="shared" si="7"/>
        <v>4.1829999999999998</v>
      </c>
      <c r="U34" s="100">
        <v>3.9</v>
      </c>
      <c r="V34" s="100">
        <f t="shared" si="0"/>
        <v>3.9</v>
      </c>
      <c r="W34" s="194" t="s">
        <v>129</v>
      </c>
      <c r="X34" s="169">
        <v>0</v>
      </c>
      <c r="Y34" s="169">
        <v>0</v>
      </c>
      <c r="Z34" s="169">
        <v>1010</v>
      </c>
      <c r="AA34" s="169">
        <v>0</v>
      </c>
      <c r="AB34" s="169">
        <v>1110</v>
      </c>
      <c r="AC34" s="52" t="s">
        <v>90</v>
      </c>
      <c r="AD34" s="52" t="s">
        <v>90</v>
      </c>
      <c r="AE34" s="52" t="s">
        <v>90</v>
      </c>
      <c r="AF34" s="165" t="s">
        <v>90</v>
      </c>
      <c r="AG34" s="165">
        <v>33739608</v>
      </c>
      <c r="AH34" s="53">
        <f t="shared" si="9"/>
        <v>670</v>
      </c>
      <c r="AI34" s="54">
        <f t="shared" si="8"/>
        <v>160.17212526894573</v>
      </c>
      <c r="AJ34" s="166">
        <v>0</v>
      </c>
      <c r="AK34" s="166">
        <v>0</v>
      </c>
      <c r="AL34" s="166">
        <v>1</v>
      </c>
      <c r="AM34" s="166">
        <v>0</v>
      </c>
      <c r="AN34" s="166">
        <v>1</v>
      </c>
      <c r="AO34" s="166">
        <v>0.35</v>
      </c>
      <c r="AP34" s="169">
        <v>7460146</v>
      </c>
      <c r="AQ34" s="169">
        <f t="shared" si="1"/>
        <v>940</v>
      </c>
      <c r="AR34" s="55"/>
      <c r="AS34" s="56" t="s">
        <v>113</v>
      </c>
      <c r="AV34" s="60" t="s">
        <v>119</v>
      </c>
      <c r="AW34" s="66" t="s">
        <v>30</v>
      </c>
      <c r="AY34" s="170"/>
    </row>
    <row r="35" spans="2:51" x14ac:dyDescent="0.25">
      <c r="B35" s="152"/>
      <c r="C35" s="153"/>
      <c r="D35" s="152"/>
      <c r="E35" s="155"/>
      <c r="F35" s="155"/>
      <c r="G35" s="156"/>
      <c r="H35" s="154"/>
      <c r="I35" s="155"/>
      <c r="J35" s="155"/>
      <c r="K35" s="156"/>
      <c r="L35" s="226" t="s">
        <v>120</v>
      </c>
      <c r="M35" s="227"/>
      <c r="N35" s="228"/>
      <c r="O35" s="67"/>
      <c r="P35" s="67">
        <f>AVERAGE(P11:P34)</f>
        <v>123.25</v>
      </c>
      <c r="Q35" s="68">
        <f>Q34-Q10</f>
        <v>124524</v>
      </c>
      <c r="R35" s="69">
        <f>SUM(R11:R34)</f>
        <v>124524</v>
      </c>
      <c r="S35" s="70">
        <f>AVERAGE(S11:S34)</f>
        <v>124.524</v>
      </c>
      <c r="T35" s="70">
        <f>SUM(T11:T34)</f>
        <v>124.52399999999997</v>
      </c>
      <c r="U35" s="154"/>
      <c r="V35" s="154"/>
      <c r="W35" s="61"/>
      <c r="X35" s="146"/>
      <c r="Y35" s="147"/>
      <c r="Z35" s="147"/>
      <c r="AA35" s="147"/>
      <c r="AB35" s="148"/>
      <c r="AC35" s="146"/>
      <c r="AD35" s="147"/>
      <c r="AE35" s="148"/>
      <c r="AF35" s="149"/>
      <c r="AG35" s="71">
        <f>AG34-AG10</f>
        <v>25759</v>
      </c>
      <c r="AH35" s="72">
        <f>SUM(AH11:AH34)</f>
        <v>25759</v>
      </c>
      <c r="AI35" s="73">
        <f>$AH$35/$T35</f>
        <v>206.85972182069324</v>
      </c>
      <c r="AJ35" s="149"/>
      <c r="AK35" s="150"/>
      <c r="AL35" s="150"/>
      <c r="AM35" s="150"/>
      <c r="AN35" s="151"/>
      <c r="AO35" s="74"/>
      <c r="AP35" s="75">
        <f>AP34-AP10</f>
        <v>7261</v>
      </c>
      <c r="AQ35" s="76">
        <f>SUM(AQ11:AQ34)</f>
        <v>7261</v>
      </c>
      <c r="AR35" s="77" t="e">
        <f>AVERAGE(AR11:AR34)</f>
        <v>#DIV/0!</v>
      </c>
      <c r="AS35" s="74"/>
      <c r="AV35" s="78" t="s">
        <v>30</v>
      </c>
      <c r="AW35" s="78">
        <v>1</v>
      </c>
      <c r="AY35" s="170"/>
    </row>
    <row r="36" spans="2:51" x14ac:dyDescent="0.25">
      <c r="B36" s="79"/>
      <c r="C36" s="79"/>
      <c r="D36" s="79"/>
      <c r="E36" s="80"/>
      <c r="F36" s="80"/>
      <c r="G36" s="80"/>
      <c r="H36" s="80"/>
      <c r="I36" s="81"/>
      <c r="J36" s="81"/>
      <c r="K36" s="81"/>
      <c r="L36" s="167"/>
      <c r="M36" s="167"/>
      <c r="N36" s="167"/>
      <c r="O36" s="167"/>
      <c r="P36" s="167"/>
      <c r="Q36" s="167"/>
      <c r="R36" s="167"/>
      <c r="S36" s="167"/>
      <c r="T36" s="167"/>
      <c r="U36" s="82"/>
      <c r="V36" s="82"/>
      <c r="W36" s="167"/>
      <c r="X36" s="167"/>
      <c r="Y36" s="167"/>
      <c r="Z36" s="171"/>
      <c r="AA36" s="167"/>
      <c r="AB36" s="167"/>
      <c r="AC36" s="167"/>
      <c r="AD36" s="167"/>
      <c r="AE36" s="167"/>
      <c r="AH36" s="83"/>
      <c r="AM36" s="167"/>
      <c r="AN36" s="167"/>
      <c r="AO36" s="167"/>
      <c r="AP36" s="167"/>
      <c r="AQ36" s="167"/>
      <c r="AR36" s="167"/>
      <c r="AV36" s="78" t="s">
        <v>121</v>
      </c>
      <c r="AW36" s="78">
        <v>41.67</v>
      </c>
      <c r="AY36" s="170"/>
    </row>
    <row r="37" spans="2:51" x14ac:dyDescent="0.25">
      <c r="B37" s="93" t="s">
        <v>122</v>
      </c>
      <c r="C37" s="93"/>
      <c r="D37" s="93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71"/>
      <c r="X37" s="171"/>
      <c r="Y37" s="171"/>
      <c r="Z37" s="171"/>
      <c r="AA37" s="171"/>
      <c r="AB37" s="171"/>
      <c r="AC37" s="171"/>
      <c r="AD37" s="171"/>
      <c r="AE37" s="171"/>
      <c r="AM37" s="23"/>
      <c r="AN37" s="167"/>
      <c r="AO37" s="167"/>
      <c r="AP37" s="167"/>
      <c r="AQ37" s="167"/>
      <c r="AR37" s="171"/>
      <c r="AV37" s="78" t="s">
        <v>123</v>
      </c>
      <c r="AW37" s="78">
        <v>11.574999999999999</v>
      </c>
      <c r="AY37" s="170"/>
    </row>
    <row r="38" spans="2:51" x14ac:dyDescent="0.25">
      <c r="B38" s="94" t="s">
        <v>139</v>
      </c>
      <c r="C38" s="93"/>
      <c r="D38" s="9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171"/>
      <c r="X38" s="171"/>
      <c r="Y38" s="171"/>
      <c r="Z38" s="171"/>
      <c r="AA38" s="171"/>
      <c r="AB38" s="171"/>
      <c r="AC38" s="171"/>
      <c r="AD38" s="171"/>
      <c r="AE38" s="171"/>
      <c r="AM38" s="23"/>
      <c r="AN38" s="167"/>
      <c r="AO38" s="167"/>
      <c r="AP38" s="167"/>
      <c r="AQ38" s="167"/>
      <c r="AR38" s="171"/>
      <c r="AV38" s="78"/>
      <c r="AW38" s="78"/>
      <c r="AY38" s="170"/>
    </row>
    <row r="39" spans="2:51" x14ac:dyDescent="0.25">
      <c r="B39" s="90" t="s">
        <v>128</v>
      </c>
      <c r="C39" s="176"/>
      <c r="D39" s="176"/>
      <c r="E39" s="176"/>
      <c r="F39" s="176"/>
      <c r="G39" s="176"/>
      <c r="H39" s="176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92"/>
      <c r="T39" s="92"/>
      <c r="U39" s="92"/>
      <c r="V39" s="92"/>
      <c r="W39" s="171"/>
      <c r="X39" s="171"/>
      <c r="Y39" s="171"/>
      <c r="Z39" s="171"/>
      <c r="AA39" s="171"/>
      <c r="AB39" s="171"/>
      <c r="AC39" s="171"/>
      <c r="AD39" s="171"/>
      <c r="AE39" s="171"/>
      <c r="AM39" s="23"/>
      <c r="AN39" s="167"/>
      <c r="AO39" s="167"/>
      <c r="AP39" s="167"/>
      <c r="AQ39" s="167"/>
      <c r="AR39" s="171"/>
      <c r="AV39" s="78"/>
      <c r="AW39" s="78"/>
      <c r="AY39" s="170"/>
    </row>
    <row r="40" spans="2:51" x14ac:dyDescent="0.25">
      <c r="B40" s="182" t="s">
        <v>134</v>
      </c>
      <c r="C40" s="176"/>
      <c r="D40" s="176"/>
      <c r="E40" s="176"/>
      <c r="F40" s="176"/>
      <c r="G40" s="176"/>
      <c r="H40" s="176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92"/>
      <c r="T40" s="92"/>
      <c r="U40" s="92"/>
      <c r="V40" s="92"/>
      <c r="W40" s="171"/>
      <c r="X40" s="171"/>
      <c r="Y40" s="171"/>
      <c r="Z40" s="171"/>
      <c r="AA40" s="171"/>
      <c r="AB40" s="171"/>
      <c r="AC40" s="171"/>
      <c r="AD40" s="171"/>
      <c r="AE40" s="171"/>
      <c r="AM40" s="23"/>
      <c r="AN40" s="167"/>
      <c r="AO40" s="167"/>
      <c r="AP40" s="167"/>
      <c r="AQ40" s="167"/>
      <c r="AR40" s="171"/>
      <c r="AV40" s="78"/>
      <c r="AW40" s="78"/>
      <c r="AY40" s="170"/>
    </row>
    <row r="41" spans="2:51" x14ac:dyDescent="0.25">
      <c r="B41" s="88" t="s">
        <v>140</v>
      </c>
      <c r="C41" s="176"/>
      <c r="D41" s="176"/>
      <c r="E41" s="176"/>
      <c r="F41" s="176"/>
      <c r="G41" s="176"/>
      <c r="H41" s="176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92"/>
      <c r="T41" s="92"/>
      <c r="U41" s="92"/>
      <c r="V41" s="92"/>
      <c r="W41" s="171"/>
      <c r="X41" s="171"/>
      <c r="Y41" s="171"/>
      <c r="Z41" s="171"/>
      <c r="AA41" s="171"/>
      <c r="AB41" s="171"/>
      <c r="AC41" s="171"/>
      <c r="AD41" s="171"/>
      <c r="AE41" s="171"/>
      <c r="AM41" s="23"/>
      <c r="AN41" s="167"/>
      <c r="AO41" s="167"/>
      <c r="AP41" s="167"/>
      <c r="AQ41" s="167"/>
      <c r="AR41" s="171"/>
      <c r="AV41" s="78"/>
      <c r="AW41" s="78"/>
      <c r="AY41" s="170"/>
    </row>
    <row r="42" spans="2:51" x14ac:dyDescent="0.25">
      <c r="B42" s="89" t="s">
        <v>189</v>
      </c>
      <c r="C42" s="176"/>
      <c r="D42" s="176"/>
      <c r="E42" s="176"/>
      <c r="F42" s="176"/>
      <c r="G42" s="176"/>
      <c r="H42" s="176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9"/>
      <c r="T42" s="179"/>
      <c r="U42" s="179"/>
      <c r="V42" s="179"/>
      <c r="W42" s="171"/>
      <c r="X42" s="171"/>
      <c r="Y42" s="171"/>
      <c r="Z42" s="171"/>
      <c r="AA42" s="171"/>
      <c r="AB42" s="171"/>
      <c r="AC42" s="171"/>
      <c r="AD42" s="171"/>
      <c r="AE42" s="171"/>
      <c r="AM42" s="172"/>
      <c r="AN42" s="172"/>
      <c r="AO42" s="172"/>
      <c r="AP42" s="172"/>
      <c r="AQ42" s="172"/>
      <c r="AR42" s="172"/>
      <c r="AS42" s="173"/>
      <c r="AV42" s="170"/>
      <c r="AW42" s="163"/>
      <c r="AX42" s="163"/>
      <c r="AY42" s="163"/>
    </row>
    <row r="43" spans="2:51" x14ac:dyDescent="0.25">
      <c r="B43" s="182" t="s">
        <v>124</v>
      </c>
      <c r="C43" s="176"/>
      <c r="D43" s="176"/>
      <c r="E43" s="181"/>
      <c r="F43" s="181"/>
      <c r="G43" s="181"/>
      <c r="H43" s="176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9"/>
      <c r="T43" s="179"/>
      <c r="U43" s="179"/>
      <c r="V43" s="179"/>
      <c r="W43" s="171"/>
      <c r="X43" s="171"/>
      <c r="Y43" s="171"/>
      <c r="Z43" s="171"/>
      <c r="AA43" s="171"/>
      <c r="AB43" s="171"/>
      <c r="AC43" s="171"/>
      <c r="AD43" s="171"/>
      <c r="AE43" s="171"/>
      <c r="AM43" s="172"/>
      <c r="AN43" s="172"/>
      <c r="AO43" s="172"/>
      <c r="AP43" s="172"/>
      <c r="AQ43" s="172"/>
      <c r="AR43" s="172"/>
      <c r="AS43" s="173"/>
      <c r="AV43" s="170"/>
      <c r="AW43" s="163"/>
      <c r="AX43" s="163"/>
      <c r="AY43" s="163"/>
    </row>
    <row r="44" spans="2:51" x14ac:dyDescent="0.25">
      <c r="B44" s="182" t="s">
        <v>125</v>
      </c>
      <c r="C44" s="176"/>
      <c r="D44" s="176"/>
      <c r="E44" s="181"/>
      <c r="F44" s="181"/>
      <c r="G44" s="181"/>
      <c r="H44" s="17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80"/>
      <c r="T44" s="179"/>
      <c r="U44" s="179"/>
      <c r="V44" s="179"/>
      <c r="W44" s="171"/>
      <c r="X44" s="171"/>
      <c r="Y44" s="171"/>
      <c r="Z44" s="171"/>
      <c r="AA44" s="171"/>
      <c r="AB44" s="171"/>
      <c r="AC44" s="171"/>
      <c r="AD44" s="171"/>
      <c r="AE44" s="171"/>
      <c r="AM44" s="172"/>
      <c r="AN44" s="172"/>
      <c r="AO44" s="172"/>
      <c r="AP44" s="172"/>
      <c r="AQ44" s="172"/>
      <c r="AR44" s="172"/>
      <c r="AS44" s="173"/>
      <c r="AV44" s="170"/>
      <c r="AW44" s="163"/>
      <c r="AX44" s="163"/>
      <c r="AY44" s="163"/>
    </row>
    <row r="45" spans="2:51" x14ac:dyDescent="0.25">
      <c r="B45" s="178" t="s">
        <v>186</v>
      </c>
      <c r="C45" s="176"/>
      <c r="D45" s="176"/>
      <c r="E45" s="181"/>
      <c r="F45" s="181"/>
      <c r="G45" s="181"/>
      <c r="H45" s="176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80"/>
      <c r="T45" s="179"/>
      <c r="U45" s="179"/>
      <c r="V45" s="179"/>
      <c r="W45" s="171"/>
      <c r="X45" s="171"/>
      <c r="Y45" s="171"/>
      <c r="Z45" s="171"/>
      <c r="AA45" s="171"/>
      <c r="AB45" s="171"/>
      <c r="AC45" s="171"/>
      <c r="AD45" s="171"/>
      <c r="AE45" s="171"/>
      <c r="AM45" s="172"/>
      <c r="AN45" s="172"/>
      <c r="AO45" s="172"/>
      <c r="AP45" s="172"/>
      <c r="AQ45" s="172"/>
      <c r="AR45" s="172"/>
      <c r="AS45" s="173"/>
      <c r="AV45" s="170"/>
      <c r="AW45" s="163"/>
      <c r="AX45" s="163"/>
      <c r="AY45" s="163"/>
    </row>
    <row r="46" spans="2:51" x14ac:dyDescent="0.25">
      <c r="B46" s="178" t="s">
        <v>190</v>
      </c>
      <c r="C46" s="176"/>
      <c r="D46" s="176"/>
      <c r="E46" s="176"/>
      <c r="F46" s="176"/>
      <c r="G46" s="176"/>
      <c r="H46" s="176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9"/>
      <c r="U46" s="179"/>
      <c r="V46" s="179"/>
      <c r="W46" s="171"/>
      <c r="X46" s="171"/>
      <c r="Y46" s="171"/>
      <c r="Z46" s="171"/>
      <c r="AA46" s="171"/>
      <c r="AB46" s="171"/>
      <c r="AC46" s="171"/>
      <c r="AD46" s="171"/>
      <c r="AE46" s="171"/>
      <c r="AM46" s="172"/>
      <c r="AN46" s="172"/>
      <c r="AO46" s="172"/>
      <c r="AP46" s="172"/>
      <c r="AQ46" s="172"/>
      <c r="AR46" s="172"/>
      <c r="AS46" s="173"/>
      <c r="AV46" s="170"/>
      <c r="AW46" s="163"/>
      <c r="AX46" s="163"/>
      <c r="AY46" s="163"/>
    </row>
    <row r="47" spans="2:51" x14ac:dyDescent="0.25">
      <c r="B47" s="183" t="s">
        <v>184</v>
      </c>
      <c r="C47" s="176"/>
      <c r="D47" s="176"/>
      <c r="E47" s="176"/>
      <c r="F47" s="176"/>
      <c r="G47" s="176"/>
      <c r="H47" s="176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80"/>
      <c r="T47" s="179"/>
      <c r="U47" s="179"/>
      <c r="V47" s="179"/>
      <c r="W47" s="171"/>
      <c r="X47" s="171"/>
      <c r="Y47" s="171"/>
      <c r="Z47" s="171"/>
      <c r="AA47" s="171"/>
      <c r="AB47" s="171"/>
      <c r="AC47" s="171"/>
      <c r="AD47" s="171"/>
      <c r="AE47" s="171"/>
      <c r="AM47" s="172"/>
      <c r="AN47" s="172"/>
      <c r="AO47" s="172"/>
      <c r="AP47" s="172"/>
      <c r="AQ47" s="172"/>
      <c r="AR47" s="172"/>
      <c r="AS47" s="173"/>
      <c r="AV47" s="170"/>
      <c r="AW47" s="163"/>
      <c r="AX47" s="163"/>
      <c r="AY47" s="163"/>
    </row>
    <row r="48" spans="2:51" x14ac:dyDescent="0.25">
      <c r="B48" s="182" t="s">
        <v>185</v>
      </c>
      <c r="C48" s="176"/>
      <c r="D48" s="176"/>
      <c r="E48" s="176"/>
      <c r="F48" s="176"/>
      <c r="G48" s="176"/>
      <c r="H48" s="176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80"/>
      <c r="T48" s="179"/>
      <c r="U48" s="179"/>
      <c r="V48" s="179"/>
      <c r="W48" s="171"/>
      <c r="X48" s="171"/>
      <c r="Y48" s="171"/>
      <c r="Z48" s="171"/>
      <c r="AA48" s="171"/>
      <c r="AB48" s="171"/>
      <c r="AC48" s="171"/>
      <c r="AD48" s="171"/>
      <c r="AE48" s="171"/>
      <c r="AM48" s="172"/>
      <c r="AN48" s="172"/>
      <c r="AO48" s="172"/>
      <c r="AP48" s="172"/>
      <c r="AQ48" s="172"/>
      <c r="AR48" s="172"/>
      <c r="AS48" s="173"/>
      <c r="AV48" s="170"/>
      <c r="AW48" s="163"/>
      <c r="AX48" s="163"/>
      <c r="AY48" s="163"/>
    </row>
    <row r="49" spans="2:51" x14ac:dyDescent="0.25">
      <c r="B49" s="182" t="s">
        <v>131</v>
      </c>
      <c r="C49" s="176"/>
      <c r="D49" s="176"/>
      <c r="E49" s="176"/>
      <c r="F49" s="176"/>
      <c r="G49" s="176"/>
      <c r="H49" s="176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80"/>
      <c r="T49" s="179"/>
      <c r="U49" s="179"/>
      <c r="V49" s="179"/>
      <c r="W49" s="171"/>
      <c r="X49" s="171"/>
      <c r="Y49" s="171"/>
      <c r="Z49" s="171"/>
      <c r="AA49" s="171"/>
      <c r="AB49" s="171"/>
      <c r="AC49" s="171"/>
      <c r="AD49" s="171"/>
      <c r="AE49" s="171"/>
      <c r="AM49" s="172"/>
      <c r="AN49" s="172"/>
      <c r="AO49" s="172"/>
      <c r="AP49" s="172"/>
      <c r="AQ49" s="172"/>
      <c r="AR49" s="172"/>
      <c r="AS49" s="173"/>
      <c r="AV49" s="170"/>
      <c r="AW49" s="163"/>
      <c r="AX49" s="163"/>
      <c r="AY49" s="163"/>
    </row>
    <row r="50" spans="2:51" x14ac:dyDescent="0.25">
      <c r="B50" s="174" t="s">
        <v>160</v>
      </c>
      <c r="C50" s="176"/>
      <c r="D50" s="176"/>
      <c r="E50" s="176"/>
      <c r="F50" s="176"/>
      <c r="G50" s="176"/>
      <c r="H50" s="176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80"/>
      <c r="T50" s="179"/>
      <c r="U50" s="179"/>
      <c r="V50" s="179"/>
      <c r="W50" s="171"/>
      <c r="X50" s="171"/>
      <c r="Y50" s="171"/>
      <c r="Z50" s="171"/>
      <c r="AA50" s="171"/>
      <c r="AB50" s="171"/>
      <c r="AC50" s="171"/>
      <c r="AD50" s="171"/>
      <c r="AE50" s="171"/>
      <c r="AM50" s="172"/>
      <c r="AN50" s="172"/>
      <c r="AO50" s="172"/>
      <c r="AP50" s="172"/>
      <c r="AQ50" s="172"/>
      <c r="AR50" s="172"/>
      <c r="AS50" s="173"/>
      <c r="AV50" s="170"/>
      <c r="AW50" s="163"/>
      <c r="AX50" s="163"/>
      <c r="AY50" s="163"/>
    </row>
    <row r="51" spans="2:51" x14ac:dyDescent="0.25">
      <c r="B51" s="182" t="s">
        <v>132</v>
      </c>
      <c r="C51" s="104"/>
      <c r="D51" s="104"/>
      <c r="E51" s="104"/>
      <c r="F51" s="104"/>
      <c r="G51" s="104"/>
      <c r="H51" s="104"/>
      <c r="I51" s="184"/>
      <c r="J51" s="177"/>
      <c r="K51" s="177"/>
      <c r="L51" s="177"/>
      <c r="M51" s="177"/>
      <c r="N51" s="177"/>
      <c r="O51" s="177"/>
      <c r="P51" s="177"/>
      <c r="Q51" s="177"/>
      <c r="R51" s="177"/>
      <c r="S51" s="180"/>
      <c r="T51" s="179"/>
      <c r="U51" s="179"/>
      <c r="V51" s="179"/>
      <c r="W51" s="171"/>
      <c r="X51" s="171"/>
      <c r="Y51" s="171"/>
      <c r="Z51" s="171"/>
      <c r="AA51" s="171"/>
      <c r="AB51" s="171"/>
      <c r="AC51" s="171"/>
      <c r="AD51" s="171"/>
      <c r="AE51" s="171"/>
      <c r="AM51" s="172"/>
      <c r="AN51" s="172"/>
      <c r="AO51" s="172"/>
      <c r="AP51" s="172"/>
      <c r="AQ51" s="172"/>
      <c r="AR51" s="172"/>
      <c r="AS51" s="173"/>
      <c r="AV51" s="170"/>
      <c r="AW51" s="163"/>
      <c r="AX51" s="163"/>
      <c r="AY51" s="163"/>
    </row>
    <row r="52" spans="2:51" x14ac:dyDescent="0.25">
      <c r="B52" s="174" t="s">
        <v>191</v>
      </c>
      <c r="C52" s="176"/>
      <c r="D52" s="176"/>
      <c r="E52" s="176"/>
      <c r="F52" s="176"/>
      <c r="G52" s="176"/>
      <c r="H52" s="176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80"/>
      <c r="T52" s="179"/>
      <c r="U52" s="179"/>
      <c r="V52" s="179"/>
      <c r="W52" s="171"/>
      <c r="X52" s="171"/>
      <c r="Y52" s="171"/>
      <c r="Z52" s="171"/>
      <c r="AA52" s="171"/>
      <c r="AB52" s="171"/>
      <c r="AC52" s="171"/>
      <c r="AD52" s="171"/>
      <c r="AE52" s="171"/>
      <c r="AM52" s="172"/>
      <c r="AN52" s="172"/>
      <c r="AO52" s="172"/>
      <c r="AP52" s="172"/>
      <c r="AQ52" s="172"/>
      <c r="AR52" s="172"/>
      <c r="AS52" s="173"/>
      <c r="AV52" s="170"/>
      <c r="AW52" s="163"/>
      <c r="AX52" s="163"/>
      <c r="AY52" s="163"/>
    </row>
    <row r="53" spans="2:51" x14ac:dyDescent="0.25">
      <c r="B53" s="182" t="s">
        <v>133</v>
      </c>
      <c r="C53" s="176"/>
      <c r="D53" s="176"/>
      <c r="E53" s="176"/>
      <c r="F53" s="176"/>
      <c r="G53" s="176"/>
      <c r="H53" s="176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80"/>
      <c r="T53" s="179"/>
      <c r="U53" s="179"/>
      <c r="V53" s="179"/>
      <c r="W53" s="171"/>
      <c r="X53" s="171"/>
      <c r="Y53" s="171"/>
      <c r="Z53" s="171"/>
      <c r="AA53" s="171"/>
      <c r="AB53" s="171"/>
      <c r="AC53" s="171"/>
      <c r="AD53" s="171"/>
      <c r="AE53" s="171"/>
      <c r="AM53" s="172"/>
      <c r="AN53" s="172"/>
      <c r="AO53" s="172"/>
      <c r="AP53" s="172"/>
      <c r="AQ53" s="172"/>
      <c r="AR53" s="172"/>
      <c r="AS53" s="173"/>
      <c r="AV53" s="170"/>
      <c r="AW53" s="163"/>
      <c r="AX53" s="163"/>
      <c r="AY53" s="163"/>
    </row>
    <row r="54" spans="2:51" x14ac:dyDescent="0.25">
      <c r="B54" s="178" t="s">
        <v>149</v>
      </c>
      <c r="C54" s="176"/>
      <c r="D54" s="176"/>
      <c r="E54" s="176"/>
      <c r="F54" s="176"/>
      <c r="G54" s="176"/>
      <c r="H54" s="176"/>
      <c r="I54" s="176"/>
      <c r="J54" s="177"/>
      <c r="K54" s="177"/>
      <c r="L54" s="177"/>
      <c r="M54" s="177"/>
      <c r="N54" s="177"/>
      <c r="O54" s="177"/>
      <c r="P54" s="177"/>
      <c r="Q54" s="177"/>
      <c r="R54" s="177"/>
      <c r="S54" s="180"/>
      <c r="T54" s="179"/>
      <c r="U54" s="179"/>
      <c r="V54" s="179"/>
      <c r="W54" s="171"/>
      <c r="X54" s="171"/>
      <c r="Y54" s="171"/>
      <c r="Z54" s="171"/>
      <c r="AA54" s="171"/>
      <c r="AB54" s="171"/>
      <c r="AC54" s="171"/>
      <c r="AD54" s="171"/>
      <c r="AE54" s="171"/>
      <c r="AM54" s="172"/>
      <c r="AN54" s="172"/>
      <c r="AO54" s="172"/>
      <c r="AP54" s="172"/>
      <c r="AQ54" s="172"/>
      <c r="AR54" s="172"/>
      <c r="AS54" s="173"/>
      <c r="AV54" s="170"/>
      <c r="AW54" s="163"/>
      <c r="AX54" s="163"/>
      <c r="AY54" s="163"/>
    </row>
    <row r="55" spans="2:51" x14ac:dyDescent="0.25">
      <c r="B55" s="182" t="s">
        <v>144</v>
      </c>
      <c r="C55" s="176"/>
      <c r="D55" s="176"/>
      <c r="E55" s="176"/>
      <c r="F55" s="176"/>
      <c r="G55" s="176"/>
      <c r="H55" s="176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80"/>
      <c r="T55" s="179"/>
      <c r="U55" s="179"/>
      <c r="V55" s="179"/>
      <c r="W55" s="171"/>
      <c r="X55" s="171"/>
      <c r="Y55" s="171"/>
      <c r="Z55" s="171"/>
      <c r="AA55" s="171"/>
      <c r="AB55" s="171"/>
      <c r="AC55" s="171"/>
      <c r="AD55" s="171"/>
      <c r="AE55" s="171"/>
      <c r="AM55" s="172"/>
      <c r="AN55" s="172"/>
      <c r="AO55" s="172"/>
      <c r="AP55" s="172"/>
      <c r="AQ55" s="172"/>
      <c r="AR55" s="172"/>
      <c r="AS55" s="173"/>
      <c r="AV55" s="170"/>
      <c r="AW55" s="163"/>
      <c r="AX55" s="163"/>
      <c r="AY55" s="163"/>
    </row>
    <row r="56" spans="2:51" x14ac:dyDescent="0.25">
      <c r="B56" s="97" t="s">
        <v>126</v>
      </c>
      <c r="C56" s="176"/>
      <c r="D56" s="176"/>
      <c r="E56" s="176"/>
      <c r="F56" s="176"/>
      <c r="G56" s="176"/>
      <c r="H56" s="176"/>
      <c r="I56" s="176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9"/>
      <c r="U56" s="179"/>
      <c r="V56" s="179"/>
      <c r="W56" s="171"/>
      <c r="X56" s="171"/>
      <c r="Y56" s="171"/>
      <c r="Z56" s="171"/>
      <c r="AA56" s="171"/>
      <c r="AB56" s="171"/>
      <c r="AC56" s="171"/>
      <c r="AD56" s="171"/>
      <c r="AE56" s="171"/>
      <c r="AM56" s="172"/>
      <c r="AN56" s="172"/>
      <c r="AO56" s="172"/>
      <c r="AP56" s="172"/>
      <c r="AQ56" s="172"/>
      <c r="AR56" s="172"/>
      <c r="AS56" s="173"/>
      <c r="AV56" s="170"/>
      <c r="AW56" s="163"/>
      <c r="AX56" s="163"/>
      <c r="AY56" s="163"/>
    </row>
    <row r="57" spans="2:51" x14ac:dyDescent="0.25">
      <c r="B57" s="119" t="s">
        <v>181</v>
      </c>
      <c r="C57" s="176"/>
      <c r="D57" s="176"/>
      <c r="E57" s="176"/>
      <c r="F57" s="176"/>
      <c r="G57" s="176"/>
      <c r="H57" s="176"/>
      <c r="I57" s="176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80"/>
      <c r="U57" s="180"/>
      <c r="V57" s="180"/>
      <c r="W57" s="171"/>
      <c r="X57" s="171"/>
      <c r="Y57" s="171"/>
      <c r="Z57" s="171"/>
      <c r="AA57" s="171"/>
      <c r="AB57" s="171"/>
      <c r="AC57" s="171"/>
      <c r="AD57" s="171"/>
      <c r="AE57" s="171"/>
      <c r="AM57" s="172"/>
      <c r="AN57" s="172"/>
      <c r="AO57" s="172"/>
      <c r="AP57" s="172"/>
      <c r="AQ57" s="172"/>
      <c r="AR57" s="172"/>
      <c r="AS57" s="173"/>
      <c r="AV57" s="170"/>
      <c r="AW57" s="163"/>
      <c r="AX57" s="163"/>
      <c r="AY57" s="163"/>
    </row>
    <row r="58" spans="2:51" x14ac:dyDescent="0.25">
      <c r="B58" s="119" t="s">
        <v>127</v>
      </c>
      <c r="C58" s="182"/>
      <c r="D58" s="176"/>
      <c r="E58" s="104"/>
      <c r="F58" s="176"/>
      <c r="G58" s="176"/>
      <c r="H58" s="176"/>
      <c r="I58" s="176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80"/>
      <c r="U58" s="85"/>
      <c r="V58" s="85"/>
      <c r="W58" s="171"/>
      <c r="X58" s="171"/>
      <c r="Y58" s="171"/>
      <c r="Z58" s="171"/>
      <c r="AA58" s="171"/>
      <c r="AB58" s="171"/>
      <c r="AC58" s="171"/>
      <c r="AD58" s="171"/>
      <c r="AE58" s="171"/>
      <c r="AM58" s="172"/>
      <c r="AN58" s="172"/>
      <c r="AO58" s="172"/>
      <c r="AP58" s="172"/>
      <c r="AQ58" s="172"/>
      <c r="AR58" s="172"/>
      <c r="AS58" s="173"/>
      <c r="AV58" s="170"/>
      <c r="AW58" s="163"/>
      <c r="AX58" s="163"/>
      <c r="AY58" s="163"/>
    </row>
    <row r="59" spans="2:51" x14ac:dyDescent="0.25">
      <c r="B59" s="119"/>
      <c r="C59" s="178"/>
      <c r="D59" s="176"/>
      <c r="E59" s="104"/>
      <c r="F59" s="176"/>
      <c r="G59" s="176"/>
      <c r="H59" s="176"/>
      <c r="I59" s="176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80"/>
      <c r="U59" s="85"/>
      <c r="V59" s="85"/>
      <c r="W59" s="171"/>
      <c r="X59" s="171"/>
      <c r="Y59" s="171"/>
      <c r="Z59" s="171"/>
      <c r="AA59" s="171"/>
      <c r="AB59" s="171"/>
      <c r="AC59" s="171"/>
      <c r="AD59" s="171"/>
      <c r="AE59" s="171"/>
      <c r="AM59" s="172"/>
      <c r="AN59" s="172"/>
      <c r="AO59" s="172"/>
      <c r="AP59" s="172"/>
      <c r="AQ59" s="172"/>
      <c r="AR59" s="172"/>
      <c r="AS59" s="173"/>
      <c r="AV59" s="170"/>
      <c r="AW59" s="163"/>
      <c r="AX59" s="163"/>
      <c r="AY59" s="163"/>
    </row>
    <row r="60" spans="2:51" x14ac:dyDescent="0.25">
      <c r="B60" s="119"/>
      <c r="C60" s="178"/>
      <c r="D60" s="176"/>
      <c r="E60" s="176"/>
      <c r="F60" s="176"/>
      <c r="G60" s="176"/>
      <c r="H60" s="176"/>
      <c r="I60" s="176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80"/>
      <c r="U60" s="85"/>
      <c r="V60" s="85"/>
      <c r="W60" s="171"/>
      <c r="X60" s="171"/>
      <c r="Y60" s="171"/>
      <c r="Z60" s="171"/>
      <c r="AA60" s="171"/>
      <c r="AB60" s="171"/>
      <c r="AC60" s="171"/>
      <c r="AD60" s="171"/>
      <c r="AE60" s="171"/>
      <c r="AM60" s="172"/>
      <c r="AN60" s="172"/>
      <c r="AO60" s="172"/>
      <c r="AP60" s="172"/>
      <c r="AQ60" s="172"/>
      <c r="AR60" s="172"/>
      <c r="AS60" s="173"/>
      <c r="AV60" s="170"/>
      <c r="AW60" s="163"/>
      <c r="AX60" s="163"/>
      <c r="AY60" s="163"/>
    </row>
    <row r="61" spans="2:51" x14ac:dyDescent="0.25">
      <c r="B61" s="119"/>
      <c r="C61" s="178"/>
      <c r="D61" s="176"/>
      <c r="E61" s="104"/>
      <c r="F61" s="176"/>
      <c r="G61" s="176"/>
      <c r="H61" s="176"/>
      <c r="I61" s="176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80"/>
      <c r="U61" s="85"/>
      <c r="V61" s="85"/>
      <c r="W61" s="171"/>
      <c r="X61" s="171"/>
      <c r="Y61" s="171"/>
      <c r="Z61" s="98"/>
      <c r="AA61" s="171"/>
      <c r="AB61" s="171"/>
      <c r="AC61" s="171"/>
      <c r="AD61" s="171"/>
      <c r="AE61" s="171"/>
      <c r="AM61" s="172"/>
      <c r="AN61" s="172"/>
      <c r="AO61" s="172"/>
      <c r="AP61" s="172"/>
      <c r="AQ61" s="172"/>
      <c r="AR61" s="172"/>
      <c r="AS61" s="173"/>
      <c r="AV61" s="170"/>
      <c r="AW61" s="163"/>
      <c r="AX61" s="163"/>
      <c r="AY61" s="163"/>
    </row>
    <row r="62" spans="2:51" x14ac:dyDescent="0.25">
      <c r="B62" s="119"/>
      <c r="C62" s="178"/>
      <c r="D62" s="176"/>
      <c r="E62" s="176"/>
      <c r="F62" s="176"/>
      <c r="G62" s="176"/>
      <c r="H62" s="176"/>
      <c r="I62" s="104"/>
      <c r="J62" s="177"/>
      <c r="K62" s="177"/>
      <c r="L62" s="177"/>
      <c r="M62" s="177"/>
      <c r="N62" s="177"/>
      <c r="O62" s="177"/>
      <c r="P62" s="177"/>
      <c r="Q62" s="177"/>
      <c r="R62" s="177"/>
      <c r="S62" s="98"/>
      <c r="T62" s="98"/>
      <c r="U62" s="98"/>
      <c r="V62" s="98"/>
      <c r="W62" s="98"/>
      <c r="X62" s="98"/>
      <c r="Y62" s="98"/>
      <c r="Z62" s="86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170"/>
      <c r="AW62" s="163"/>
      <c r="AX62" s="163"/>
      <c r="AY62" s="163"/>
    </row>
    <row r="63" spans="2:51" x14ac:dyDescent="0.25">
      <c r="B63" s="119"/>
      <c r="C63" s="174"/>
      <c r="D63" s="176"/>
      <c r="E63" s="176"/>
      <c r="F63" s="176"/>
      <c r="G63" s="176"/>
      <c r="H63" s="176"/>
      <c r="I63" s="104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86"/>
      <c r="X63" s="86"/>
      <c r="Y63" s="86"/>
      <c r="Z63" s="171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170"/>
      <c r="AW63" s="163"/>
      <c r="AX63" s="163"/>
      <c r="AY63" s="163"/>
    </row>
    <row r="64" spans="2:51" x14ac:dyDescent="0.25">
      <c r="B64" s="119"/>
      <c r="C64" s="174"/>
      <c r="D64" s="104"/>
      <c r="E64" s="176"/>
      <c r="F64" s="176"/>
      <c r="G64" s="176"/>
      <c r="H64" s="176"/>
      <c r="I64" s="176"/>
      <c r="J64" s="98"/>
      <c r="K64" s="98"/>
      <c r="L64" s="98"/>
      <c r="M64" s="98"/>
      <c r="N64" s="98"/>
      <c r="O64" s="98"/>
      <c r="P64" s="98"/>
      <c r="Q64" s="98"/>
      <c r="R64" s="98"/>
      <c r="S64" s="177"/>
      <c r="T64" s="180"/>
      <c r="U64" s="85"/>
      <c r="V64" s="85"/>
      <c r="W64" s="171"/>
      <c r="X64" s="171"/>
      <c r="Y64" s="171"/>
      <c r="Z64" s="171"/>
      <c r="AA64" s="171"/>
      <c r="AB64" s="171"/>
      <c r="AC64" s="171"/>
      <c r="AD64" s="171"/>
      <c r="AE64" s="171"/>
      <c r="AM64" s="172"/>
      <c r="AN64" s="172"/>
      <c r="AO64" s="172"/>
      <c r="AP64" s="172"/>
      <c r="AQ64" s="172"/>
      <c r="AR64" s="172"/>
      <c r="AS64" s="173"/>
      <c r="AV64" s="170"/>
      <c r="AW64" s="163"/>
      <c r="AX64" s="163"/>
      <c r="AY64" s="163"/>
    </row>
    <row r="65" spans="1:51" x14ac:dyDescent="0.25">
      <c r="B65" s="119"/>
      <c r="C65" s="182"/>
      <c r="D65" s="104"/>
      <c r="E65" s="176"/>
      <c r="F65" s="176"/>
      <c r="G65" s="176"/>
      <c r="H65" s="176"/>
      <c r="I65" s="176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80"/>
      <c r="U65" s="85"/>
      <c r="V65" s="85"/>
      <c r="W65" s="171"/>
      <c r="X65" s="171"/>
      <c r="Y65" s="171"/>
      <c r="Z65" s="171"/>
      <c r="AA65" s="171"/>
      <c r="AB65" s="171"/>
      <c r="AC65" s="171"/>
      <c r="AD65" s="171"/>
      <c r="AE65" s="171"/>
      <c r="AM65" s="172"/>
      <c r="AN65" s="172"/>
      <c r="AO65" s="172"/>
      <c r="AP65" s="172"/>
      <c r="AQ65" s="172"/>
      <c r="AR65" s="172"/>
      <c r="AS65" s="173"/>
      <c r="AV65" s="170"/>
      <c r="AW65" s="163"/>
      <c r="AX65" s="163"/>
      <c r="AY65" s="163"/>
    </row>
    <row r="66" spans="1:51" x14ac:dyDescent="0.25">
      <c r="B66" s="119"/>
      <c r="C66" s="182"/>
      <c r="D66" s="176"/>
      <c r="E66" s="104"/>
      <c r="F66" s="176"/>
      <c r="G66" s="104"/>
      <c r="H66" s="104"/>
      <c r="I66" s="176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80"/>
      <c r="U66" s="85"/>
      <c r="V66" s="85"/>
      <c r="W66" s="171"/>
      <c r="X66" s="171"/>
      <c r="Y66" s="171"/>
      <c r="Z66" s="171"/>
      <c r="AA66" s="171"/>
      <c r="AB66" s="171"/>
      <c r="AC66" s="171"/>
      <c r="AD66" s="171"/>
      <c r="AE66" s="171"/>
      <c r="AM66" s="172"/>
      <c r="AN66" s="172"/>
      <c r="AO66" s="172"/>
      <c r="AP66" s="172"/>
      <c r="AQ66" s="172"/>
      <c r="AR66" s="172"/>
      <c r="AS66" s="173"/>
      <c r="AV66" s="170"/>
      <c r="AW66" s="163"/>
      <c r="AX66" s="163"/>
      <c r="AY66" s="163"/>
    </row>
    <row r="67" spans="1:51" x14ac:dyDescent="0.25">
      <c r="B67" s="119"/>
      <c r="C67" s="178"/>
      <c r="D67" s="176"/>
      <c r="E67" s="104"/>
      <c r="F67" s="104"/>
      <c r="G67" s="104"/>
      <c r="H67" s="104"/>
      <c r="I67" s="176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80"/>
      <c r="U67" s="85"/>
      <c r="V67" s="85"/>
      <c r="W67" s="171"/>
      <c r="X67" s="171"/>
      <c r="Y67" s="171"/>
      <c r="Z67" s="171"/>
      <c r="AA67" s="171"/>
      <c r="AB67" s="171"/>
      <c r="AC67" s="171"/>
      <c r="AD67" s="171"/>
      <c r="AE67" s="171"/>
      <c r="AM67" s="172"/>
      <c r="AN67" s="172"/>
      <c r="AO67" s="172"/>
      <c r="AP67" s="172"/>
      <c r="AQ67" s="172"/>
      <c r="AR67" s="172"/>
      <c r="AS67" s="173"/>
      <c r="AV67" s="170"/>
      <c r="AW67" s="163"/>
      <c r="AX67" s="163"/>
      <c r="AY67" s="163"/>
    </row>
    <row r="68" spans="1:51" x14ac:dyDescent="0.25">
      <c r="B68" s="1"/>
      <c r="C68" s="178"/>
      <c r="D68" s="176"/>
      <c r="E68" s="176"/>
      <c r="F68" s="104"/>
      <c r="G68" s="176"/>
      <c r="H68" s="176"/>
      <c r="I68" s="98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80"/>
      <c r="U68" s="85"/>
      <c r="V68" s="85"/>
      <c r="W68" s="171"/>
      <c r="X68" s="171"/>
      <c r="Y68" s="171"/>
      <c r="Z68" s="171"/>
      <c r="AA68" s="171"/>
      <c r="AB68" s="171"/>
      <c r="AC68" s="171"/>
      <c r="AD68" s="171"/>
      <c r="AE68" s="171"/>
      <c r="AM68" s="172"/>
      <c r="AN68" s="172"/>
      <c r="AO68" s="172"/>
      <c r="AP68" s="172"/>
      <c r="AQ68" s="172"/>
      <c r="AR68" s="172"/>
      <c r="AS68" s="173"/>
      <c r="AV68" s="170"/>
      <c r="AW68" s="163"/>
      <c r="AX68" s="163"/>
      <c r="AY68" s="163"/>
    </row>
    <row r="69" spans="1:51" x14ac:dyDescent="0.25">
      <c r="B69" s="1"/>
      <c r="C69" s="98"/>
      <c r="D69" s="176"/>
      <c r="E69" s="176"/>
      <c r="F69" s="176"/>
      <c r="G69" s="176"/>
      <c r="H69" s="176"/>
      <c r="I69" s="98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80"/>
      <c r="U69" s="85"/>
      <c r="V69" s="85"/>
      <c r="W69" s="171"/>
      <c r="X69" s="171"/>
      <c r="Y69" s="171"/>
      <c r="Z69" s="171"/>
      <c r="AA69" s="171"/>
      <c r="AB69" s="171"/>
      <c r="AC69" s="171"/>
      <c r="AD69" s="171"/>
      <c r="AE69" s="171"/>
      <c r="AM69" s="172"/>
      <c r="AN69" s="172"/>
      <c r="AO69" s="172"/>
      <c r="AP69" s="172"/>
      <c r="AQ69" s="172"/>
      <c r="AR69" s="172"/>
      <c r="AS69" s="173"/>
      <c r="AU69" s="163"/>
      <c r="AV69" s="170"/>
      <c r="AW69" s="163"/>
      <c r="AX69" s="163"/>
      <c r="AY69" s="163"/>
    </row>
    <row r="70" spans="1:51" x14ac:dyDescent="0.25">
      <c r="B70" s="84"/>
      <c r="C70" s="182"/>
      <c r="D70" s="98"/>
      <c r="E70" s="176"/>
      <c r="F70" s="176"/>
      <c r="G70" s="176"/>
      <c r="H70" s="176"/>
      <c r="I70" s="176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80"/>
      <c r="U70" s="85"/>
      <c r="V70" s="85"/>
      <c r="W70" s="171"/>
      <c r="X70" s="171"/>
      <c r="Y70" s="171"/>
      <c r="Z70" s="171"/>
      <c r="AA70" s="171"/>
      <c r="AB70" s="171"/>
      <c r="AC70" s="171"/>
      <c r="AD70" s="171"/>
      <c r="AE70" s="171"/>
      <c r="AM70" s="172"/>
      <c r="AN70" s="172"/>
      <c r="AO70" s="172"/>
      <c r="AP70" s="172"/>
      <c r="AQ70" s="172"/>
      <c r="AR70" s="172"/>
      <c r="AS70" s="173"/>
      <c r="AU70" s="163"/>
      <c r="AV70" s="170"/>
      <c r="AW70" s="163"/>
      <c r="AX70" s="163"/>
      <c r="AY70" s="163"/>
    </row>
    <row r="71" spans="1:51" x14ac:dyDescent="0.25">
      <c r="A71" s="171"/>
      <c r="B71" s="84"/>
      <c r="C71" s="178"/>
      <c r="D71" s="98"/>
      <c r="E71" s="176"/>
      <c r="F71" s="176"/>
      <c r="G71" s="176"/>
      <c r="H71" s="176"/>
      <c r="I71" s="172"/>
      <c r="J71" s="172"/>
      <c r="K71" s="172"/>
      <c r="L71" s="172"/>
      <c r="M71" s="172"/>
      <c r="N71" s="172"/>
      <c r="O71" s="173"/>
      <c r="P71" s="167"/>
      <c r="R71" s="170"/>
      <c r="AS71" s="163"/>
      <c r="AT71" s="163"/>
      <c r="AU71" s="163"/>
      <c r="AV71" s="163"/>
      <c r="AW71" s="163"/>
      <c r="AX71" s="163"/>
      <c r="AY71" s="163"/>
    </row>
    <row r="72" spans="1:51" x14ac:dyDescent="0.25">
      <c r="A72" s="171"/>
      <c r="B72" s="84"/>
      <c r="C72" s="182"/>
      <c r="D72" s="176"/>
      <c r="E72" s="98"/>
      <c r="F72" s="176"/>
      <c r="G72" s="98"/>
      <c r="H72" s="98"/>
      <c r="I72" s="172"/>
      <c r="J72" s="172"/>
      <c r="K72" s="172"/>
      <c r="L72" s="172"/>
      <c r="M72" s="172"/>
      <c r="N72" s="172"/>
      <c r="O72" s="173"/>
      <c r="P72" s="167"/>
      <c r="R72" s="167"/>
      <c r="AS72" s="163"/>
      <c r="AT72" s="163"/>
      <c r="AU72" s="163"/>
      <c r="AV72" s="163"/>
      <c r="AW72" s="163"/>
      <c r="AX72" s="163"/>
      <c r="AY72" s="163"/>
    </row>
    <row r="73" spans="1:51" x14ac:dyDescent="0.25">
      <c r="A73" s="171"/>
      <c r="B73" s="84"/>
      <c r="C73" s="96"/>
      <c r="D73" s="176"/>
      <c r="E73" s="98"/>
      <c r="F73" s="98"/>
      <c r="G73" s="98"/>
      <c r="H73" s="98"/>
      <c r="I73" s="172"/>
      <c r="J73" s="172"/>
      <c r="K73" s="172"/>
      <c r="L73" s="172"/>
      <c r="M73" s="172"/>
      <c r="N73" s="172"/>
      <c r="O73" s="173"/>
      <c r="P73" s="167"/>
      <c r="R73" s="167"/>
      <c r="AS73" s="163"/>
      <c r="AT73" s="163"/>
      <c r="AU73" s="163"/>
      <c r="AV73" s="163"/>
      <c r="AW73" s="163"/>
      <c r="AX73" s="163"/>
      <c r="AY73" s="163"/>
    </row>
    <row r="74" spans="1:51" x14ac:dyDescent="0.25">
      <c r="A74" s="171"/>
      <c r="B74" s="98"/>
      <c r="I74" s="172"/>
      <c r="J74" s="172"/>
      <c r="K74" s="172"/>
      <c r="L74" s="172"/>
      <c r="M74" s="172"/>
      <c r="N74" s="172"/>
      <c r="O74" s="173"/>
      <c r="P74" s="167"/>
      <c r="R74" s="167"/>
      <c r="AS74" s="163"/>
      <c r="AT74" s="163"/>
      <c r="AU74" s="163"/>
      <c r="AV74" s="163"/>
      <c r="AW74" s="163"/>
      <c r="AX74" s="163"/>
      <c r="AY74" s="163"/>
    </row>
    <row r="75" spans="1:51" x14ac:dyDescent="0.25">
      <c r="A75" s="171"/>
      <c r="B75" s="98"/>
      <c r="I75" s="172"/>
      <c r="J75" s="172"/>
      <c r="K75" s="172"/>
      <c r="L75" s="172"/>
      <c r="M75" s="172"/>
      <c r="N75" s="172"/>
      <c r="O75" s="173"/>
      <c r="P75" s="167"/>
      <c r="R75" s="167"/>
      <c r="AS75" s="163"/>
      <c r="AT75" s="163"/>
      <c r="AU75" s="163"/>
      <c r="AV75" s="163"/>
      <c r="AW75" s="163"/>
      <c r="AX75" s="163"/>
      <c r="AY75" s="163"/>
    </row>
    <row r="76" spans="1:51" x14ac:dyDescent="0.25">
      <c r="A76" s="171"/>
      <c r="B76" s="84"/>
      <c r="I76" s="172"/>
      <c r="J76" s="172"/>
      <c r="K76" s="172"/>
      <c r="L76" s="172"/>
      <c r="M76" s="172"/>
      <c r="N76" s="172"/>
      <c r="O76" s="173"/>
      <c r="P76" s="167"/>
      <c r="R76" s="167"/>
      <c r="AS76" s="163"/>
      <c r="AT76" s="163"/>
      <c r="AU76" s="163"/>
      <c r="AV76" s="163"/>
      <c r="AW76" s="163"/>
      <c r="AX76" s="163"/>
      <c r="AY76" s="163"/>
    </row>
    <row r="77" spans="1:51" x14ac:dyDescent="0.25">
      <c r="A77" s="171"/>
      <c r="I77" s="172"/>
      <c r="J77" s="172"/>
      <c r="K77" s="172"/>
      <c r="L77" s="172"/>
      <c r="M77" s="172"/>
      <c r="N77" s="172"/>
      <c r="O77" s="173"/>
      <c r="P77" s="167"/>
      <c r="R77" s="86"/>
      <c r="AS77" s="163"/>
      <c r="AT77" s="163"/>
      <c r="AU77" s="163"/>
      <c r="AV77" s="163"/>
      <c r="AW77" s="163"/>
      <c r="AX77" s="163"/>
      <c r="AY77" s="163"/>
    </row>
    <row r="78" spans="1:51" x14ac:dyDescent="0.25">
      <c r="A78" s="171"/>
      <c r="I78" s="172"/>
      <c r="J78" s="172"/>
      <c r="K78" s="172"/>
      <c r="L78" s="172"/>
      <c r="M78" s="172"/>
      <c r="N78" s="172"/>
      <c r="O78" s="173"/>
      <c r="R78" s="167"/>
      <c r="AS78" s="163"/>
      <c r="AT78" s="163"/>
      <c r="AU78" s="163"/>
      <c r="AV78" s="163"/>
      <c r="AW78" s="163"/>
      <c r="AX78" s="163"/>
      <c r="AY78" s="163"/>
    </row>
    <row r="79" spans="1:51" x14ac:dyDescent="0.25">
      <c r="O79" s="173"/>
      <c r="R79" s="167"/>
      <c r="AS79" s="163"/>
      <c r="AT79" s="163"/>
      <c r="AU79" s="163"/>
      <c r="AV79" s="163"/>
      <c r="AW79" s="163"/>
      <c r="AX79" s="163"/>
      <c r="AY79" s="163"/>
    </row>
    <row r="80" spans="1:51" x14ac:dyDescent="0.25">
      <c r="O80" s="173"/>
      <c r="R80" s="167"/>
      <c r="AS80" s="163"/>
      <c r="AT80" s="163"/>
      <c r="AU80" s="163"/>
      <c r="AV80" s="163"/>
      <c r="AW80" s="163"/>
      <c r="AX80" s="163"/>
      <c r="AY80" s="163"/>
    </row>
    <row r="81" spans="15:51" x14ac:dyDescent="0.25">
      <c r="O81" s="173"/>
      <c r="R81" s="167"/>
      <c r="AS81" s="163"/>
      <c r="AT81" s="163"/>
      <c r="AU81" s="163"/>
      <c r="AV81" s="163"/>
      <c r="AW81" s="163"/>
      <c r="AX81" s="163"/>
      <c r="AY81" s="163"/>
    </row>
    <row r="82" spans="15:51" x14ac:dyDescent="0.25">
      <c r="O82" s="173"/>
      <c r="R82" s="167"/>
      <c r="AS82" s="163"/>
      <c r="AT82" s="163"/>
      <c r="AU82" s="163"/>
      <c r="AV82" s="163"/>
      <c r="AW82" s="163"/>
      <c r="AX82" s="163"/>
      <c r="AY82" s="163"/>
    </row>
    <row r="83" spans="15:51" x14ac:dyDescent="0.25">
      <c r="O83" s="173"/>
      <c r="AS83" s="163"/>
      <c r="AT83" s="163"/>
      <c r="AU83" s="163"/>
      <c r="AV83" s="163"/>
      <c r="AW83" s="163"/>
      <c r="AX83" s="163"/>
      <c r="AY83" s="163"/>
    </row>
    <row r="84" spans="15:51" x14ac:dyDescent="0.25">
      <c r="O84" s="173"/>
      <c r="AS84" s="163"/>
      <c r="AT84" s="163"/>
      <c r="AU84" s="163"/>
      <c r="AV84" s="163"/>
      <c r="AW84" s="163"/>
      <c r="AX84" s="163"/>
      <c r="AY84" s="163"/>
    </row>
    <row r="85" spans="15:51" x14ac:dyDescent="0.25">
      <c r="O85" s="173"/>
      <c r="AS85" s="163"/>
      <c r="AT85" s="163"/>
      <c r="AU85" s="163"/>
      <c r="AV85" s="163"/>
      <c r="AW85" s="163"/>
      <c r="AX85" s="163"/>
      <c r="AY85" s="163"/>
    </row>
    <row r="86" spans="15:51" x14ac:dyDescent="0.25">
      <c r="O86" s="173"/>
      <c r="AS86" s="163"/>
      <c r="AT86" s="163"/>
      <c r="AU86" s="163"/>
      <c r="AV86" s="163"/>
      <c r="AW86" s="163"/>
      <c r="AX86" s="163"/>
      <c r="AY86" s="163"/>
    </row>
    <row r="87" spans="15:51" x14ac:dyDescent="0.25">
      <c r="O87" s="173"/>
      <c r="AS87" s="163"/>
      <c r="AT87" s="163"/>
      <c r="AU87" s="163"/>
      <c r="AV87" s="163"/>
      <c r="AW87" s="163"/>
      <c r="AX87" s="163"/>
      <c r="AY87" s="163"/>
    </row>
    <row r="88" spans="15:51" x14ac:dyDescent="0.25">
      <c r="O88" s="173"/>
      <c r="AS88" s="163"/>
      <c r="AT88" s="163"/>
      <c r="AU88" s="163"/>
      <c r="AV88" s="163"/>
      <c r="AW88" s="163"/>
      <c r="AX88" s="163"/>
      <c r="AY88" s="163"/>
    </row>
    <row r="89" spans="15:51" x14ac:dyDescent="0.25">
      <c r="O89" s="173"/>
      <c r="Q89" s="167"/>
      <c r="AS89" s="163"/>
      <c r="AT89" s="163"/>
      <c r="AU89" s="163"/>
      <c r="AV89" s="163"/>
      <c r="AW89" s="163"/>
      <c r="AX89" s="163"/>
      <c r="AY89" s="163"/>
    </row>
    <row r="90" spans="15:51" x14ac:dyDescent="0.25">
      <c r="O90" s="15"/>
      <c r="P90" s="167"/>
      <c r="Q90" s="167"/>
      <c r="AS90" s="163"/>
      <c r="AT90" s="163"/>
      <c r="AU90" s="163"/>
      <c r="AV90" s="163"/>
      <c r="AW90" s="163"/>
      <c r="AX90" s="163"/>
      <c r="AY90" s="163"/>
    </row>
    <row r="91" spans="15:51" x14ac:dyDescent="0.25">
      <c r="O91" s="15"/>
      <c r="P91" s="167"/>
      <c r="Q91" s="167"/>
      <c r="AS91" s="163"/>
      <c r="AT91" s="163"/>
      <c r="AU91" s="163"/>
      <c r="AV91" s="163"/>
      <c r="AW91" s="163"/>
      <c r="AX91" s="163"/>
      <c r="AY91" s="163"/>
    </row>
    <row r="92" spans="15:51" x14ac:dyDescent="0.25">
      <c r="O92" s="15"/>
      <c r="P92" s="167"/>
      <c r="Q92" s="167"/>
      <c r="AS92" s="163"/>
      <c r="AT92" s="163"/>
      <c r="AU92" s="163"/>
      <c r="AV92" s="163"/>
      <c r="AW92" s="163"/>
      <c r="AX92" s="163"/>
      <c r="AY92" s="163"/>
    </row>
    <row r="93" spans="15:51" x14ac:dyDescent="0.25">
      <c r="O93" s="15"/>
      <c r="P93" s="167"/>
      <c r="Q93" s="167"/>
      <c r="AS93" s="163"/>
      <c r="AT93" s="163"/>
      <c r="AU93" s="163"/>
      <c r="AV93" s="163"/>
      <c r="AW93" s="163"/>
      <c r="AX93" s="163"/>
      <c r="AY93" s="163"/>
    </row>
    <row r="94" spans="15:51" x14ac:dyDescent="0.25">
      <c r="O94" s="15"/>
      <c r="P94" s="167"/>
      <c r="Q94" s="167"/>
      <c r="AS94" s="163"/>
      <c r="AT94" s="163"/>
      <c r="AU94" s="163"/>
      <c r="AV94" s="163"/>
      <c r="AW94" s="163"/>
      <c r="AX94" s="163"/>
      <c r="AY94" s="163"/>
    </row>
    <row r="95" spans="15:51" x14ac:dyDescent="0.25">
      <c r="O95" s="15"/>
      <c r="P95" s="167"/>
      <c r="Q95" s="167"/>
      <c r="AS95" s="163"/>
      <c r="AT95" s="163"/>
      <c r="AU95" s="163"/>
      <c r="AV95" s="163"/>
      <c r="AW95" s="163"/>
      <c r="AX95" s="163"/>
      <c r="AY95" s="163"/>
    </row>
    <row r="96" spans="15:51" x14ac:dyDescent="0.25">
      <c r="O96" s="15"/>
      <c r="P96" s="167"/>
      <c r="Q96" s="167"/>
      <c r="AS96" s="163"/>
      <c r="AT96" s="163"/>
      <c r="AU96" s="163"/>
      <c r="AV96" s="163"/>
      <c r="AW96" s="163"/>
      <c r="AX96" s="163"/>
      <c r="AY96" s="163"/>
    </row>
    <row r="97" spans="15:51" x14ac:dyDescent="0.25">
      <c r="O97" s="15"/>
      <c r="P97" s="167"/>
      <c r="Q97" s="167"/>
      <c r="AS97" s="163"/>
      <c r="AT97" s="163"/>
      <c r="AU97" s="163"/>
      <c r="AV97" s="163"/>
      <c r="AW97" s="163"/>
      <c r="AX97" s="163"/>
      <c r="AY97" s="163"/>
    </row>
    <row r="98" spans="15:51" x14ac:dyDescent="0.25">
      <c r="O98" s="15"/>
      <c r="P98" s="167"/>
      <c r="Q98" s="167"/>
      <c r="AS98" s="163"/>
      <c r="AT98" s="163"/>
      <c r="AU98" s="163"/>
      <c r="AV98" s="163"/>
      <c r="AW98" s="163"/>
      <c r="AX98" s="163"/>
      <c r="AY98" s="163"/>
    </row>
    <row r="99" spans="15:51" x14ac:dyDescent="0.25">
      <c r="O99" s="15"/>
      <c r="P99" s="167"/>
      <c r="Q99" s="167"/>
      <c r="R99" s="167"/>
      <c r="S99" s="167"/>
      <c r="AS99" s="163"/>
      <c r="AT99" s="163"/>
      <c r="AU99" s="163"/>
      <c r="AV99" s="163"/>
      <c r="AW99" s="163"/>
      <c r="AX99" s="163"/>
      <c r="AY99" s="163"/>
    </row>
    <row r="100" spans="15:51" x14ac:dyDescent="0.25">
      <c r="O100" s="15"/>
      <c r="P100" s="167"/>
      <c r="Q100" s="167"/>
      <c r="R100" s="167"/>
      <c r="S100" s="167"/>
      <c r="T100" s="167"/>
      <c r="AS100" s="163"/>
      <c r="AT100" s="163"/>
      <c r="AU100" s="163"/>
      <c r="AV100" s="163"/>
      <c r="AW100" s="163"/>
      <c r="AX100" s="163"/>
      <c r="AY100" s="163"/>
    </row>
    <row r="101" spans="15:51" x14ac:dyDescent="0.25">
      <c r="O101" s="15"/>
      <c r="P101" s="167"/>
      <c r="Q101" s="167"/>
      <c r="R101" s="167"/>
      <c r="S101" s="167"/>
      <c r="T101" s="167"/>
      <c r="AS101" s="163"/>
      <c r="AT101" s="163"/>
      <c r="AU101" s="163"/>
      <c r="AV101" s="163"/>
      <c r="AW101" s="163"/>
      <c r="AX101" s="163"/>
      <c r="AY101" s="163"/>
    </row>
    <row r="102" spans="15:51" x14ac:dyDescent="0.25">
      <c r="O102" s="15"/>
      <c r="P102" s="167"/>
      <c r="T102" s="167"/>
      <c r="AS102" s="163"/>
      <c r="AT102" s="163"/>
      <c r="AU102" s="163"/>
      <c r="AV102" s="163"/>
      <c r="AW102" s="163"/>
      <c r="AX102" s="163"/>
      <c r="AY102" s="163"/>
    </row>
    <row r="103" spans="15:51" x14ac:dyDescent="0.25">
      <c r="O103" s="167"/>
      <c r="Q103" s="167"/>
      <c r="R103" s="167"/>
      <c r="S103" s="167"/>
      <c r="AS103" s="163"/>
      <c r="AT103" s="163"/>
      <c r="AU103" s="163"/>
      <c r="AV103" s="163"/>
      <c r="AW103" s="163"/>
      <c r="AX103" s="163"/>
      <c r="AY103" s="163"/>
    </row>
    <row r="104" spans="15:51" x14ac:dyDescent="0.25">
      <c r="O104" s="15"/>
      <c r="P104" s="167"/>
      <c r="Q104" s="167"/>
      <c r="R104" s="167"/>
      <c r="S104" s="167"/>
      <c r="T104" s="167"/>
      <c r="AS104" s="163"/>
      <c r="AT104" s="163"/>
      <c r="AU104" s="163"/>
      <c r="AV104" s="163"/>
      <c r="AW104" s="163"/>
      <c r="AX104" s="163"/>
      <c r="AY104" s="163"/>
    </row>
    <row r="105" spans="15:51" x14ac:dyDescent="0.25">
      <c r="O105" s="15"/>
      <c r="P105" s="167"/>
      <c r="Q105" s="167"/>
      <c r="R105" s="167"/>
      <c r="S105" s="167"/>
      <c r="T105" s="167"/>
      <c r="U105" s="167"/>
      <c r="AS105" s="163"/>
      <c r="AT105" s="163"/>
      <c r="AU105" s="163"/>
      <c r="AV105" s="163"/>
      <c r="AW105" s="163"/>
      <c r="AX105" s="163"/>
      <c r="AY105" s="163"/>
    </row>
    <row r="106" spans="15:51" x14ac:dyDescent="0.25">
      <c r="O106" s="15"/>
      <c r="P106" s="167"/>
      <c r="T106" s="167"/>
      <c r="U106" s="167"/>
      <c r="AS106" s="163"/>
      <c r="AT106" s="163"/>
      <c r="AU106" s="163"/>
      <c r="AV106" s="163"/>
      <c r="AW106" s="163"/>
      <c r="AX106" s="163"/>
      <c r="AY106" s="163"/>
    </row>
    <row r="118" spans="45:51" x14ac:dyDescent="0.25">
      <c r="AS118" s="163"/>
      <c r="AT118" s="163"/>
      <c r="AU118" s="163"/>
      <c r="AV118" s="163"/>
      <c r="AW118" s="163"/>
      <c r="AX118" s="163"/>
      <c r="AY118" s="163"/>
    </row>
  </sheetData>
  <protectedRanges>
    <protectedRange sqref="N62:R62 B76 S64:T70 B68:B73 S58:T61 N65:R70 T43:T45 T56:T57" name="Range2_12_5_1_1"/>
    <protectedRange sqref="N10 L10 L6 D6 D8 AD8 AF8 O8:U8 AJ8:AR8 AF10 AR11:AR34 L24:N31 G23:G34 N12:N23 N32:N34 E23:E34 N11:AA11 E11:G22 AB11:AG33 O12:AA33 O34:AG34" name="Range1_16_3_1_1"/>
    <protectedRange sqref="I67 J65:M70 J62:M62 I70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1:H71 F72 E71" name="Range2_2_2_9_2_1_1"/>
    <protectedRange sqref="D69 D72:D73" name="Range2_1_1_1_1_1_9_2_1_1"/>
    <protectedRange sqref="Q10" name="Range1_17_1_1_1"/>
    <protectedRange sqref="AG10" name="Range1_18_1_1_1"/>
    <protectedRange sqref="C70 C72" name="Range2_4_1_1_1"/>
    <protectedRange sqref="AS16:AS34" name="Range1_1_1_1"/>
    <protectedRange sqref="P3:U5" name="Range1_16_1_1_1_1"/>
    <protectedRange sqref="C73 C71 C68" name="Range2_1_3_1_1"/>
    <protectedRange sqref="H11:H34" name="Range1_1_1_1_1_1_1"/>
    <protectedRange sqref="B74:B75 J63:R64 D70:D71 I68:I69 Z61:Z62 S62:Y63 AA62:AU63 E72:E73 G72:H73 F73" name="Range2_2_1_10_1_1_1_2"/>
    <protectedRange sqref="C69" name="Range2_2_1_10_2_1_1_1"/>
    <protectedRange sqref="N58:R61 G68:H68 D66 F69 E68" name="Range2_12_1_6_1_1"/>
    <protectedRange sqref="D61:D62 I64:I66 I60:M61 G69:H70 G62:H64 E69:E70 F70:F71 F63:F65 E62:E64 J58:M59" name="Range2_2_12_1_7_1_1"/>
    <protectedRange sqref="D67:D68" name="Range2_1_1_1_1_11_1_2_1_1"/>
    <protectedRange sqref="E65 G65:H65 F66" name="Range2_2_2_9_1_1_1_1"/>
    <protectedRange sqref="D63" name="Range2_1_1_1_1_1_9_1_1_1_1"/>
    <protectedRange sqref="C67 C62" name="Range2_1_1_2_1_1"/>
    <protectedRange sqref="C66" name="Range2_1_2_2_1_1"/>
    <protectedRange sqref="C65" name="Range2_3_2_1_1"/>
    <protectedRange sqref="F61:F62 E61 G61:H61" name="Range2_2_12_1_1_1_1_1"/>
    <protectedRange sqref="C61" name="Range2_1_4_2_1_1_1"/>
    <protectedRange sqref="C63:C64" name="Range2_5_1_1_1"/>
    <protectedRange sqref="E66:E67 F67:F68 G66:H67 I62:I63" name="Range2_2_1_1_1_1"/>
    <protectedRange sqref="D64:D65" name="Range2_1_1_1_1_1_1_1_1"/>
    <protectedRange sqref="AS11:AS15" name="Range1_4_1_1_1_1"/>
    <protectedRange sqref="J11:J15 J26:J34" name="Range1_1_2_1_10_1_1_1_1"/>
    <protectedRange sqref="R77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5" name="Range2_2_12_1_3_1_1_1_1_1_4_1_1"/>
    <protectedRange sqref="E43:F45" name="Range2_2_12_1_7_1_1_3_1_1"/>
    <protectedRange sqref="I42:J42" name="Range2_2_12_1_4_2_1_1_1_2_1_1"/>
    <protectedRange sqref="S43:S45" name="Range2_12_5_1_1_2_3_1"/>
    <protectedRange sqref="Q43:R45" name="Range2_12_1_6_1_1_1_1_2_1"/>
    <protectedRange sqref="N43:P45" name="Range2_12_1_2_3_1_1_1_1_2_1"/>
    <protectedRange sqref="I43:M45" name="Range2_2_12_1_4_3_1_1_1_1_2_1"/>
    <protectedRange sqref="D43:D45" name="Range2_2_12_1_3_1_2_1_1_1_2_1_2_1"/>
    <protectedRange sqref="S56:S57" name="Range2_12_2_1_1_1_2_1_1"/>
    <protectedRange sqref="Q57:R57" name="Range2_12_1_4_1_1_1_1_1_1_1_1_1_1_1_1_1_1"/>
    <protectedRange sqref="N57:P57" name="Range2_12_1_2_1_1_1_1_1_1_1_1_1_1_1_1_1_1_1"/>
    <protectedRange sqref="J57:M57" name="Range2_2_12_1_4_1_1_1_1_1_1_1_1_1_1_1_1_1_1_1"/>
    <protectedRange sqref="Q56:R56" name="Range2_12_1_6_1_1_1_2_3_1_1_3_1_1_1_1_1_1"/>
    <protectedRange sqref="N56:P56" name="Range2_12_1_2_3_1_1_1_2_3_1_1_3_1_1_1_1_1_1"/>
    <protectedRange sqref="J56:M56" name="Range2_2_12_1_4_3_1_1_1_3_3_1_1_3_1_1_1_1_1_1"/>
    <protectedRange sqref="T50:T55" name="Range2_12_5_1_1_3"/>
    <protectedRange sqref="T48:T49" name="Range2_12_5_1_1_2_2"/>
    <protectedRange sqref="S48:S55" name="Range2_12_4_1_1_1_4_2_2_2"/>
    <protectedRange sqref="Q48:R55" name="Range2_12_1_6_1_1_1_2_3_2_1_1_3"/>
    <protectedRange sqref="N48:P55" name="Range2_12_1_2_3_1_1_1_2_3_2_1_1_3"/>
    <protectedRange sqref="K48:M55" name="Range2_2_12_1_4_3_1_1_1_3_3_2_1_1_3"/>
    <protectedRange sqref="J48:J55" name="Range2_2_12_1_4_3_1_1_1_3_2_1_2_2"/>
    <protectedRange sqref="G50:H51" name="Range2_2_12_1_3_1_2_1_1_1_2_1_1_1_1_1_1_2_1_1"/>
    <protectedRange sqref="D50:E51" name="Range2_2_12_1_3_1_2_1_1_1_2_1_1_1_1_3_1_1_1_1"/>
    <protectedRange sqref="F50:F51" name="Range2_2_12_1_3_1_2_1_1_1_3_1_1_1_1_1_3_1_1_1_1"/>
    <protectedRange sqref="I50:I51" name="Range2_2_12_1_4_3_1_1_1_2_1_2_1_1_3_1_1_1_1_1_1"/>
    <protectedRange sqref="T47" name="Range2_12_5_1_1_2_1_1"/>
    <protectedRange sqref="E47:H48" name="Range2_2_12_1_3_1_2_1_1_1_1_2_1_1_1_1_1_1"/>
    <protectedRange sqref="D47:D48" name="Range2_2_12_1_3_1_2_1_1_1_2_1_2_3_1_1_1_1"/>
    <protectedRange sqref="T46" name="Range2_12_5_1_1_6_1_1_1_1_1_1_1"/>
    <protectedRange sqref="S46" name="Range2_12_5_1_1_5_3_1_1_1_1_1_1_1"/>
    <protectedRange sqref="Q46:R46" name="Range2_12_1_6_1_1_1_2_3_2_1_1_2_1_1_1_1_1"/>
    <protectedRange sqref="N46:P46" name="Range2_12_1_2_3_1_1_1_2_3_2_1_1_2_1_1_1_1_1"/>
    <protectedRange sqref="J46:M46" name="Range2_2_12_1_4_3_1_1_1_3_3_2_1_1_2_1_1_1_1_1"/>
    <protectedRange sqref="I46" name="Range2_2_12_1_4_3_1_1_1_2_1_2_2_1_2_1_1_1_1_1"/>
    <protectedRange sqref="G49:H49 D49:E49" name="Range2_2_12_1_3_1_2_1_1_1_2_1_3_2_1_2_1_1_1_1_1"/>
    <protectedRange sqref="F49" name="Range2_2_12_1_3_1_2_1_1_1_1_1_2_2_1_2_1_1_1_1_1"/>
    <protectedRange sqref="S47" name="Range2_12_4_1_1_1_4_2_2_1_1"/>
    <protectedRange sqref="Q47:R47" name="Range2_12_1_6_1_1_1_2_3_2_1_1_1_1"/>
    <protectedRange sqref="N47:P47" name="Range2_12_1_2_3_1_1_1_2_3_2_1_1_1_1"/>
    <protectedRange sqref="K47:M47" name="Range2_2_12_1_4_3_1_1_1_3_3_2_1_1_1_1"/>
    <protectedRange sqref="J47" name="Range2_2_12_1_4_3_1_1_1_3_2_1_2_1_1"/>
    <protectedRange sqref="D46:E46" name="Range2_2_12_1_3_1_2_1_1_1_2_1_2_3_2_1_1"/>
    <protectedRange sqref="I47" name="Range2_2_12_1_4_2_1_1_1_4_1_2_1_1_1_2_1_1"/>
    <protectedRange sqref="F46:H46" name="Range2_2_12_1_3_1_1_1_1_1_4_1_2_1_2_1_2_1_1"/>
    <protectedRange sqref="I48:I49" name="Range2_2_12_1_4_2_1_1_1_4_1_2_1_1_1_2_2_1"/>
    <protectedRange sqref="B65:B67" name="Range2_12_5_1_1_2"/>
    <protectedRange sqref="B64" name="Range2_12_5_1_1_2_1_4_1_1_1_2_1_1_1_1_1_1_1"/>
    <protectedRange sqref="F60:H60" name="Range2_2_12_1_1_1_1_1_1"/>
    <protectedRange sqref="D60:E60" name="Range2_2_12_1_7_1_1_2_1"/>
    <protectedRange sqref="C60" name="Range2_1_1_2_1_1_1"/>
    <protectedRange sqref="B62:B63" name="Range2_12_5_1_1_2_1"/>
    <protectedRange sqref="B61" name="Range2_12_5_1_1_2_1_2_1"/>
    <protectedRange sqref="B47 B44:B45" name="Range2_12_5_1_1_1_2_2_1_1_1_1_1_1_1_1_1"/>
    <protectedRange sqref="B46" name="Range2_12_5_1_1_1_3_1_1_1_1_1_1_1_1_1_1"/>
    <protectedRange sqref="I54" name="Range2_2_12_1_7_1_1_2_2"/>
    <protectedRange sqref="I52:I53" name="Range2_2_12_1_4_3_1_1_1_3_3_1_1_3_1_1_1_1_1_1_2"/>
    <protectedRange sqref="E52:H53" name="Range2_2_12_1_3_1_2_1_1_1_1_2_1_1_1_1_1_1_2"/>
    <protectedRange sqref="D52:D53" name="Range2_2_12_1_3_1_2_1_1_1_2_1_2_3_1_1_1_1_1"/>
    <protectedRange sqref="G54:H54" name="Range2_2_12_1_3_1_2_1_1_1_2_1_1_1_1_1_1_2_1_1_1_1_1"/>
    <protectedRange sqref="D54:E54" name="Range2_2_12_1_3_1_2_1_1_1_2_1_1_1_1_3_1_1_1_1_1_2_1"/>
    <protectedRange sqref="F54" name="Range2_2_12_1_3_1_2_1_1_1_3_1_1_1_1_1_3_1_1_1_1_1_1_1"/>
    <protectedRange sqref="I56:I59" name="Range2_2_12_1_7_1_1_2_2_1"/>
    <protectedRange sqref="I55" name="Range2_2_12_1_4_3_1_1_1_3_3_1_1_3_1_1_1_1_1_1_2_1"/>
    <protectedRange sqref="E55:H55" name="Range2_2_12_1_3_1_2_1_1_1_1_2_1_1_1_1_1_1_2_1"/>
    <protectedRange sqref="D55" name="Range2_2_12_1_3_1_2_1_1_1_2_1_2_3_1_1_1_1_1_1"/>
    <protectedRange sqref="G59:H59" name="Range2_2_12_1_3_1_2_1_1_1_2_1_1_1_1_1_1_2_1_1_1_1_1_1_1_1"/>
    <protectedRange sqref="F59 G58:H58" name="Range2_2_12_1_3_3_1_1_1_2_1_1_1_1_1_1_1_1_1_1_1_1_1_1_1"/>
    <protectedRange sqref="G56:H56" name="Range2_2_12_1_3_1_2_1_1_1_2_1_1_1_1_1_1_2_1_1_1_1_1_2"/>
    <protectedRange sqref="D56:E56" name="Range2_2_12_1_3_1_2_1_1_1_2_1_1_1_1_3_1_1_1_1_1_2_1_1"/>
    <protectedRange sqref="F58 F56" name="Range2_2_12_1_3_1_2_1_1_1_3_1_1_1_1_1_3_1_1_1_1_1_1_1_1"/>
    <protectedRange sqref="F57:H57" name="Range2_2_12_1_3_1_2_1_1_1_1_2_1_1_1_1_1_1_1_1_1_1"/>
    <protectedRange sqref="D59" name="Range2_2_12_1_7_1_1_2_1_1_1_1"/>
    <protectedRange sqref="E59" name="Range2_2_12_1_1_1_1_1_1_1_1_1_1"/>
    <protectedRange sqref="C59" name="Range2_1_4_2_1_1_1_1_1_1_1"/>
    <protectedRange sqref="D58:E58" name="Range2_2_12_1_3_1_2_1_1_1_3_1_1_1_1_1_1_1_2_1_1_1_1_1_1"/>
    <protectedRange sqref="D57:E57" name="Range2_2_12_1_3_1_2_1_1_1_2_1_1_1_1_3_1_1_1_1_1_1_1_1_1"/>
    <protectedRange sqref="B60" name="Range2_12_5_1_1_2_1_2_2"/>
    <protectedRange sqref="B59" name="Range2_12_5_1_1_2_1_4_1_1_1_2_1_1_1_1_1_1_1_1_1_2"/>
    <protectedRange sqref="B57" name="Range2_12_5_1_1_2_1_4_1_1_1_2_1_1_1_1_1_1_1_1_1_2_1_1_1"/>
    <protectedRange sqref="B58" name="Range2_12_5_1_1_2_1_2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620" priority="5" operator="containsText" text="N/A">
      <formula>NOT(ISERROR(SEARCH("N/A",X11)))</formula>
    </cfRule>
    <cfRule type="cellIs" dxfId="619" priority="23" operator="equal">
      <formula>0</formula>
    </cfRule>
  </conditionalFormatting>
  <conditionalFormatting sqref="X11:AE34">
    <cfRule type="cellIs" dxfId="618" priority="22" operator="greaterThanOrEqual">
      <formula>1185</formula>
    </cfRule>
  </conditionalFormatting>
  <conditionalFormatting sqref="X11:AE34">
    <cfRule type="cellIs" dxfId="617" priority="21" operator="between">
      <formula>0.1</formula>
      <formula>1184</formula>
    </cfRule>
  </conditionalFormatting>
  <conditionalFormatting sqref="X8 AJ11:AO11 AJ15:AL15 AJ12:AN14 AJ16:AJ34 AL16:AL34 AK19:AK34 AO12:AO32 AM15:AN34">
    <cfRule type="cellIs" dxfId="616" priority="20" operator="equal">
      <formula>0</formula>
    </cfRule>
  </conditionalFormatting>
  <conditionalFormatting sqref="X8 AJ11:AO11 AJ15:AL15 AJ12:AN14 AJ16:AJ34 AL16:AL34 AK19:AK34 AO12:AO32 AM15:AN34">
    <cfRule type="cellIs" dxfId="615" priority="19" operator="greaterThan">
      <formula>1179</formula>
    </cfRule>
  </conditionalFormatting>
  <conditionalFormatting sqref="X8 AJ11:AO11 AJ15:AL15 AJ12:AN14 AJ16:AJ34 AL16:AL34 AK19:AK34 AO12:AO32 AM15:AN34">
    <cfRule type="cellIs" dxfId="614" priority="18" operator="greaterThan">
      <formula>99</formula>
    </cfRule>
  </conditionalFormatting>
  <conditionalFormatting sqref="X8 AJ11:AO11 AJ15:AL15 AJ12:AN14 AJ16:AJ34 AL16:AL34 AK19:AK34 AO12:AO32 AM15:AN34">
    <cfRule type="cellIs" dxfId="613" priority="17" operator="greaterThan">
      <formula>0.99</formula>
    </cfRule>
  </conditionalFormatting>
  <conditionalFormatting sqref="AB8">
    <cfRule type="cellIs" dxfId="612" priority="16" operator="equal">
      <formula>0</formula>
    </cfRule>
  </conditionalFormatting>
  <conditionalFormatting sqref="AB8">
    <cfRule type="cellIs" dxfId="611" priority="15" operator="greaterThan">
      <formula>1179</formula>
    </cfRule>
  </conditionalFormatting>
  <conditionalFormatting sqref="AB8">
    <cfRule type="cellIs" dxfId="610" priority="14" operator="greaterThan">
      <formula>99</formula>
    </cfRule>
  </conditionalFormatting>
  <conditionalFormatting sqref="AB8">
    <cfRule type="cellIs" dxfId="609" priority="13" operator="greaterThan">
      <formula>0.99</formula>
    </cfRule>
  </conditionalFormatting>
  <conditionalFormatting sqref="AQ11:AQ34 AO33:AO34 AK16:AK18">
    <cfRule type="cellIs" dxfId="608" priority="12" operator="equal">
      <formula>0</formula>
    </cfRule>
  </conditionalFormatting>
  <conditionalFormatting sqref="AQ11:AQ34 AO33:AO34 AK16:AK18">
    <cfRule type="cellIs" dxfId="607" priority="11" operator="greaterThan">
      <formula>1179</formula>
    </cfRule>
  </conditionalFormatting>
  <conditionalFormatting sqref="AQ11:AQ34 AO33:AO34 AK16:AK18">
    <cfRule type="cellIs" dxfId="606" priority="10" operator="greaterThan">
      <formula>99</formula>
    </cfRule>
  </conditionalFormatting>
  <conditionalFormatting sqref="AQ11:AQ34 AO33:AO34 AK16:AK18">
    <cfRule type="cellIs" dxfId="605" priority="9" operator="greaterThan">
      <formula>0.99</formula>
    </cfRule>
  </conditionalFormatting>
  <conditionalFormatting sqref="AI11:AI34">
    <cfRule type="cellIs" dxfId="604" priority="8" operator="greaterThan">
      <formula>$AI$8</formula>
    </cfRule>
  </conditionalFormatting>
  <conditionalFormatting sqref="AH11:AH34">
    <cfRule type="cellIs" dxfId="603" priority="6" operator="greaterThan">
      <formula>$AH$8</formula>
    </cfRule>
    <cfRule type="cellIs" dxfId="602" priority="7" operator="greaterThan">
      <formula>$AH$8</formula>
    </cfRule>
  </conditionalFormatting>
  <conditionalFormatting sqref="AP11:AP34">
    <cfRule type="cellIs" dxfId="601" priority="4" operator="equal">
      <formula>0</formula>
    </cfRule>
  </conditionalFormatting>
  <conditionalFormatting sqref="AP11:AP34">
    <cfRule type="cellIs" dxfId="600" priority="3" operator="greaterThan">
      <formula>1179</formula>
    </cfRule>
  </conditionalFormatting>
  <conditionalFormatting sqref="AP11:AP34">
    <cfRule type="cellIs" dxfId="599" priority="2" operator="greaterThan">
      <formula>99</formula>
    </cfRule>
  </conditionalFormatting>
  <conditionalFormatting sqref="AP11:AP34">
    <cfRule type="cellIs" dxfId="598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7"/>
  <sheetViews>
    <sheetView topLeftCell="A31" workbookViewId="0">
      <selection activeCell="U11" sqref="U11"/>
    </sheetView>
  </sheetViews>
  <sheetFormatPr defaultRowHeight="15" x14ac:dyDescent="0.25"/>
  <cols>
    <col min="1" max="1" width="5.7109375" style="163" customWidth="1"/>
    <col min="2" max="2" width="10.28515625" style="163" customWidth="1"/>
    <col min="3" max="3" width="14" style="163" customWidth="1"/>
    <col min="4" max="7" width="9.140625" style="163"/>
    <col min="8" max="8" width="20.42578125" style="163" customWidth="1"/>
    <col min="9" max="10" width="9.140625" style="163"/>
    <col min="11" max="11" width="9" style="163" customWidth="1"/>
    <col min="12" max="14" width="9.140625" style="163" hidden="1" customWidth="1"/>
    <col min="15" max="16" width="9.28515625" style="163" bestFit="1" customWidth="1"/>
    <col min="17" max="17" width="9" style="163" customWidth="1"/>
    <col min="18" max="18" width="9.140625" style="163" customWidth="1"/>
    <col min="19" max="19" width="11.5703125" style="163" bestFit="1" customWidth="1"/>
    <col min="20" max="20" width="10.5703125" style="163" bestFit="1" customWidth="1"/>
    <col min="21" max="22" width="9.28515625" style="163" bestFit="1" customWidth="1"/>
    <col min="23" max="23" width="9.140625" style="163"/>
    <col min="24" max="28" width="9.28515625" style="163" bestFit="1" customWidth="1"/>
    <col min="29" max="32" width="9.140625" style="163"/>
    <col min="33" max="33" width="10.5703125" style="163" bestFit="1" customWidth="1"/>
    <col min="34" max="35" width="9.28515625" style="163" bestFit="1" customWidth="1"/>
    <col min="36" max="44" width="9.140625" style="163"/>
    <col min="45" max="45" width="83.85546875" style="15" customWidth="1"/>
    <col min="46" max="47" width="9.140625" style="167"/>
    <col min="48" max="48" width="29.7109375" style="167" customWidth="1"/>
    <col min="49" max="49" width="22" style="167" customWidth="1"/>
    <col min="50" max="50" width="9.140625" style="167"/>
    <col min="51" max="51" width="38.5703125" style="167" bestFit="1" customWidth="1"/>
    <col min="52" max="16384" width="9.140625" style="163"/>
  </cols>
  <sheetData>
    <row r="2" spans="2:51" ht="21" x14ac:dyDescent="0.25">
      <c r="B2" s="5"/>
      <c r="C2" s="167"/>
      <c r="D2" s="167"/>
      <c r="E2" s="6"/>
      <c r="F2" s="6"/>
      <c r="G2" s="167"/>
      <c r="H2" s="7"/>
      <c r="I2" s="7"/>
      <c r="J2" s="167"/>
      <c r="K2" s="7"/>
      <c r="L2" s="7"/>
      <c r="M2" s="167"/>
      <c r="N2" s="167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7"/>
      <c r="AN2" s="167"/>
      <c r="AO2" s="167"/>
      <c r="AP2" s="167"/>
      <c r="AQ2" s="167"/>
      <c r="AR2" s="167"/>
    </row>
    <row r="3" spans="2:51" ht="21" x14ac:dyDescent="0.25">
      <c r="B3" s="16" t="s">
        <v>1</v>
      </c>
      <c r="C3" s="16"/>
      <c r="D3" s="16"/>
      <c r="E3" s="167"/>
      <c r="F3" s="7"/>
      <c r="G3" s="7"/>
      <c r="H3" s="167"/>
      <c r="I3" s="167"/>
      <c r="J3" s="167"/>
      <c r="K3" s="17"/>
      <c r="L3" s="18"/>
      <c r="M3" s="167"/>
      <c r="N3" s="167"/>
      <c r="O3" s="19" t="s">
        <v>2</v>
      </c>
      <c r="P3" s="263" t="s">
        <v>130</v>
      </c>
      <c r="Q3" s="264"/>
      <c r="R3" s="264"/>
      <c r="S3" s="264"/>
      <c r="T3" s="264"/>
      <c r="U3" s="265"/>
      <c r="V3" s="20"/>
      <c r="W3" s="20"/>
      <c r="X3" s="20"/>
      <c r="Y3" s="20"/>
      <c r="Z3" s="20"/>
      <c r="AH3" s="167"/>
      <c r="AI3" s="167"/>
      <c r="AJ3" s="167"/>
      <c r="AK3" s="167"/>
      <c r="AL3" s="15"/>
      <c r="AM3" s="167"/>
      <c r="AN3" s="167"/>
      <c r="AO3" s="167"/>
      <c r="AP3" s="167"/>
      <c r="AQ3" s="167"/>
      <c r="AR3" s="167"/>
      <c r="AS3" s="167"/>
    </row>
    <row r="4" spans="2:51" x14ac:dyDescent="0.25">
      <c r="B4" s="21" t="s">
        <v>3</v>
      </c>
      <c r="C4" s="21"/>
      <c r="D4" s="21"/>
      <c r="E4" s="167"/>
      <c r="F4" s="22"/>
      <c r="G4" s="167"/>
      <c r="H4" s="167"/>
      <c r="I4" s="167"/>
      <c r="J4" s="167"/>
      <c r="K4" s="167"/>
      <c r="L4" s="167"/>
      <c r="M4" s="167"/>
      <c r="N4" s="167"/>
      <c r="O4" s="19" t="s">
        <v>4</v>
      </c>
      <c r="P4" s="263" t="s">
        <v>138</v>
      </c>
      <c r="Q4" s="264"/>
      <c r="R4" s="264"/>
      <c r="S4" s="264"/>
      <c r="T4" s="264"/>
      <c r="U4" s="265"/>
      <c r="V4" s="20"/>
      <c r="W4" s="20"/>
      <c r="X4" s="20"/>
      <c r="Y4" s="20"/>
      <c r="Z4" s="20"/>
      <c r="AH4" s="167"/>
      <c r="AI4" s="167"/>
      <c r="AJ4" s="167"/>
      <c r="AK4" s="167"/>
      <c r="AL4" s="15"/>
      <c r="AM4" s="167"/>
      <c r="AN4" s="167"/>
      <c r="AO4" s="167"/>
      <c r="AP4" s="167"/>
      <c r="AQ4" s="167"/>
      <c r="AR4" s="167"/>
      <c r="AS4" s="167"/>
    </row>
    <row r="5" spans="2:51" x14ac:dyDescent="0.25">
      <c r="B5" s="167"/>
      <c r="C5" s="167"/>
      <c r="D5" s="167"/>
      <c r="E5" s="23"/>
      <c r="F5" s="23"/>
      <c r="G5" s="167"/>
      <c r="H5" s="167"/>
      <c r="I5" s="167"/>
      <c r="J5" s="167"/>
      <c r="K5" s="167"/>
      <c r="L5" s="167"/>
      <c r="M5" s="167"/>
      <c r="N5" s="167"/>
      <c r="O5" s="19" t="s">
        <v>5</v>
      </c>
      <c r="P5" s="263" t="s">
        <v>196</v>
      </c>
      <c r="Q5" s="264"/>
      <c r="R5" s="264"/>
      <c r="S5" s="264"/>
      <c r="T5" s="264"/>
      <c r="U5" s="265"/>
      <c r="V5" s="20"/>
      <c r="W5" s="20"/>
      <c r="X5" s="20"/>
      <c r="Y5" s="20"/>
      <c r="Z5" s="20"/>
      <c r="AH5" s="167"/>
      <c r="AI5" s="167"/>
      <c r="AJ5" s="167"/>
      <c r="AK5" s="167"/>
      <c r="AL5" s="15"/>
      <c r="AM5" s="167"/>
      <c r="AN5" s="167"/>
      <c r="AO5" s="167"/>
      <c r="AP5" s="167"/>
      <c r="AQ5" s="167"/>
      <c r="AR5" s="167"/>
      <c r="AS5" s="167"/>
    </row>
    <row r="6" spans="2:51" x14ac:dyDescent="0.25">
      <c r="B6" s="263" t="s">
        <v>6</v>
      </c>
      <c r="C6" s="265"/>
      <c r="D6" s="266" t="s">
        <v>7</v>
      </c>
      <c r="E6" s="267"/>
      <c r="F6" s="267"/>
      <c r="G6" s="267"/>
      <c r="H6" s="268"/>
      <c r="I6" s="167"/>
      <c r="J6" s="167"/>
      <c r="K6" s="190"/>
      <c r="L6" s="269">
        <v>41686</v>
      </c>
      <c r="M6" s="270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36" x14ac:dyDescent="0.25">
      <c r="B7" s="252" t="s">
        <v>8</v>
      </c>
      <c r="C7" s="253"/>
      <c r="D7" s="252" t="s">
        <v>9</v>
      </c>
      <c r="E7" s="254"/>
      <c r="F7" s="254"/>
      <c r="G7" s="253"/>
      <c r="H7" s="185" t="s">
        <v>10</v>
      </c>
      <c r="I7" s="186" t="s">
        <v>11</v>
      </c>
      <c r="J7" s="186" t="s">
        <v>12</v>
      </c>
      <c r="K7" s="186" t="s">
        <v>13</v>
      </c>
      <c r="L7" s="15"/>
      <c r="M7" s="15"/>
      <c r="N7" s="15"/>
      <c r="O7" s="185" t="s">
        <v>14</v>
      </c>
      <c r="P7" s="252" t="s">
        <v>15</v>
      </c>
      <c r="Q7" s="254"/>
      <c r="R7" s="254"/>
      <c r="S7" s="254"/>
      <c r="T7" s="253"/>
      <c r="U7" s="251" t="s">
        <v>16</v>
      </c>
      <c r="V7" s="251"/>
      <c r="W7" s="186" t="s">
        <v>17</v>
      </c>
      <c r="X7" s="252" t="s">
        <v>18</v>
      </c>
      <c r="Y7" s="253"/>
      <c r="Z7" s="252" t="s">
        <v>19</v>
      </c>
      <c r="AA7" s="253"/>
      <c r="AB7" s="252" t="s">
        <v>20</v>
      </c>
      <c r="AC7" s="253"/>
      <c r="AD7" s="252" t="s">
        <v>21</v>
      </c>
      <c r="AE7" s="253"/>
      <c r="AF7" s="186" t="s">
        <v>22</v>
      </c>
      <c r="AG7" s="186" t="s">
        <v>23</v>
      </c>
      <c r="AH7" s="186" t="s">
        <v>24</v>
      </c>
      <c r="AI7" s="186" t="s">
        <v>25</v>
      </c>
      <c r="AJ7" s="252" t="s">
        <v>26</v>
      </c>
      <c r="AK7" s="254"/>
      <c r="AL7" s="254"/>
      <c r="AM7" s="254"/>
      <c r="AN7" s="253"/>
      <c r="AO7" s="252" t="s">
        <v>27</v>
      </c>
      <c r="AP7" s="254"/>
      <c r="AQ7" s="253"/>
      <c r="AR7" s="186" t="s">
        <v>28</v>
      </c>
      <c r="AS7" s="30"/>
      <c r="AT7" s="15"/>
      <c r="AU7" s="15"/>
      <c r="AV7" s="15"/>
      <c r="AW7" s="15"/>
      <c r="AX7" s="15"/>
      <c r="AY7" s="15"/>
    </row>
    <row r="8" spans="2:51" x14ac:dyDescent="0.25">
      <c r="B8" s="255">
        <v>42011</v>
      </c>
      <c r="C8" s="256"/>
      <c r="D8" s="257" t="s">
        <v>29</v>
      </c>
      <c r="E8" s="258"/>
      <c r="F8" s="258"/>
      <c r="G8" s="259"/>
      <c r="H8" s="31"/>
      <c r="I8" s="257" t="s">
        <v>29</v>
      </c>
      <c r="J8" s="258"/>
      <c r="K8" s="259"/>
      <c r="L8" s="32"/>
      <c r="M8" s="32"/>
      <c r="N8" s="32"/>
      <c r="O8" s="31" t="s">
        <v>30</v>
      </c>
      <c r="P8" s="31" t="s">
        <v>30</v>
      </c>
      <c r="Q8" s="31" t="s">
        <v>31</v>
      </c>
      <c r="R8" s="31" t="s">
        <v>31</v>
      </c>
      <c r="S8" s="31" t="s">
        <v>30</v>
      </c>
      <c r="T8" s="31" t="s">
        <v>32</v>
      </c>
      <c r="U8" s="260" t="s">
        <v>33</v>
      </c>
      <c r="V8" s="260"/>
      <c r="W8" s="33" t="s">
        <v>34</v>
      </c>
      <c r="X8" s="243">
        <v>0</v>
      </c>
      <c r="Y8" s="244"/>
      <c r="Z8" s="261" t="s">
        <v>35</v>
      </c>
      <c r="AA8" s="262"/>
      <c r="AB8" s="243">
        <v>1185</v>
      </c>
      <c r="AC8" s="244"/>
      <c r="AD8" s="245">
        <v>800</v>
      </c>
      <c r="AE8" s="246"/>
      <c r="AF8" s="31"/>
      <c r="AG8" s="33">
        <f>AG34-AG10</f>
        <v>25676</v>
      </c>
      <c r="AH8" s="34"/>
      <c r="AI8" s="34"/>
      <c r="AJ8" s="31" t="s">
        <v>36</v>
      </c>
      <c r="AK8" s="31" t="s">
        <v>36</v>
      </c>
      <c r="AL8" s="31" t="s">
        <v>36</v>
      </c>
      <c r="AM8" s="31" t="s">
        <v>36</v>
      </c>
      <c r="AN8" s="31" t="s">
        <v>36</v>
      </c>
      <c r="AO8" s="31" t="s">
        <v>36</v>
      </c>
      <c r="AP8" s="31" t="s">
        <v>31</v>
      </c>
      <c r="AQ8" s="31" t="s">
        <v>31</v>
      </c>
      <c r="AR8" s="31" t="s">
        <v>37</v>
      </c>
      <c r="AS8" s="30"/>
      <c r="AV8" s="35" t="s">
        <v>38</v>
      </c>
    </row>
    <row r="9" spans="2:51" ht="60" x14ac:dyDescent="0.25">
      <c r="B9" s="235" t="s">
        <v>39</v>
      </c>
      <c r="C9" s="235"/>
      <c r="D9" s="247" t="s">
        <v>40</v>
      </c>
      <c r="E9" s="248"/>
      <c r="F9" s="249" t="s">
        <v>41</v>
      </c>
      <c r="G9" s="248"/>
      <c r="H9" s="250" t="s">
        <v>42</v>
      </c>
      <c r="I9" s="235" t="s">
        <v>43</v>
      </c>
      <c r="J9" s="235"/>
      <c r="K9" s="235"/>
      <c r="L9" s="186" t="s">
        <v>44</v>
      </c>
      <c r="M9" s="251" t="s">
        <v>45</v>
      </c>
      <c r="N9" s="36" t="s">
        <v>46</v>
      </c>
      <c r="O9" s="241" t="s">
        <v>47</v>
      </c>
      <c r="P9" s="241" t="s">
        <v>48</v>
      </c>
      <c r="Q9" s="37" t="s">
        <v>49</v>
      </c>
      <c r="R9" s="229" t="s">
        <v>50</v>
      </c>
      <c r="S9" s="230"/>
      <c r="T9" s="231"/>
      <c r="U9" s="187" t="s">
        <v>51</v>
      </c>
      <c r="V9" s="187" t="s">
        <v>52</v>
      </c>
      <c r="W9" s="235" t="s">
        <v>53</v>
      </c>
      <c r="X9" s="236" t="s">
        <v>54</v>
      </c>
      <c r="Y9" s="237"/>
      <c r="Z9" s="237"/>
      <c r="AA9" s="237"/>
      <c r="AB9" s="237"/>
      <c r="AC9" s="237"/>
      <c r="AD9" s="237"/>
      <c r="AE9" s="238"/>
      <c r="AF9" s="189" t="s">
        <v>55</v>
      </c>
      <c r="AG9" s="189" t="s">
        <v>56</v>
      </c>
      <c r="AH9" s="224" t="s">
        <v>57</v>
      </c>
      <c r="AI9" s="239" t="s">
        <v>58</v>
      </c>
      <c r="AJ9" s="187" t="s">
        <v>59</v>
      </c>
      <c r="AK9" s="187" t="s">
        <v>60</v>
      </c>
      <c r="AL9" s="187" t="s">
        <v>61</v>
      </c>
      <c r="AM9" s="187" t="s">
        <v>62</v>
      </c>
      <c r="AN9" s="187" t="s">
        <v>63</v>
      </c>
      <c r="AO9" s="187" t="s">
        <v>64</v>
      </c>
      <c r="AP9" s="187" t="s">
        <v>65</v>
      </c>
      <c r="AQ9" s="241" t="s">
        <v>66</v>
      </c>
      <c r="AR9" s="187" t="s">
        <v>67</v>
      </c>
      <c r="AS9" s="224" t="s">
        <v>68</v>
      </c>
      <c r="AV9" s="38" t="s">
        <v>69</v>
      </c>
      <c r="AW9" s="38" t="s">
        <v>70</v>
      </c>
      <c r="AY9" s="39" t="s">
        <v>71</v>
      </c>
    </row>
    <row r="10" spans="2:51" x14ac:dyDescent="0.25">
      <c r="B10" s="187" t="s">
        <v>72</v>
      </c>
      <c r="C10" s="187" t="s">
        <v>73</v>
      </c>
      <c r="D10" s="187" t="s">
        <v>74</v>
      </c>
      <c r="E10" s="187" t="s">
        <v>75</v>
      </c>
      <c r="F10" s="187" t="s">
        <v>74</v>
      </c>
      <c r="G10" s="187" t="s">
        <v>75</v>
      </c>
      <c r="H10" s="250"/>
      <c r="I10" s="187" t="s">
        <v>75</v>
      </c>
      <c r="J10" s="187" t="s">
        <v>75</v>
      </c>
      <c r="K10" s="187" t="s">
        <v>75</v>
      </c>
      <c r="L10" s="31" t="s">
        <v>29</v>
      </c>
      <c r="M10" s="251"/>
      <c r="N10" s="31" t="s">
        <v>29</v>
      </c>
      <c r="O10" s="242"/>
      <c r="P10" s="242"/>
      <c r="Q10" s="4">
        <f>'JAN 6'!Q34</f>
        <v>20567907</v>
      </c>
      <c r="R10" s="232"/>
      <c r="S10" s="233"/>
      <c r="T10" s="234"/>
      <c r="U10" s="187" t="s">
        <v>75</v>
      </c>
      <c r="V10" s="187" t="s">
        <v>75</v>
      </c>
      <c r="W10" s="235"/>
      <c r="X10" s="40" t="s">
        <v>76</v>
      </c>
      <c r="Y10" s="40" t="s">
        <v>77</v>
      </c>
      <c r="Z10" s="40" t="s">
        <v>78</v>
      </c>
      <c r="AA10" s="40" t="s">
        <v>79</v>
      </c>
      <c r="AB10" s="40" t="s">
        <v>80</v>
      </c>
      <c r="AC10" s="40" t="s">
        <v>81</v>
      </c>
      <c r="AD10" s="40" t="s">
        <v>82</v>
      </c>
      <c r="AE10" s="40" t="s">
        <v>83</v>
      </c>
      <c r="AF10" s="41"/>
      <c r="AG10" s="192">
        <f>'JAN 6'!AG34</f>
        <v>33739608</v>
      </c>
      <c r="AH10" s="224"/>
      <c r="AI10" s="240"/>
      <c r="AJ10" s="187" t="s">
        <v>84</v>
      </c>
      <c r="AK10" s="187" t="s">
        <v>84</v>
      </c>
      <c r="AL10" s="187" t="s">
        <v>84</v>
      </c>
      <c r="AM10" s="187" t="s">
        <v>84</v>
      </c>
      <c r="AN10" s="187" t="s">
        <v>84</v>
      </c>
      <c r="AO10" s="187" t="s">
        <v>84</v>
      </c>
      <c r="AP10" s="3">
        <f>'JAN 6'!AP34</f>
        <v>7460146</v>
      </c>
      <c r="AQ10" s="242"/>
      <c r="AR10" s="188" t="s">
        <v>85</v>
      </c>
      <c r="AS10" s="224"/>
      <c r="AV10" s="42" t="s">
        <v>86</v>
      </c>
      <c r="AW10" s="42" t="s">
        <v>87</v>
      </c>
      <c r="AY10" s="87" t="s">
        <v>130</v>
      </c>
    </row>
    <row r="11" spans="2:51" x14ac:dyDescent="0.25">
      <c r="B11" s="43">
        <v>2</v>
      </c>
      <c r="C11" s="43">
        <v>4.1666666666666664E-2</v>
      </c>
      <c r="D11" s="191">
        <v>15</v>
      </c>
      <c r="E11" s="44">
        <f>D11/1.42</f>
        <v>10.563380281690142</v>
      </c>
      <c r="F11" s="168">
        <v>66</v>
      </c>
      <c r="G11" s="44">
        <f>F11/1.42</f>
        <v>46.478873239436624</v>
      </c>
      <c r="H11" s="45" t="s">
        <v>88</v>
      </c>
      <c r="I11" s="45">
        <f>J11-(2/1.42)</f>
        <v>41.549295774647888</v>
      </c>
      <c r="J11" s="46">
        <f>(F11-5)/1.42</f>
        <v>42.95774647887324</v>
      </c>
      <c r="K11" s="45">
        <f>J11+(6/1.42)</f>
        <v>47.183098591549296</v>
      </c>
      <c r="L11" s="47">
        <v>14</v>
      </c>
      <c r="M11" s="48" t="s">
        <v>89</v>
      </c>
      <c r="N11" s="48">
        <v>11.4</v>
      </c>
      <c r="O11" s="192">
        <v>123</v>
      </c>
      <c r="P11" s="192">
        <v>89</v>
      </c>
      <c r="Q11" s="192">
        <v>20571880</v>
      </c>
      <c r="R11" s="50">
        <f>Q11-Q10</f>
        <v>3973</v>
      </c>
      <c r="S11" s="51">
        <f>R11*24/1000</f>
        <v>95.352000000000004</v>
      </c>
      <c r="T11" s="51">
        <f>R11/1000</f>
        <v>3.9729999999999999</v>
      </c>
      <c r="U11" s="193">
        <v>5.8</v>
      </c>
      <c r="V11" s="193">
        <f t="shared" ref="V11:V34" si="0">U11</f>
        <v>5.8</v>
      </c>
      <c r="W11" s="194" t="s">
        <v>129</v>
      </c>
      <c r="X11" s="197">
        <v>0</v>
      </c>
      <c r="Y11" s="197">
        <v>0</v>
      </c>
      <c r="Z11" s="197">
        <v>998</v>
      </c>
      <c r="AA11" s="197">
        <v>0</v>
      </c>
      <c r="AB11" s="197">
        <v>1109</v>
      </c>
      <c r="AC11" s="52" t="s">
        <v>90</v>
      </c>
      <c r="AD11" s="52" t="s">
        <v>90</v>
      </c>
      <c r="AE11" s="52" t="s">
        <v>90</v>
      </c>
      <c r="AF11" s="196" t="s">
        <v>90</v>
      </c>
      <c r="AG11" s="196">
        <v>33740248</v>
      </c>
      <c r="AH11" s="53">
        <f>IF(ISBLANK(AG11),"-",AG11-AG10)</f>
        <v>640</v>
      </c>
      <c r="AI11" s="54">
        <f>AH11/T11</f>
        <v>161.08733954190788</v>
      </c>
      <c r="AJ11" s="166">
        <v>0</v>
      </c>
      <c r="AK11" s="166">
        <v>0</v>
      </c>
      <c r="AL11" s="166">
        <v>1</v>
      </c>
      <c r="AM11" s="166">
        <v>0</v>
      </c>
      <c r="AN11" s="166">
        <v>1</v>
      </c>
      <c r="AO11" s="166">
        <v>0.35</v>
      </c>
      <c r="AP11" s="197">
        <v>7461280</v>
      </c>
      <c r="AQ11" s="197">
        <f t="shared" ref="AQ11:AQ34" si="1">AP11-AP10</f>
        <v>1134</v>
      </c>
      <c r="AR11" s="55"/>
      <c r="AS11" s="56" t="s">
        <v>113</v>
      </c>
      <c r="AV11" s="42" t="s">
        <v>88</v>
      </c>
      <c r="AW11" s="42" t="s">
        <v>91</v>
      </c>
      <c r="AY11" s="87" t="s">
        <v>136</v>
      </c>
    </row>
    <row r="12" spans="2:51" x14ac:dyDescent="0.25">
      <c r="B12" s="43">
        <v>2.0416666666666701</v>
      </c>
      <c r="C12" s="43">
        <v>8.3333333333333329E-2</v>
      </c>
      <c r="D12" s="191">
        <v>16</v>
      </c>
      <c r="E12" s="44">
        <f t="shared" ref="E12:E34" si="2">D12/1.42</f>
        <v>11.267605633802818</v>
      </c>
      <c r="F12" s="168">
        <v>66</v>
      </c>
      <c r="G12" s="44">
        <f t="shared" ref="G12:G34" si="3">F12/1.42</f>
        <v>46.478873239436624</v>
      </c>
      <c r="H12" s="45" t="s">
        <v>88</v>
      </c>
      <c r="I12" s="45">
        <f t="shared" ref="I12:I34" si="4">J12-(2/1.42)</f>
        <v>41.549295774647888</v>
      </c>
      <c r="J12" s="46">
        <f>(F12-5)/1.42</f>
        <v>42.95774647887324</v>
      </c>
      <c r="K12" s="45">
        <f>J12+(6/1.42)</f>
        <v>47.183098591549296</v>
      </c>
      <c r="L12" s="47">
        <v>14</v>
      </c>
      <c r="M12" s="48" t="s">
        <v>89</v>
      </c>
      <c r="N12" s="48">
        <v>11.2</v>
      </c>
      <c r="O12" s="192">
        <v>120</v>
      </c>
      <c r="P12" s="192">
        <v>90</v>
      </c>
      <c r="Q12" s="192">
        <v>20575755</v>
      </c>
      <c r="R12" s="50">
        <f t="shared" ref="R12:R34" si="5">Q12-Q11</f>
        <v>3875</v>
      </c>
      <c r="S12" s="51">
        <f t="shared" ref="S12:S34" si="6">R12*24/1000</f>
        <v>93</v>
      </c>
      <c r="T12" s="51">
        <f t="shared" ref="T12:T34" si="7">R12/1000</f>
        <v>3.875</v>
      </c>
      <c r="U12" s="193">
        <v>6.9</v>
      </c>
      <c r="V12" s="193">
        <f t="shared" si="0"/>
        <v>6.9</v>
      </c>
      <c r="W12" s="194" t="s">
        <v>129</v>
      </c>
      <c r="X12" s="197">
        <v>0</v>
      </c>
      <c r="Y12" s="197">
        <v>0</v>
      </c>
      <c r="Z12" s="197">
        <v>971</v>
      </c>
      <c r="AA12" s="197">
        <v>0</v>
      </c>
      <c r="AB12" s="197">
        <v>1109</v>
      </c>
      <c r="AC12" s="52" t="s">
        <v>90</v>
      </c>
      <c r="AD12" s="52" t="s">
        <v>90</v>
      </c>
      <c r="AE12" s="52" t="s">
        <v>90</v>
      </c>
      <c r="AF12" s="196" t="s">
        <v>90</v>
      </c>
      <c r="AG12" s="196">
        <v>33740868</v>
      </c>
      <c r="AH12" s="53">
        <f>IF(ISBLANK(AG12),"-",AG12-AG11)</f>
        <v>620</v>
      </c>
      <c r="AI12" s="54">
        <f t="shared" ref="AI12:AI34" si="8">AH12/T12</f>
        <v>160</v>
      </c>
      <c r="AJ12" s="166">
        <v>0</v>
      </c>
      <c r="AK12" s="166">
        <v>0</v>
      </c>
      <c r="AL12" s="166">
        <v>1</v>
      </c>
      <c r="AM12" s="166">
        <v>0</v>
      </c>
      <c r="AN12" s="166">
        <v>1</v>
      </c>
      <c r="AO12" s="166">
        <v>0.35</v>
      </c>
      <c r="AP12" s="197">
        <v>7462393</v>
      </c>
      <c r="AQ12" s="197">
        <f t="shared" si="1"/>
        <v>1113</v>
      </c>
      <c r="AR12" s="57"/>
      <c r="AS12" s="56" t="s">
        <v>113</v>
      </c>
      <c r="AV12" s="42" t="s">
        <v>92</v>
      </c>
      <c r="AW12" s="42" t="s">
        <v>93</v>
      </c>
      <c r="AY12" s="87" t="s">
        <v>137</v>
      </c>
    </row>
    <row r="13" spans="2:51" x14ac:dyDescent="0.25">
      <c r="B13" s="43">
        <v>2.0833333333333299</v>
      </c>
      <c r="C13" s="43">
        <v>0.125</v>
      </c>
      <c r="D13" s="191">
        <v>16</v>
      </c>
      <c r="E13" s="44">
        <f t="shared" si="2"/>
        <v>11.267605633802818</v>
      </c>
      <c r="F13" s="168">
        <v>66</v>
      </c>
      <c r="G13" s="44">
        <f t="shared" si="3"/>
        <v>46.478873239436624</v>
      </c>
      <c r="H13" s="45" t="s">
        <v>88</v>
      </c>
      <c r="I13" s="45">
        <f t="shared" si="4"/>
        <v>41.549295774647888</v>
      </c>
      <c r="J13" s="46">
        <f>(F13-5)/1.42</f>
        <v>42.95774647887324</v>
      </c>
      <c r="K13" s="45">
        <f>J13+(6/1.42)</f>
        <v>47.183098591549296</v>
      </c>
      <c r="L13" s="47">
        <v>14</v>
      </c>
      <c r="M13" s="48" t="s">
        <v>89</v>
      </c>
      <c r="N13" s="48">
        <v>11.2</v>
      </c>
      <c r="O13" s="192">
        <v>121</v>
      </c>
      <c r="P13" s="192">
        <v>91</v>
      </c>
      <c r="Q13" s="192">
        <v>20579575</v>
      </c>
      <c r="R13" s="50">
        <f t="shared" si="5"/>
        <v>3820</v>
      </c>
      <c r="S13" s="51">
        <f t="shared" si="6"/>
        <v>91.68</v>
      </c>
      <c r="T13" s="51">
        <f t="shared" si="7"/>
        <v>3.82</v>
      </c>
      <c r="U13" s="193">
        <v>8.6999999999999993</v>
      </c>
      <c r="V13" s="193">
        <f t="shared" si="0"/>
        <v>8.6999999999999993</v>
      </c>
      <c r="W13" s="194" t="s">
        <v>129</v>
      </c>
      <c r="X13" s="197">
        <v>0</v>
      </c>
      <c r="Y13" s="197">
        <v>0</v>
      </c>
      <c r="Z13" s="197">
        <v>969</v>
      </c>
      <c r="AA13" s="197">
        <v>0</v>
      </c>
      <c r="AB13" s="197">
        <v>1110</v>
      </c>
      <c r="AC13" s="52" t="s">
        <v>90</v>
      </c>
      <c r="AD13" s="52" t="s">
        <v>90</v>
      </c>
      <c r="AE13" s="52" t="s">
        <v>90</v>
      </c>
      <c r="AF13" s="196" t="s">
        <v>90</v>
      </c>
      <c r="AG13" s="196">
        <v>33741479</v>
      </c>
      <c r="AH13" s="53">
        <f>IF(ISBLANK(AG13),"-",AG13-AG12)</f>
        <v>611</v>
      </c>
      <c r="AI13" s="54">
        <f t="shared" si="8"/>
        <v>159.9476439790576</v>
      </c>
      <c r="AJ13" s="166">
        <v>0</v>
      </c>
      <c r="AK13" s="166">
        <v>0</v>
      </c>
      <c r="AL13" s="166">
        <v>1</v>
      </c>
      <c r="AM13" s="166">
        <v>0</v>
      </c>
      <c r="AN13" s="166">
        <v>1</v>
      </c>
      <c r="AO13" s="166">
        <v>0.35</v>
      </c>
      <c r="AP13" s="197">
        <v>7463517</v>
      </c>
      <c r="AQ13" s="197">
        <f t="shared" si="1"/>
        <v>1124</v>
      </c>
      <c r="AR13" s="55"/>
      <c r="AS13" s="56" t="s">
        <v>113</v>
      </c>
      <c r="AV13" s="42" t="s">
        <v>94</v>
      </c>
      <c r="AW13" s="42" t="s">
        <v>95</v>
      </c>
      <c r="AY13" s="87" t="s">
        <v>147</v>
      </c>
    </row>
    <row r="14" spans="2:51" x14ac:dyDescent="0.25">
      <c r="B14" s="43">
        <v>2.125</v>
      </c>
      <c r="C14" s="43">
        <v>0.16666666666666699</v>
      </c>
      <c r="D14" s="191">
        <v>17</v>
      </c>
      <c r="E14" s="44">
        <f t="shared" si="2"/>
        <v>11.971830985915494</v>
      </c>
      <c r="F14" s="168">
        <v>66</v>
      </c>
      <c r="G14" s="44">
        <f t="shared" si="3"/>
        <v>46.478873239436624</v>
      </c>
      <c r="H14" s="45" t="s">
        <v>88</v>
      </c>
      <c r="I14" s="45">
        <f t="shared" si="4"/>
        <v>41.549295774647888</v>
      </c>
      <c r="J14" s="46">
        <f>(F14-5)/1.42</f>
        <v>42.95774647887324</v>
      </c>
      <c r="K14" s="45">
        <f>J14+(6/1.42)</f>
        <v>47.183098591549296</v>
      </c>
      <c r="L14" s="47">
        <v>14</v>
      </c>
      <c r="M14" s="48" t="s">
        <v>89</v>
      </c>
      <c r="N14" s="48">
        <v>12.8</v>
      </c>
      <c r="O14" s="192">
        <v>119</v>
      </c>
      <c r="P14" s="192">
        <v>93</v>
      </c>
      <c r="Q14" s="192">
        <v>20583434</v>
      </c>
      <c r="R14" s="50">
        <f t="shared" si="5"/>
        <v>3859</v>
      </c>
      <c r="S14" s="51">
        <f t="shared" si="6"/>
        <v>92.616</v>
      </c>
      <c r="T14" s="51">
        <f t="shared" si="7"/>
        <v>3.859</v>
      </c>
      <c r="U14" s="193">
        <v>9.5</v>
      </c>
      <c r="V14" s="193">
        <f t="shared" si="0"/>
        <v>9.5</v>
      </c>
      <c r="W14" s="194" t="s">
        <v>129</v>
      </c>
      <c r="X14" s="197">
        <v>0</v>
      </c>
      <c r="Y14" s="197">
        <v>0</v>
      </c>
      <c r="Z14" s="197">
        <v>952</v>
      </c>
      <c r="AA14" s="197">
        <v>0</v>
      </c>
      <c r="AB14" s="197">
        <v>1109</v>
      </c>
      <c r="AC14" s="52" t="s">
        <v>90</v>
      </c>
      <c r="AD14" s="52" t="s">
        <v>90</v>
      </c>
      <c r="AE14" s="52" t="s">
        <v>90</v>
      </c>
      <c r="AF14" s="196" t="s">
        <v>90</v>
      </c>
      <c r="AG14" s="196">
        <v>33742077</v>
      </c>
      <c r="AH14" s="53">
        <f t="shared" ref="AH14:AH34" si="9">IF(ISBLANK(AG14),"-",AG14-AG13)</f>
        <v>598</v>
      </c>
      <c r="AI14" s="54">
        <f t="shared" si="8"/>
        <v>154.96242549883391</v>
      </c>
      <c r="AJ14" s="166">
        <v>0</v>
      </c>
      <c r="AK14" s="166">
        <v>0</v>
      </c>
      <c r="AL14" s="166">
        <v>1</v>
      </c>
      <c r="AM14" s="166">
        <v>0</v>
      </c>
      <c r="AN14" s="166">
        <v>1</v>
      </c>
      <c r="AO14" s="166">
        <v>0.35</v>
      </c>
      <c r="AP14" s="197">
        <v>7464637</v>
      </c>
      <c r="AQ14" s="197">
        <f t="shared" si="1"/>
        <v>1120</v>
      </c>
      <c r="AR14" s="55"/>
      <c r="AS14" s="56" t="s">
        <v>113</v>
      </c>
      <c r="AT14" s="58"/>
      <c r="AV14" s="42" t="s">
        <v>96</v>
      </c>
      <c r="AW14" s="42" t="s">
        <v>97</v>
      </c>
      <c r="AY14" s="87" t="s">
        <v>138</v>
      </c>
    </row>
    <row r="15" spans="2:51" x14ac:dyDescent="0.25">
      <c r="B15" s="43">
        <v>2.1666666666666701</v>
      </c>
      <c r="C15" s="43">
        <v>0.20833333333333301</v>
      </c>
      <c r="D15" s="191">
        <v>21</v>
      </c>
      <c r="E15" s="44">
        <f t="shared" si="2"/>
        <v>14.788732394366198</v>
      </c>
      <c r="F15" s="168">
        <v>66</v>
      </c>
      <c r="G15" s="44">
        <f t="shared" si="3"/>
        <v>46.478873239436624</v>
      </c>
      <c r="H15" s="45" t="s">
        <v>88</v>
      </c>
      <c r="I15" s="45">
        <f t="shared" si="4"/>
        <v>41.549295774647888</v>
      </c>
      <c r="J15" s="46">
        <f>(F15-5)/1.42</f>
        <v>42.95774647887324</v>
      </c>
      <c r="K15" s="45">
        <f>J15+(6/1.42)</f>
        <v>47.183098591549296</v>
      </c>
      <c r="L15" s="47">
        <v>18</v>
      </c>
      <c r="M15" s="48" t="s">
        <v>89</v>
      </c>
      <c r="N15" s="48">
        <v>13.1</v>
      </c>
      <c r="O15" s="192">
        <v>103</v>
      </c>
      <c r="P15" s="192">
        <v>101</v>
      </c>
      <c r="Q15" s="192">
        <v>20587272</v>
      </c>
      <c r="R15" s="50">
        <f t="shared" si="5"/>
        <v>3838</v>
      </c>
      <c r="S15" s="51">
        <f t="shared" si="6"/>
        <v>92.111999999999995</v>
      </c>
      <c r="T15" s="51">
        <f t="shared" si="7"/>
        <v>3.8380000000000001</v>
      </c>
      <c r="U15" s="193">
        <v>9.5</v>
      </c>
      <c r="V15" s="193">
        <f t="shared" si="0"/>
        <v>9.5</v>
      </c>
      <c r="W15" s="194" t="s">
        <v>129</v>
      </c>
      <c r="X15" s="197">
        <v>0</v>
      </c>
      <c r="Y15" s="197">
        <v>0</v>
      </c>
      <c r="Z15" s="197">
        <v>939</v>
      </c>
      <c r="AA15" s="197">
        <v>0</v>
      </c>
      <c r="AB15" s="197">
        <v>1110</v>
      </c>
      <c r="AC15" s="52" t="s">
        <v>90</v>
      </c>
      <c r="AD15" s="52" t="s">
        <v>90</v>
      </c>
      <c r="AE15" s="52" t="s">
        <v>90</v>
      </c>
      <c r="AF15" s="196" t="s">
        <v>90</v>
      </c>
      <c r="AG15" s="196">
        <v>33742712</v>
      </c>
      <c r="AH15" s="53">
        <f t="shared" si="9"/>
        <v>635</v>
      </c>
      <c r="AI15" s="54">
        <f t="shared" si="8"/>
        <v>165.45075560187598</v>
      </c>
      <c r="AJ15" s="166">
        <v>0</v>
      </c>
      <c r="AK15" s="166">
        <v>0</v>
      </c>
      <c r="AL15" s="166">
        <v>1</v>
      </c>
      <c r="AM15" s="166">
        <v>0</v>
      </c>
      <c r="AN15" s="166">
        <v>1</v>
      </c>
      <c r="AO15" s="166">
        <v>0.35</v>
      </c>
      <c r="AP15" s="197">
        <v>7465404</v>
      </c>
      <c r="AQ15" s="197">
        <f t="shared" si="1"/>
        <v>767</v>
      </c>
      <c r="AR15" s="55"/>
      <c r="AS15" s="56" t="s">
        <v>113</v>
      </c>
      <c r="AV15" s="42" t="s">
        <v>98</v>
      </c>
      <c r="AW15" s="42" t="s">
        <v>99</v>
      </c>
      <c r="AY15" s="87" t="s">
        <v>196</v>
      </c>
    </row>
    <row r="16" spans="2:51" x14ac:dyDescent="0.25">
      <c r="B16" s="43">
        <v>2.2083333333333299</v>
      </c>
      <c r="C16" s="43">
        <v>0.25</v>
      </c>
      <c r="D16" s="191">
        <v>13</v>
      </c>
      <c r="E16" s="44">
        <f t="shared" si="2"/>
        <v>9.1549295774647899</v>
      </c>
      <c r="F16" s="103">
        <v>68</v>
      </c>
      <c r="G16" s="44">
        <f t="shared" si="3"/>
        <v>47.887323943661976</v>
      </c>
      <c r="H16" s="45" t="s">
        <v>88</v>
      </c>
      <c r="I16" s="45">
        <f t="shared" si="4"/>
        <v>46.478873239436624</v>
      </c>
      <c r="J16" s="46">
        <f t="shared" ref="J16:J25" si="10">F16/1.42</f>
        <v>47.887323943661976</v>
      </c>
      <c r="K16" s="45">
        <f>J16+1.42</f>
        <v>49.307323943661977</v>
      </c>
      <c r="L16" s="47">
        <v>19</v>
      </c>
      <c r="M16" s="48" t="s">
        <v>100</v>
      </c>
      <c r="N16" s="48">
        <v>13.1</v>
      </c>
      <c r="O16" s="192">
        <v>103</v>
      </c>
      <c r="P16" s="192">
        <v>115</v>
      </c>
      <c r="Q16" s="192">
        <v>20591938</v>
      </c>
      <c r="R16" s="50">
        <f t="shared" si="5"/>
        <v>4666</v>
      </c>
      <c r="S16" s="51">
        <f t="shared" si="6"/>
        <v>111.98399999999999</v>
      </c>
      <c r="T16" s="51">
        <f t="shared" si="7"/>
        <v>4.6660000000000004</v>
      </c>
      <c r="U16" s="193">
        <v>9.5</v>
      </c>
      <c r="V16" s="193">
        <f t="shared" si="0"/>
        <v>9.5</v>
      </c>
      <c r="W16" s="194" t="s">
        <v>129</v>
      </c>
      <c r="X16" s="197">
        <v>0</v>
      </c>
      <c r="Y16" s="197">
        <v>0</v>
      </c>
      <c r="Z16" s="197">
        <v>1152</v>
      </c>
      <c r="AA16" s="197">
        <v>0</v>
      </c>
      <c r="AB16" s="197">
        <v>1110</v>
      </c>
      <c r="AC16" s="52" t="s">
        <v>90</v>
      </c>
      <c r="AD16" s="52" t="s">
        <v>90</v>
      </c>
      <c r="AE16" s="52" t="s">
        <v>90</v>
      </c>
      <c r="AF16" s="196" t="s">
        <v>90</v>
      </c>
      <c r="AG16" s="196">
        <v>33743452</v>
      </c>
      <c r="AH16" s="53">
        <f t="shared" si="9"/>
        <v>740</v>
      </c>
      <c r="AI16" s="54">
        <f t="shared" si="8"/>
        <v>158.59408486926702</v>
      </c>
      <c r="AJ16" s="166">
        <v>0</v>
      </c>
      <c r="AK16" s="166">
        <v>0</v>
      </c>
      <c r="AL16" s="166">
        <v>1</v>
      </c>
      <c r="AM16" s="166">
        <v>0</v>
      </c>
      <c r="AN16" s="166">
        <v>1</v>
      </c>
      <c r="AO16" s="166">
        <v>0</v>
      </c>
      <c r="AP16" s="197">
        <v>7465404</v>
      </c>
      <c r="AQ16" s="197">
        <f t="shared" si="1"/>
        <v>0</v>
      </c>
      <c r="AR16" s="57"/>
      <c r="AS16" s="56" t="s">
        <v>101</v>
      </c>
      <c r="AV16" s="42" t="s">
        <v>102</v>
      </c>
      <c r="AW16" s="42" t="s">
        <v>103</v>
      </c>
      <c r="AY16" s="87"/>
    </row>
    <row r="17" spans="1:51" x14ac:dyDescent="0.25">
      <c r="B17" s="43">
        <v>2.25</v>
      </c>
      <c r="C17" s="43">
        <v>0.29166666666666702</v>
      </c>
      <c r="D17" s="191">
        <v>9</v>
      </c>
      <c r="E17" s="44">
        <f t="shared" si="2"/>
        <v>6.3380281690140849</v>
      </c>
      <c r="F17" s="103">
        <v>83</v>
      </c>
      <c r="G17" s="44">
        <f t="shared" si="3"/>
        <v>58.450704225352112</v>
      </c>
      <c r="H17" s="45" t="s">
        <v>88</v>
      </c>
      <c r="I17" s="45">
        <f t="shared" si="4"/>
        <v>57.04225352112676</v>
      </c>
      <c r="J17" s="46">
        <f t="shared" si="10"/>
        <v>58.450704225352112</v>
      </c>
      <c r="K17" s="45">
        <f t="shared" ref="K17:K22" si="11">J17+1.42</f>
        <v>59.870704225352114</v>
      </c>
      <c r="L17" s="47">
        <v>19</v>
      </c>
      <c r="M17" s="48" t="s">
        <v>100</v>
      </c>
      <c r="N17" s="48">
        <v>16.7</v>
      </c>
      <c r="O17" s="192">
        <v>118</v>
      </c>
      <c r="P17" s="192">
        <v>147</v>
      </c>
      <c r="Q17" s="192">
        <v>20597958</v>
      </c>
      <c r="R17" s="50">
        <f t="shared" si="5"/>
        <v>6020</v>
      </c>
      <c r="S17" s="51">
        <f t="shared" si="6"/>
        <v>144.47999999999999</v>
      </c>
      <c r="T17" s="51">
        <f t="shared" si="7"/>
        <v>6.02</v>
      </c>
      <c r="U17" s="193">
        <v>9.1</v>
      </c>
      <c r="V17" s="193">
        <f t="shared" si="0"/>
        <v>9.1</v>
      </c>
      <c r="W17" s="194" t="s">
        <v>142</v>
      </c>
      <c r="X17" s="197">
        <v>0</v>
      </c>
      <c r="Y17" s="197">
        <v>1068</v>
      </c>
      <c r="Z17" s="197">
        <v>1178</v>
      </c>
      <c r="AA17" s="197">
        <v>1185</v>
      </c>
      <c r="AB17" s="197">
        <v>1189</v>
      </c>
      <c r="AC17" s="52" t="s">
        <v>90</v>
      </c>
      <c r="AD17" s="52" t="s">
        <v>90</v>
      </c>
      <c r="AE17" s="52" t="s">
        <v>90</v>
      </c>
      <c r="AF17" s="196" t="s">
        <v>90</v>
      </c>
      <c r="AG17" s="196">
        <v>33744781</v>
      </c>
      <c r="AH17" s="53">
        <f t="shared" si="9"/>
        <v>1329</v>
      </c>
      <c r="AI17" s="54">
        <f t="shared" si="8"/>
        <v>220.76411960132893</v>
      </c>
      <c r="AJ17" s="166">
        <v>0</v>
      </c>
      <c r="AK17" s="166">
        <v>1</v>
      </c>
      <c r="AL17" s="166">
        <v>1</v>
      </c>
      <c r="AM17" s="166">
        <v>1</v>
      </c>
      <c r="AN17" s="166">
        <v>1</v>
      </c>
      <c r="AO17" s="166">
        <v>0</v>
      </c>
      <c r="AP17" s="197">
        <v>7465404</v>
      </c>
      <c r="AQ17" s="197">
        <f t="shared" si="1"/>
        <v>0</v>
      </c>
      <c r="AR17" s="55"/>
      <c r="AS17" s="56" t="s">
        <v>101</v>
      </c>
      <c r="AT17" s="58"/>
      <c r="AV17" s="42" t="s">
        <v>104</v>
      </c>
      <c r="AW17" s="42" t="s">
        <v>105</v>
      </c>
      <c r="AY17" s="170"/>
    </row>
    <row r="18" spans="1:51" x14ac:dyDescent="0.25">
      <c r="B18" s="43">
        <v>2.2916666666666701</v>
      </c>
      <c r="C18" s="43">
        <v>0.33333333333333298</v>
      </c>
      <c r="D18" s="191">
        <v>8</v>
      </c>
      <c r="E18" s="44">
        <f t="shared" si="2"/>
        <v>5.6338028169014089</v>
      </c>
      <c r="F18" s="103">
        <v>83</v>
      </c>
      <c r="G18" s="44">
        <f t="shared" si="3"/>
        <v>58.450704225352112</v>
      </c>
      <c r="H18" s="45" t="s">
        <v>88</v>
      </c>
      <c r="I18" s="45">
        <f t="shared" si="4"/>
        <v>57.04225352112676</v>
      </c>
      <c r="J18" s="46">
        <f t="shared" si="10"/>
        <v>58.450704225352112</v>
      </c>
      <c r="K18" s="45">
        <f t="shared" si="11"/>
        <v>59.870704225352114</v>
      </c>
      <c r="L18" s="47">
        <v>19</v>
      </c>
      <c r="M18" s="48" t="s">
        <v>100</v>
      </c>
      <c r="N18" s="48">
        <v>17.3</v>
      </c>
      <c r="O18" s="192">
        <v>135</v>
      </c>
      <c r="P18" s="192">
        <v>149</v>
      </c>
      <c r="Q18" s="192">
        <v>20603996</v>
      </c>
      <c r="R18" s="50">
        <f t="shared" si="5"/>
        <v>6038</v>
      </c>
      <c r="S18" s="51">
        <f t="shared" si="6"/>
        <v>144.91200000000001</v>
      </c>
      <c r="T18" s="51">
        <f t="shared" si="7"/>
        <v>6.0380000000000003</v>
      </c>
      <c r="U18" s="193">
        <v>8.6</v>
      </c>
      <c r="V18" s="193">
        <f t="shared" si="0"/>
        <v>8.6</v>
      </c>
      <c r="W18" s="194" t="s">
        <v>142</v>
      </c>
      <c r="X18" s="197">
        <v>0</v>
      </c>
      <c r="Y18" s="197">
        <v>1055</v>
      </c>
      <c r="Z18" s="197">
        <v>1195</v>
      </c>
      <c r="AA18" s="197">
        <v>1185</v>
      </c>
      <c r="AB18" s="197">
        <v>1198</v>
      </c>
      <c r="AC18" s="52" t="s">
        <v>90</v>
      </c>
      <c r="AD18" s="52" t="s">
        <v>90</v>
      </c>
      <c r="AE18" s="52" t="s">
        <v>90</v>
      </c>
      <c r="AF18" s="196" t="s">
        <v>90</v>
      </c>
      <c r="AG18" s="196">
        <v>33746120</v>
      </c>
      <c r="AH18" s="53">
        <f t="shared" si="9"/>
        <v>1339</v>
      </c>
      <c r="AI18" s="54">
        <f t="shared" si="8"/>
        <v>221.7621729049354</v>
      </c>
      <c r="AJ18" s="166">
        <v>0</v>
      </c>
      <c r="AK18" s="166">
        <v>1</v>
      </c>
      <c r="AL18" s="166">
        <v>1</v>
      </c>
      <c r="AM18" s="166">
        <v>1</v>
      </c>
      <c r="AN18" s="166">
        <v>1</v>
      </c>
      <c r="AO18" s="166">
        <v>0</v>
      </c>
      <c r="AP18" s="197">
        <v>7465404</v>
      </c>
      <c r="AQ18" s="197">
        <f t="shared" si="1"/>
        <v>0</v>
      </c>
      <c r="AR18" s="55"/>
      <c r="AS18" s="56" t="s">
        <v>101</v>
      </c>
      <c r="AV18" s="42" t="s">
        <v>106</v>
      </c>
      <c r="AW18" s="42" t="s">
        <v>107</v>
      </c>
      <c r="AY18" s="170"/>
    </row>
    <row r="19" spans="1:51" x14ac:dyDescent="0.25">
      <c r="B19" s="43">
        <v>2.3333333333333299</v>
      </c>
      <c r="C19" s="43">
        <v>0.375</v>
      </c>
      <c r="D19" s="191">
        <v>8</v>
      </c>
      <c r="E19" s="44">
        <f t="shared" si="2"/>
        <v>5.6338028169014089</v>
      </c>
      <c r="F19" s="103">
        <v>83</v>
      </c>
      <c r="G19" s="44">
        <f t="shared" si="3"/>
        <v>58.450704225352112</v>
      </c>
      <c r="H19" s="45" t="s">
        <v>88</v>
      </c>
      <c r="I19" s="45">
        <f t="shared" si="4"/>
        <v>57.04225352112676</v>
      </c>
      <c r="J19" s="46">
        <f t="shared" si="10"/>
        <v>58.450704225352112</v>
      </c>
      <c r="K19" s="45">
        <f t="shared" si="11"/>
        <v>59.870704225352114</v>
      </c>
      <c r="L19" s="47">
        <v>19</v>
      </c>
      <c r="M19" s="48" t="s">
        <v>100</v>
      </c>
      <c r="N19" s="48">
        <v>18.399999999999999</v>
      </c>
      <c r="O19" s="192">
        <v>136</v>
      </c>
      <c r="P19" s="192">
        <v>152</v>
      </c>
      <c r="Q19" s="192">
        <v>20610001</v>
      </c>
      <c r="R19" s="50">
        <f t="shared" si="5"/>
        <v>6005</v>
      </c>
      <c r="S19" s="51">
        <f t="shared" si="6"/>
        <v>144.12</v>
      </c>
      <c r="T19" s="51">
        <f t="shared" si="7"/>
        <v>6.0049999999999999</v>
      </c>
      <c r="U19" s="193">
        <v>8</v>
      </c>
      <c r="V19" s="193">
        <f t="shared" si="0"/>
        <v>8</v>
      </c>
      <c r="W19" s="194" t="s">
        <v>142</v>
      </c>
      <c r="X19" s="197">
        <v>0</v>
      </c>
      <c r="Y19" s="197">
        <v>1075</v>
      </c>
      <c r="Z19" s="197">
        <v>1195</v>
      </c>
      <c r="AA19" s="197">
        <v>1185</v>
      </c>
      <c r="AB19" s="197">
        <v>1198</v>
      </c>
      <c r="AC19" s="52" t="s">
        <v>90</v>
      </c>
      <c r="AD19" s="52" t="s">
        <v>90</v>
      </c>
      <c r="AE19" s="52" t="s">
        <v>90</v>
      </c>
      <c r="AF19" s="196" t="s">
        <v>90</v>
      </c>
      <c r="AG19" s="196">
        <v>33747468</v>
      </c>
      <c r="AH19" s="53">
        <f t="shared" si="9"/>
        <v>1348</v>
      </c>
      <c r="AI19" s="54">
        <f t="shared" si="8"/>
        <v>224.4796003330558</v>
      </c>
      <c r="AJ19" s="166">
        <v>0</v>
      </c>
      <c r="AK19" s="166">
        <v>1</v>
      </c>
      <c r="AL19" s="166">
        <v>1</v>
      </c>
      <c r="AM19" s="166">
        <v>1</v>
      </c>
      <c r="AN19" s="166">
        <v>1</v>
      </c>
      <c r="AO19" s="166">
        <v>0</v>
      </c>
      <c r="AP19" s="197">
        <v>7465404</v>
      </c>
      <c r="AQ19" s="197">
        <f t="shared" si="1"/>
        <v>0</v>
      </c>
      <c r="AR19" s="55"/>
      <c r="AS19" s="56" t="s">
        <v>101</v>
      </c>
      <c r="AV19" s="42" t="s">
        <v>108</v>
      </c>
      <c r="AW19" s="42" t="s">
        <v>109</v>
      </c>
      <c r="AY19" s="170"/>
    </row>
    <row r="20" spans="1:51" x14ac:dyDescent="0.25">
      <c r="B20" s="43">
        <v>2.375</v>
      </c>
      <c r="C20" s="43">
        <v>0.41666666666666669</v>
      </c>
      <c r="D20" s="191">
        <v>8</v>
      </c>
      <c r="E20" s="44">
        <f t="shared" si="2"/>
        <v>5.6338028169014089</v>
      </c>
      <c r="F20" s="103">
        <v>83</v>
      </c>
      <c r="G20" s="44">
        <f t="shared" si="3"/>
        <v>58.450704225352112</v>
      </c>
      <c r="H20" s="45" t="s">
        <v>88</v>
      </c>
      <c r="I20" s="45">
        <f t="shared" si="4"/>
        <v>57.04225352112676</v>
      </c>
      <c r="J20" s="46">
        <f t="shared" si="10"/>
        <v>58.450704225352112</v>
      </c>
      <c r="K20" s="45">
        <f t="shared" si="11"/>
        <v>59.870704225352114</v>
      </c>
      <c r="L20" s="47">
        <v>19</v>
      </c>
      <c r="M20" s="48" t="s">
        <v>100</v>
      </c>
      <c r="N20" s="48">
        <v>17.7</v>
      </c>
      <c r="O20" s="192">
        <v>135</v>
      </c>
      <c r="P20" s="192">
        <v>150</v>
      </c>
      <c r="Q20" s="192">
        <v>20616152</v>
      </c>
      <c r="R20" s="50">
        <f t="shared" si="5"/>
        <v>6151</v>
      </c>
      <c r="S20" s="51">
        <f t="shared" si="6"/>
        <v>147.624</v>
      </c>
      <c r="T20" s="51">
        <f t="shared" si="7"/>
        <v>6.1509999999999998</v>
      </c>
      <c r="U20" s="193">
        <v>7.3</v>
      </c>
      <c r="V20" s="193">
        <f t="shared" si="0"/>
        <v>7.3</v>
      </c>
      <c r="W20" s="194" t="s">
        <v>142</v>
      </c>
      <c r="X20" s="197">
        <v>0</v>
      </c>
      <c r="Y20" s="197">
        <v>1086</v>
      </c>
      <c r="Z20" s="197">
        <v>1195</v>
      </c>
      <c r="AA20" s="197">
        <v>1185</v>
      </c>
      <c r="AB20" s="197">
        <v>1198</v>
      </c>
      <c r="AC20" s="52" t="s">
        <v>90</v>
      </c>
      <c r="AD20" s="52" t="s">
        <v>90</v>
      </c>
      <c r="AE20" s="52" t="s">
        <v>90</v>
      </c>
      <c r="AF20" s="196" t="s">
        <v>90</v>
      </c>
      <c r="AG20" s="196">
        <v>33748856</v>
      </c>
      <c r="AH20" s="53">
        <f t="shared" si="9"/>
        <v>1388</v>
      </c>
      <c r="AI20" s="54">
        <f t="shared" si="8"/>
        <v>225.65436514387906</v>
      </c>
      <c r="AJ20" s="166">
        <v>0</v>
      </c>
      <c r="AK20" s="166">
        <v>1</v>
      </c>
      <c r="AL20" s="166">
        <v>1</v>
      </c>
      <c r="AM20" s="166">
        <v>1</v>
      </c>
      <c r="AN20" s="166">
        <v>1</v>
      </c>
      <c r="AO20" s="166">
        <v>0</v>
      </c>
      <c r="AP20" s="197">
        <v>7465404</v>
      </c>
      <c r="AQ20" s="197">
        <f t="shared" si="1"/>
        <v>0</v>
      </c>
      <c r="AR20" s="57"/>
      <c r="AS20" s="56" t="s">
        <v>101</v>
      </c>
      <c r="AY20" s="170"/>
    </row>
    <row r="21" spans="1:51" x14ac:dyDescent="0.25">
      <c r="B21" s="43">
        <v>2.4166666666666701</v>
      </c>
      <c r="C21" s="43">
        <v>0.45833333333333298</v>
      </c>
      <c r="D21" s="191">
        <v>9</v>
      </c>
      <c r="E21" s="44">
        <f t="shared" si="2"/>
        <v>6.3380281690140849</v>
      </c>
      <c r="F21" s="103">
        <v>83</v>
      </c>
      <c r="G21" s="44">
        <f t="shared" si="3"/>
        <v>58.450704225352112</v>
      </c>
      <c r="H21" s="45" t="s">
        <v>88</v>
      </c>
      <c r="I21" s="45">
        <f t="shared" si="4"/>
        <v>57.04225352112676</v>
      </c>
      <c r="J21" s="46">
        <f t="shared" si="10"/>
        <v>58.450704225352112</v>
      </c>
      <c r="K21" s="45">
        <f t="shared" si="11"/>
        <v>59.870704225352114</v>
      </c>
      <c r="L21" s="47">
        <v>19</v>
      </c>
      <c r="M21" s="48" t="s">
        <v>100</v>
      </c>
      <c r="N21" s="48">
        <v>17.7</v>
      </c>
      <c r="O21" s="192">
        <v>139</v>
      </c>
      <c r="P21" s="192">
        <v>149</v>
      </c>
      <c r="Q21" s="192">
        <v>20622305</v>
      </c>
      <c r="R21" s="50">
        <f>Q21-Q20</f>
        <v>6153</v>
      </c>
      <c r="S21" s="51">
        <f t="shared" si="6"/>
        <v>147.672</v>
      </c>
      <c r="T21" s="51">
        <f t="shared" si="7"/>
        <v>6.1529999999999996</v>
      </c>
      <c r="U21" s="193">
        <v>6.8</v>
      </c>
      <c r="V21" s="193">
        <f t="shared" si="0"/>
        <v>6.8</v>
      </c>
      <c r="W21" s="194" t="s">
        <v>142</v>
      </c>
      <c r="X21" s="197">
        <v>0</v>
      </c>
      <c r="Y21" s="197">
        <v>1052</v>
      </c>
      <c r="Z21" s="197">
        <v>1195</v>
      </c>
      <c r="AA21" s="197">
        <v>1185</v>
      </c>
      <c r="AB21" s="197">
        <v>1198</v>
      </c>
      <c r="AC21" s="52" t="s">
        <v>90</v>
      </c>
      <c r="AD21" s="52" t="s">
        <v>90</v>
      </c>
      <c r="AE21" s="52" t="s">
        <v>90</v>
      </c>
      <c r="AF21" s="196" t="s">
        <v>90</v>
      </c>
      <c r="AG21" s="196">
        <v>33750236</v>
      </c>
      <c r="AH21" s="53">
        <f t="shared" si="9"/>
        <v>1380</v>
      </c>
      <c r="AI21" s="54">
        <f t="shared" si="8"/>
        <v>224.28083861530962</v>
      </c>
      <c r="AJ21" s="166">
        <v>0</v>
      </c>
      <c r="AK21" s="166">
        <v>1</v>
      </c>
      <c r="AL21" s="166">
        <v>1</v>
      </c>
      <c r="AM21" s="166">
        <v>1</v>
      </c>
      <c r="AN21" s="166">
        <v>1</v>
      </c>
      <c r="AO21" s="166">
        <v>0</v>
      </c>
      <c r="AP21" s="197">
        <v>7465404</v>
      </c>
      <c r="AQ21" s="197">
        <f t="shared" si="1"/>
        <v>0</v>
      </c>
      <c r="AR21" s="55"/>
      <c r="AS21" s="56" t="s">
        <v>101</v>
      </c>
      <c r="AY21" s="170"/>
    </row>
    <row r="22" spans="1:51" x14ac:dyDescent="0.25">
      <c r="B22" s="43">
        <v>2.4583333333333299</v>
      </c>
      <c r="C22" s="43">
        <v>0.5</v>
      </c>
      <c r="D22" s="191">
        <v>8</v>
      </c>
      <c r="E22" s="44">
        <f t="shared" si="2"/>
        <v>5.6338028169014089</v>
      </c>
      <c r="F22" s="103">
        <v>83</v>
      </c>
      <c r="G22" s="44">
        <f t="shared" si="3"/>
        <v>58.450704225352112</v>
      </c>
      <c r="H22" s="45" t="s">
        <v>88</v>
      </c>
      <c r="I22" s="45">
        <f t="shared" si="4"/>
        <v>57.04225352112676</v>
      </c>
      <c r="J22" s="46">
        <f t="shared" si="10"/>
        <v>58.450704225352112</v>
      </c>
      <c r="K22" s="45">
        <f t="shared" si="11"/>
        <v>59.870704225352114</v>
      </c>
      <c r="L22" s="47">
        <v>19</v>
      </c>
      <c r="M22" s="48" t="s">
        <v>100</v>
      </c>
      <c r="N22" s="48">
        <v>17.3</v>
      </c>
      <c r="O22" s="192">
        <v>135</v>
      </c>
      <c r="P22" s="192">
        <v>141</v>
      </c>
      <c r="Q22" s="192">
        <v>20628442</v>
      </c>
      <c r="R22" s="50">
        <f t="shared" si="5"/>
        <v>6137</v>
      </c>
      <c r="S22" s="51">
        <f t="shared" si="6"/>
        <v>147.28800000000001</v>
      </c>
      <c r="T22" s="51">
        <f t="shared" si="7"/>
        <v>6.1369999999999996</v>
      </c>
      <c r="U22" s="193">
        <v>6.2</v>
      </c>
      <c r="V22" s="193">
        <f t="shared" si="0"/>
        <v>6.2</v>
      </c>
      <c r="W22" s="194" t="s">
        <v>142</v>
      </c>
      <c r="X22" s="197">
        <v>0</v>
      </c>
      <c r="Y22" s="197">
        <v>1058</v>
      </c>
      <c r="Z22" s="197">
        <v>1195</v>
      </c>
      <c r="AA22" s="197">
        <v>1185</v>
      </c>
      <c r="AB22" s="197">
        <v>1198</v>
      </c>
      <c r="AC22" s="52" t="s">
        <v>90</v>
      </c>
      <c r="AD22" s="52" t="s">
        <v>90</v>
      </c>
      <c r="AE22" s="52" t="s">
        <v>90</v>
      </c>
      <c r="AF22" s="196" t="s">
        <v>90</v>
      </c>
      <c r="AG22" s="196">
        <v>33751636</v>
      </c>
      <c r="AH22" s="53">
        <f t="shared" si="9"/>
        <v>1400</v>
      </c>
      <c r="AI22" s="54">
        <f t="shared" si="8"/>
        <v>228.12449079354735</v>
      </c>
      <c r="AJ22" s="166">
        <v>0</v>
      </c>
      <c r="AK22" s="166">
        <v>1</v>
      </c>
      <c r="AL22" s="166">
        <v>1</v>
      </c>
      <c r="AM22" s="166">
        <v>1</v>
      </c>
      <c r="AN22" s="166">
        <v>1</v>
      </c>
      <c r="AO22" s="166">
        <v>0</v>
      </c>
      <c r="AP22" s="197">
        <v>7465404</v>
      </c>
      <c r="AQ22" s="197">
        <f t="shared" si="1"/>
        <v>0</v>
      </c>
      <c r="AR22" s="55"/>
      <c r="AS22" s="56" t="s">
        <v>101</v>
      </c>
      <c r="AV22" s="59" t="s">
        <v>110</v>
      </c>
      <c r="AY22" s="170"/>
    </row>
    <row r="23" spans="1:51" x14ac:dyDescent="0.25">
      <c r="A23" s="163" t="s">
        <v>183</v>
      </c>
      <c r="B23" s="43">
        <v>2.5</v>
      </c>
      <c r="C23" s="43">
        <v>0.54166666666666696</v>
      </c>
      <c r="D23" s="191">
        <v>6</v>
      </c>
      <c r="E23" s="44">
        <f t="shared" si="2"/>
        <v>4.2253521126760569</v>
      </c>
      <c r="F23" s="168">
        <v>81</v>
      </c>
      <c r="G23" s="44">
        <f t="shared" si="3"/>
        <v>57.04225352112676</v>
      </c>
      <c r="H23" s="45" t="s">
        <v>88</v>
      </c>
      <c r="I23" s="45">
        <f t="shared" si="4"/>
        <v>55.633802816901408</v>
      </c>
      <c r="J23" s="46">
        <f t="shared" si="10"/>
        <v>57.04225352112676</v>
      </c>
      <c r="K23" s="45">
        <f>J23+(6/1.42)</f>
        <v>61.267605633802816</v>
      </c>
      <c r="L23" s="47">
        <v>19</v>
      </c>
      <c r="M23" s="48" t="s">
        <v>100</v>
      </c>
      <c r="N23" s="48">
        <v>17.5</v>
      </c>
      <c r="O23" s="192">
        <v>137</v>
      </c>
      <c r="P23" s="192">
        <v>139</v>
      </c>
      <c r="Q23" s="192">
        <v>20634080</v>
      </c>
      <c r="R23" s="50">
        <f t="shared" si="5"/>
        <v>5638</v>
      </c>
      <c r="S23" s="51">
        <f t="shared" si="6"/>
        <v>135.31200000000001</v>
      </c>
      <c r="T23" s="51">
        <f t="shared" si="7"/>
        <v>5.6379999999999999</v>
      </c>
      <c r="U23" s="193">
        <v>6.1</v>
      </c>
      <c r="V23" s="193">
        <f t="shared" si="0"/>
        <v>6.1</v>
      </c>
      <c r="W23" s="194" t="s">
        <v>142</v>
      </c>
      <c r="X23" s="197">
        <v>0</v>
      </c>
      <c r="Y23" s="197">
        <v>997</v>
      </c>
      <c r="Z23" s="197">
        <v>1195</v>
      </c>
      <c r="AA23" s="197">
        <v>1185</v>
      </c>
      <c r="AB23" s="197">
        <v>1198</v>
      </c>
      <c r="AC23" s="52" t="s">
        <v>90</v>
      </c>
      <c r="AD23" s="52" t="s">
        <v>90</v>
      </c>
      <c r="AE23" s="52" t="s">
        <v>90</v>
      </c>
      <c r="AF23" s="196" t="s">
        <v>90</v>
      </c>
      <c r="AG23" s="196">
        <v>33752932</v>
      </c>
      <c r="AH23" s="53">
        <f t="shared" si="9"/>
        <v>1296</v>
      </c>
      <c r="AI23" s="54">
        <f t="shared" si="8"/>
        <v>229.86874778290175</v>
      </c>
      <c r="AJ23" s="166">
        <v>0</v>
      </c>
      <c r="AK23" s="166">
        <v>1</v>
      </c>
      <c r="AL23" s="166">
        <v>1</v>
      </c>
      <c r="AM23" s="166">
        <v>1</v>
      </c>
      <c r="AN23" s="166">
        <v>1</v>
      </c>
      <c r="AO23" s="166">
        <v>0</v>
      </c>
      <c r="AP23" s="197">
        <v>7465404</v>
      </c>
      <c r="AQ23" s="197">
        <f t="shared" si="1"/>
        <v>0</v>
      </c>
      <c r="AR23" s="55"/>
      <c r="AS23" s="56" t="s">
        <v>113</v>
      </c>
      <c r="AT23" s="58"/>
      <c r="AV23" s="60" t="s">
        <v>111</v>
      </c>
      <c r="AW23" s="61" t="s">
        <v>112</v>
      </c>
      <c r="AY23" s="170"/>
    </row>
    <row r="24" spans="1:51" x14ac:dyDescent="0.25">
      <c r="B24" s="43">
        <v>2.5416666666666701</v>
      </c>
      <c r="C24" s="43">
        <v>0.58333333333333404</v>
      </c>
      <c r="D24" s="191">
        <v>6</v>
      </c>
      <c r="E24" s="44">
        <f t="shared" si="2"/>
        <v>4.2253521126760569</v>
      </c>
      <c r="F24" s="168">
        <v>81</v>
      </c>
      <c r="G24" s="44">
        <f t="shared" si="3"/>
        <v>57.04225352112676</v>
      </c>
      <c r="H24" s="45" t="s">
        <v>88</v>
      </c>
      <c r="I24" s="45">
        <f t="shared" si="4"/>
        <v>55.633802816901408</v>
      </c>
      <c r="J24" s="46">
        <f t="shared" si="10"/>
        <v>57.04225352112676</v>
      </c>
      <c r="K24" s="45">
        <f t="shared" ref="K24:K34" si="12">J24+(6/1.42)</f>
        <v>61.267605633802816</v>
      </c>
      <c r="L24" s="47">
        <v>18</v>
      </c>
      <c r="M24" s="48" t="s">
        <v>100</v>
      </c>
      <c r="N24" s="48">
        <v>17.3</v>
      </c>
      <c r="O24" s="192">
        <v>137</v>
      </c>
      <c r="P24" s="192">
        <v>130</v>
      </c>
      <c r="Q24" s="192">
        <v>20639712</v>
      </c>
      <c r="R24" s="50">
        <f t="shared" si="5"/>
        <v>5632</v>
      </c>
      <c r="S24" s="51">
        <f t="shared" si="6"/>
        <v>135.16800000000001</v>
      </c>
      <c r="T24" s="51">
        <f t="shared" si="7"/>
        <v>5.6319999999999997</v>
      </c>
      <c r="U24" s="193">
        <v>5.9</v>
      </c>
      <c r="V24" s="193">
        <f t="shared" si="0"/>
        <v>5.9</v>
      </c>
      <c r="W24" s="194" t="s">
        <v>142</v>
      </c>
      <c r="X24" s="197">
        <v>0</v>
      </c>
      <c r="Y24" s="197">
        <v>990</v>
      </c>
      <c r="Z24" s="197">
        <v>1195</v>
      </c>
      <c r="AA24" s="197">
        <v>1185</v>
      </c>
      <c r="AB24" s="197">
        <v>1198</v>
      </c>
      <c r="AC24" s="52" t="s">
        <v>90</v>
      </c>
      <c r="AD24" s="52" t="s">
        <v>90</v>
      </c>
      <c r="AE24" s="52" t="s">
        <v>90</v>
      </c>
      <c r="AF24" s="196" t="s">
        <v>90</v>
      </c>
      <c r="AG24" s="196">
        <v>33754244</v>
      </c>
      <c r="AH24" s="53">
        <f t="shared" si="9"/>
        <v>1312</v>
      </c>
      <c r="AI24" s="54">
        <f t="shared" si="8"/>
        <v>232.95454545454547</v>
      </c>
      <c r="AJ24" s="166">
        <v>0</v>
      </c>
      <c r="AK24" s="166">
        <v>1</v>
      </c>
      <c r="AL24" s="166">
        <v>1</v>
      </c>
      <c r="AM24" s="166">
        <v>1</v>
      </c>
      <c r="AN24" s="166">
        <v>1</v>
      </c>
      <c r="AO24" s="166">
        <v>0</v>
      </c>
      <c r="AP24" s="197">
        <v>7465404</v>
      </c>
      <c r="AQ24" s="197">
        <f t="shared" si="1"/>
        <v>0</v>
      </c>
      <c r="AR24" s="57"/>
      <c r="AS24" s="56" t="s">
        <v>113</v>
      </c>
      <c r="AV24" s="62" t="s">
        <v>29</v>
      </c>
      <c r="AW24" s="62">
        <v>14.7</v>
      </c>
      <c r="AY24" s="170"/>
    </row>
    <row r="25" spans="1:51" x14ac:dyDescent="0.25">
      <c r="B25" s="43">
        <v>2.5833333333333299</v>
      </c>
      <c r="C25" s="43">
        <v>0.625</v>
      </c>
      <c r="D25" s="191">
        <v>7</v>
      </c>
      <c r="E25" s="44">
        <f t="shared" si="2"/>
        <v>4.9295774647887329</v>
      </c>
      <c r="F25" s="168">
        <v>81</v>
      </c>
      <c r="G25" s="44">
        <f t="shared" si="3"/>
        <v>57.04225352112676</v>
      </c>
      <c r="H25" s="45" t="s">
        <v>88</v>
      </c>
      <c r="I25" s="45">
        <f t="shared" si="4"/>
        <v>55.633802816901408</v>
      </c>
      <c r="J25" s="46">
        <f t="shared" si="10"/>
        <v>57.04225352112676</v>
      </c>
      <c r="K25" s="45">
        <f t="shared" si="12"/>
        <v>61.267605633802816</v>
      </c>
      <c r="L25" s="47">
        <v>18</v>
      </c>
      <c r="M25" s="48" t="s">
        <v>100</v>
      </c>
      <c r="N25" s="48">
        <v>16.899999999999999</v>
      </c>
      <c r="O25" s="192">
        <v>133</v>
      </c>
      <c r="P25" s="192">
        <v>133</v>
      </c>
      <c r="Q25" s="192">
        <v>20645603</v>
      </c>
      <c r="R25" s="50">
        <f t="shared" si="5"/>
        <v>5891</v>
      </c>
      <c r="S25" s="51">
        <f t="shared" si="6"/>
        <v>141.38399999999999</v>
      </c>
      <c r="T25" s="51">
        <f t="shared" si="7"/>
        <v>5.891</v>
      </c>
      <c r="U25" s="193">
        <v>5.8</v>
      </c>
      <c r="V25" s="193">
        <f t="shared" si="0"/>
        <v>5.8</v>
      </c>
      <c r="W25" s="194" t="s">
        <v>142</v>
      </c>
      <c r="X25" s="197">
        <v>0</v>
      </c>
      <c r="Y25" s="197">
        <v>991</v>
      </c>
      <c r="Z25" s="197">
        <v>1175</v>
      </c>
      <c r="AA25" s="197">
        <v>1185</v>
      </c>
      <c r="AB25" s="197">
        <v>1179</v>
      </c>
      <c r="AC25" s="52" t="s">
        <v>90</v>
      </c>
      <c r="AD25" s="52" t="s">
        <v>90</v>
      </c>
      <c r="AE25" s="52" t="s">
        <v>90</v>
      </c>
      <c r="AF25" s="196" t="s">
        <v>90</v>
      </c>
      <c r="AG25" s="196">
        <v>33755604</v>
      </c>
      <c r="AH25" s="53">
        <f t="shared" si="9"/>
        <v>1360</v>
      </c>
      <c r="AI25" s="54">
        <f t="shared" si="8"/>
        <v>230.86063486674587</v>
      </c>
      <c r="AJ25" s="166">
        <v>0</v>
      </c>
      <c r="AK25" s="166">
        <v>1</v>
      </c>
      <c r="AL25" s="166">
        <v>1</v>
      </c>
      <c r="AM25" s="166">
        <v>1</v>
      </c>
      <c r="AN25" s="166">
        <v>1</v>
      </c>
      <c r="AO25" s="166">
        <v>0</v>
      </c>
      <c r="AP25" s="197">
        <v>7465404</v>
      </c>
      <c r="AQ25" s="197">
        <f t="shared" si="1"/>
        <v>0</v>
      </c>
      <c r="AR25" s="55"/>
      <c r="AS25" s="56" t="s">
        <v>113</v>
      </c>
      <c r="AV25" s="62" t="s">
        <v>74</v>
      </c>
      <c r="AW25" s="62">
        <v>10.36</v>
      </c>
      <c r="AY25" s="170"/>
    </row>
    <row r="26" spans="1:51" x14ac:dyDescent="0.25">
      <c r="B26" s="43">
        <v>2.625</v>
      </c>
      <c r="C26" s="43">
        <v>0.66666666666666696</v>
      </c>
      <c r="D26" s="191">
        <v>8</v>
      </c>
      <c r="E26" s="44">
        <f t="shared" si="2"/>
        <v>5.6338028169014089</v>
      </c>
      <c r="F26" s="168">
        <v>81</v>
      </c>
      <c r="G26" s="44">
        <f t="shared" si="3"/>
        <v>57.04225352112676</v>
      </c>
      <c r="H26" s="45" t="s">
        <v>88</v>
      </c>
      <c r="I26" s="45">
        <f t="shared" si="4"/>
        <v>53.521126760563384</v>
      </c>
      <c r="J26" s="46">
        <f>(F26-3)/1.42</f>
        <v>54.929577464788736</v>
      </c>
      <c r="K26" s="45">
        <f t="shared" si="12"/>
        <v>59.154929577464792</v>
      </c>
      <c r="L26" s="47">
        <v>18</v>
      </c>
      <c r="M26" s="48" t="s">
        <v>100</v>
      </c>
      <c r="N26" s="48">
        <v>16.7</v>
      </c>
      <c r="O26" s="192">
        <v>135</v>
      </c>
      <c r="P26" s="192">
        <v>137</v>
      </c>
      <c r="Q26" s="192">
        <v>20650976</v>
      </c>
      <c r="R26" s="50">
        <f t="shared" si="5"/>
        <v>5373</v>
      </c>
      <c r="S26" s="51">
        <f t="shared" si="6"/>
        <v>128.952</v>
      </c>
      <c r="T26" s="51">
        <f t="shared" si="7"/>
        <v>5.3730000000000002</v>
      </c>
      <c r="U26" s="193">
        <v>5.8</v>
      </c>
      <c r="V26" s="193">
        <f t="shared" si="0"/>
        <v>5.8</v>
      </c>
      <c r="W26" s="194" t="s">
        <v>142</v>
      </c>
      <c r="X26" s="197">
        <v>0</v>
      </c>
      <c r="Y26" s="197">
        <v>991</v>
      </c>
      <c r="Z26" s="197">
        <v>1175</v>
      </c>
      <c r="AA26" s="197">
        <v>1185</v>
      </c>
      <c r="AB26" s="197">
        <v>1179</v>
      </c>
      <c r="AC26" s="52" t="s">
        <v>90</v>
      </c>
      <c r="AD26" s="52" t="s">
        <v>90</v>
      </c>
      <c r="AE26" s="52" t="s">
        <v>90</v>
      </c>
      <c r="AF26" s="196" t="s">
        <v>90</v>
      </c>
      <c r="AG26" s="196">
        <v>33756852</v>
      </c>
      <c r="AH26" s="53">
        <f t="shared" si="9"/>
        <v>1248</v>
      </c>
      <c r="AI26" s="54">
        <f t="shared" si="8"/>
        <v>232.27247347850363</v>
      </c>
      <c r="AJ26" s="166">
        <v>0</v>
      </c>
      <c r="AK26" s="166">
        <v>1</v>
      </c>
      <c r="AL26" s="166">
        <v>1</v>
      </c>
      <c r="AM26" s="166">
        <v>1</v>
      </c>
      <c r="AN26" s="166">
        <v>1</v>
      </c>
      <c r="AO26" s="166">
        <v>0</v>
      </c>
      <c r="AP26" s="197">
        <v>7465404</v>
      </c>
      <c r="AQ26" s="197">
        <f t="shared" si="1"/>
        <v>0</v>
      </c>
      <c r="AR26" s="55"/>
      <c r="AS26" s="56" t="s">
        <v>113</v>
      </c>
      <c r="AV26" s="62" t="s">
        <v>114</v>
      </c>
      <c r="AW26" s="62">
        <v>1.01325</v>
      </c>
      <c r="AY26" s="170"/>
    </row>
    <row r="27" spans="1:51" x14ac:dyDescent="0.25">
      <c r="B27" s="43">
        <v>2.6666666666666701</v>
      </c>
      <c r="C27" s="43">
        <v>0.70833333333333404</v>
      </c>
      <c r="D27" s="191">
        <v>5</v>
      </c>
      <c r="E27" s="44">
        <f t="shared" si="2"/>
        <v>3.5211267605633805</v>
      </c>
      <c r="F27" s="168">
        <v>81</v>
      </c>
      <c r="G27" s="44">
        <f t="shared" si="3"/>
        <v>57.04225352112676</v>
      </c>
      <c r="H27" s="45" t="s">
        <v>88</v>
      </c>
      <c r="I27" s="45">
        <f t="shared" si="4"/>
        <v>53.521126760563384</v>
      </c>
      <c r="J27" s="46">
        <f t="shared" ref="J27:J32" si="13">(F27-3)/1.42</f>
        <v>54.929577464788736</v>
      </c>
      <c r="K27" s="45">
        <f t="shared" si="12"/>
        <v>59.154929577464792</v>
      </c>
      <c r="L27" s="47">
        <v>18</v>
      </c>
      <c r="M27" s="48" t="s">
        <v>100</v>
      </c>
      <c r="N27" s="48">
        <v>16.7</v>
      </c>
      <c r="O27" s="192">
        <v>127</v>
      </c>
      <c r="P27" s="192">
        <v>129</v>
      </c>
      <c r="Q27" s="192">
        <v>20656559</v>
      </c>
      <c r="R27" s="50">
        <f t="shared" si="5"/>
        <v>5583</v>
      </c>
      <c r="S27" s="51">
        <f t="shared" si="6"/>
        <v>133.99199999999999</v>
      </c>
      <c r="T27" s="51">
        <f t="shared" si="7"/>
        <v>5.5830000000000002</v>
      </c>
      <c r="U27" s="193">
        <v>5.4</v>
      </c>
      <c r="V27" s="193">
        <f t="shared" si="0"/>
        <v>5.4</v>
      </c>
      <c r="W27" s="194" t="s">
        <v>142</v>
      </c>
      <c r="X27" s="197">
        <v>0</v>
      </c>
      <c r="Y27" s="197">
        <v>1048</v>
      </c>
      <c r="Z27" s="197">
        <v>1185</v>
      </c>
      <c r="AA27" s="197">
        <v>1185</v>
      </c>
      <c r="AB27" s="197">
        <v>1180</v>
      </c>
      <c r="AC27" s="52" t="s">
        <v>90</v>
      </c>
      <c r="AD27" s="52" t="s">
        <v>90</v>
      </c>
      <c r="AE27" s="52" t="s">
        <v>90</v>
      </c>
      <c r="AF27" s="196" t="s">
        <v>90</v>
      </c>
      <c r="AG27" s="196">
        <v>33758148</v>
      </c>
      <c r="AH27" s="53">
        <f t="shared" si="9"/>
        <v>1296</v>
      </c>
      <c r="AI27" s="54">
        <f t="shared" si="8"/>
        <v>232.13326168726491</v>
      </c>
      <c r="AJ27" s="166">
        <v>0</v>
      </c>
      <c r="AK27" s="166">
        <v>1</v>
      </c>
      <c r="AL27" s="166">
        <v>1</v>
      </c>
      <c r="AM27" s="166">
        <v>1</v>
      </c>
      <c r="AN27" s="166">
        <v>1</v>
      </c>
      <c r="AO27" s="166">
        <v>0</v>
      </c>
      <c r="AP27" s="197">
        <v>7465404</v>
      </c>
      <c r="AQ27" s="197">
        <f t="shared" si="1"/>
        <v>0</v>
      </c>
      <c r="AR27" s="55"/>
      <c r="AS27" s="56" t="s">
        <v>113</v>
      </c>
      <c r="AV27" s="62" t="s">
        <v>115</v>
      </c>
      <c r="AW27" s="62">
        <v>1</v>
      </c>
      <c r="AY27" s="170"/>
    </row>
    <row r="28" spans="1:51" x14ac:dyDescent="0.25">
      <c r="B28" s="43">
        <v>2.7083333333333299</v>
      </c>
      <c r="C28" s="43">
        <v>0.750000000000002</v>
      </c>
      <c r="D28" s="191">
        <v>5</v>
      </c>
      <c r="E28" s="44">
        <f t="shared" si="2"/>
        <v>3.5211267605633805</v>
      </c>
      <c r="F28" s="168">
        <v>78</v>
      </c>
      <c r="G28" s="44">
        <f t="shared" si="3"/>
        <v>54.929577464788736</v>
      </c>
      <c r="H28" s="45" t="s">
        <v>88</v>
      </c>
      <c r="I28" s="45">
        <f t="shared" si="4"/>
        <v>51.408450704225352</v>
      </c>
      <c r="J28" s="46">
        <f t="shared" si="13"/>
        <v>52.816901408450704</v>
      </c>
      <c r="K28" s="45">
        <f t="shared" si="12"/>
        <v>57.04225352112676</v>
      </c>
      <c r="L28" s="47">
        <v>18</v>
      </c>
      <c r="M28" s="48" t="s">
        <v>100</v>
      </c>
      <c r="N28" s="48">
        <v>16.7</v>
      </c>
      <c r="O28" s="192">
        <v>134</v>
      </c>
      <c r="P28" s="192">
        <v>135</v>
      </c>
      <c r="Q28" s="192">
        <v>20662132</v>
      </c>
      <c r="R28" s="50">
        <f t="shared" si="5"/>
        <v>5573</v>
      </c>
      <c r="S28" s="51">
        <f t="shared" si="6"/>
        <v>133.75200000000001</v>
      </c>
      <c r="T28" s="51">
        <f t="shared" si="7"/>
        <v>5.5730000000000004</v>
      </c>
      <c r="U28" s="193">
        <v>5.2</v>
      </c>
      <c r="V28" s="193">
        <f t="shared" si="0"/>
        <v>5.2</v>
      </c>
      <c r="W28" s="194" t="s">
        <v>142</v>
      </c>
      <c r="X28" s="197">
        <v>0</v>
      </c>
      <c r="Y28" s="197">
        <v>978</v>
      </c>
      <c r="Z28" s="197">
        <v>1175</v>
      </c>
      <c r="AA28" s="197">
        <v>1185</v>
      </c>
      <c r="AB28" s="197">
        <v>1180</v>
      </c>
      <c r="AC28" s="52" t="s">
        <v>90</v>
      </c>
      <c r="AD28" s="52" t="s">
        <v>90</v>
      </c>
      <c r="AE28" s="52" t="s">
        <v>90</v>
      </c>
      <c r="AF28" s="196" t="s">
        <v>90</v>
      </c>
      <c r="AG28" s="196">
        <v>33759428</v>
      </c>
      <c r="AH28" s="53">
        <f t="shared" si="9"/>
        <v>1280</v>
      </c>
      <c r="AI28" s="54">
        <f t="shared" si="8"/>
        <v>229.67880854118067</v>
      </c>
      <c r="AJ28" s="166">
        <v>0</v>
      </c>
      <c r="AK28" s="166">
        <v>1</v>
      </c>
      <c r="AL28" s="166">
        <v>1</v>
      </c>
      <c r="AM28" s="166">
        <v>1</v>
      </c>
      <c r="AN28" s="166">
        <v>1</v>
      </c>
      <c r="AO28" s="166">
        <v>0</v>
      </c>
      <c r="AP28" s="197">
        <v>7465404</v>
      </c>
      <c r="AQ28" s="197">
        <f t="shared" si="1"/>
        <v>0</v>
      </c>
      <c r="AR28" s="57"/>
      <c r="AS28" s="56" t="s">
        <v>113</v>
      </c>
      <c r="AV28" s="62" t="s">
        <v>116</v>
      </c>
      <c r="AW28" s="62">
        <v>101.325</v>
      </c>
      <c r="AY28" s="170"/>
    </row>
    <row r="29" spans="1:51" x14ac:dyDescent="0.25">
      <c r="B29" s="43">
        <v>2.75</v>
      </c>
      <c r="C29" s="43">
        <v>0.79166666666666896</v>
      </c>
      <c r="D29" s="191">
        <v>5</v>
      </c>
      <c r="E29" s="44">
        <f t="shared" si="2"/>
        <v>3.5211267605633805</v>
      </c>
      <c r="F29" s="168">
        <v>78</v>
      </c>
      <c r="G29" s="44">
        <f t="shared" si="3"/>
        <v>54.929577464788736</v>
      </c>
      <c r="H29" s="45" t="s">
        <v>88</v>
      </c>
      <c r="I29" s="45">
        <f t="shared" si="4"/>
        <v>51.408450704225352</v>
      </c>
      <c r="J29" s="46">
        <f t="shared" si="13"/>
        <v>52.816901408450704</v>
      </c>
      <c r="K29" s="45">
        <f t="shared" si="12"/>
        <v>57.04225352112676</v>
      </c>
      <c r="L29" s="47">
        <v>18</v>
      </c>
      <c r="M29" s="48" t="s">
        <v>100</v>
      </c>
      <c r="N29" s="48">
        <v>16.600000000000001</v>
      </c>
      <c r="O29" s="192">
        <v>133</v>
      </c>
      <c r="P29" s="192">
        <v>134</v>
      </c>
      <c r="Q29" s="192">
        <v>20667626</v>
      </c>
      <c r="R29" s="50">
        <f t="shared" si="5"/>
        <v>5494</v>
      </c>
      <c r="S29" s="51">
        <f t="shared" si="6"/>
        <v>131.85599999999999</v>
      </c>
      <c r="T29" s="51">
        <f t="shared" si="7"/>
        <v>5.4939999999999998</v>
      </c>
      <c r="U29" s="193">
        <v>5.2</v>
      </c>
      <c r="V29" s="193">
        <f t="shared" si="0"/>
        <v>5.2</v>
      </c>
      <c r="W29" s="194" t="s">
        <v>142</v>
      </c>
      <c r="X29" s="197">
        <v>0</v>
      </c>
      <c r="Y29" s="197">
        <v>950</v>
      </c>
      <c r="Z29" s="197">
        <v>1165</v>
      </c>
      <c r="AA29" s="197">
        <v>1185</v>
      </c>
      <c r="AB29" s="197">
        <v>1169</v>
      </c>
      <c r="AC29" s="52" t="s">
        <v>90</v>
      </c>
      <c r="AD29" s="52" t="s">
        <v>90</v>
      </c>
      <c r="AE29" s="52" t="s">
        <v>90</v>
      </c>
      <c r="AF29" s="196" t="s">
        <v>90</v>
      </c>
      <c r="AG29" s="196">
        <v>33760692</v>
      </c>
      <c r="AH29" s="53">
        <f t="shared" si="9"/>
        <v>1264</v>
      </c>
      <c r="AI29" s="54">
        <f t="shared" si="8"/>
        <v>230.06916636330544</v>
      </c>
      <c r="AJ29" s="166">
        <v>0</v>
      </c>
      <c r="AK29" s="166">
        <v>1</v>
      </c>
      <c r="AL29" s="166">
        <v>1</v>
      </c>
      <c r="AM29" s="166">
        <v>1</v>
      </c>
      <c r="AN29" s="166">
        <v>1</v>
      </c>
      <c r="AO29" s="166">
        <v>0</v>
      </c>
      <c r="AP29" s="197">
        <v>7465404</v>
      </c>
      <c r="AQ29" s="197">
        <f t="shared" si="1"/>
        <v>0</v>
      </c>
      <c r="AR29" s="55"/>
      <c r="AS29" s="56" t="s">
        <v>113</v>
      </c>
      <c r="AY29" s="170"/>
    </row>
    <row r="30" spans="1:51" x14ac:dyDescent="0.25">
      <c r="B30" s="43">
        <v>2.7916666666666701</v>
      </c>
      <c r="C30" s="43">
        <v>0.83333333333333703</v>
      </c>
      <c r="D30" s="191">
        <v>10</v>
      </c>
      <c r="E30" s="44">
        <f t="shared" si="2"/>
        <v>7.042253521126761</v>
      </c>
      <c r="F30" s="168">
        <v>76</v>
      </c>
      <c r="G30" s="44">
        <f t="shared" si="3"/>
        <v>53.521126760563384</v>
      </c>
      <c r="H30" s="45" t="s">
        <v>88</v>
      </c>
      <c r="I30" s="45">
        <f t="shared" si="4"/>
        <v>50</v>
      </c>
      <c r="J30" s="46">
        <f t="shared" si="13"/>
        <v>51.408450704225352</v>
      </c>
      <c r="K30" s="45">
        <f t="shared" si="12"/>
        <v>55.633802816901408</v>
      </c>
      <c r="L30" s="47">
        <v>18</v>
      </c>
      <c r="M30" s="48" t="s">
        <v>100</v>
      </c>
      <c r="N30" s="48">
        <v>16.600000000000001</v>
      </c>
      <c r="O30" s="192">
        <v>115</v>
      </c>
      <c r="P30" s="192">
        <v>120</v>
      </c>
      <c r="Q30" s="192">
        <v>20672955</v>
      </c>
      <c r="R30" s="50">
        <f t="shared" si="5"/>
        <v>5329</v>
      </c>
      <c r="S30" s="51">
        <f t="shared" si="6"/>
        <v>127.896</v>
      </c>
      <c r="T30" s="51">
        <f t="shared" si="7"/>
        <v>5.3289999999999997</v>
      </c>
      <c r="U30" s="193">
        <v>4.5999999999999996</v>
      </c>
      <c r="V30" s="193">
        <f t="shared" si="0"/>
        <v>4.5999999999999996</v>
      </c>
      <c r="W30" s="194" t="s">
        <v>143</v>
      </c>
      <c r="X30" s="197">
        <v>0</v>
      </c>
      <c r="Y30" s="197">
        <v>1070</v>
      </c>
      <c r="Z30" s="197">
        <v>1195</v>
      </c>
      <c r="AA30" s="197">
        <v>0</v>
      </c>
      <c r="AB30" s="197">
        <v>1199</v>
      </c>
      <c r="AC30" s="52" t="s">
        <v>90</v>
      </c>
      <c r="AD30" s="52" t="s">
        <v>90</v>
      </c>
      <c r="AE30" s="52" t="s">
        <v>90</v>
      </c>
      <c r="AF30" s="196" t="s">
        <v>90</v>
      </c>
      <c r="AG30" s="196">
        <v>33761764</v>
      </c>
      <c r="AH30" s="53">
        <f t="shared" si="9"/>
        <v>1072</v>
      </c>
      <c r="AI30" s="54">
        <f t="shared" si="8"/>
        <v>201.16344529930569</v>
      </c>
      <c r="AJ30" s="166">
        <v>0</v>
      </c>
      <c r="AK30" s="166">
        <v>1</v>
      </c>
      <c r="AL30" s="166">
        <v>1</v>
      </c>
      <c r="AM30" s="166">
        <v>0</v>
      </c>
      <c r="AN30" s="166">
        <v>1</v>
      </c>
      <c r="AO30" s="166">
        <v>0</v>
      </c>
      <c r="AP30" s="197">
        <v>7465404</v>
      </c>
      <c r="AQ30" s="197">
        <f t="shared" si="1"/>
        <v>0</v>
      </c>
      <c r="AR30" s="55"/>
      <c r="AS30" s="56" t="s">
        <v>113</v>
      </c>
      <c r="AV30" s="225" t="s">
        <v>117</v>
      </c>
      <c r="AW30" s="225"/>
      <c r="AY30" s="170"/>
    </row>
    <row r="31" spans="1:51" x14ac:dyDescent="0.25">
      <c r="B31" s="43">
        <v>2.8333333333333299</v>
      </c>
      <c r="C31" s="43">
        <v>0.875000000000004</v>
      </c>
      <c r="D31" s="191">
        <v>11</v>
      </c>
      <c r="E31" s="44">
        <f t="shared" si="2"/>
        <v>7.746478873239437</v>
      </c>
      <c r="F31" s="168">
        <v>76</v>
      </c>
      <c r="G31" s="44">
        <f t="shared" si="3"/>
        <v>53.521126760563384</v>
      </c>
      <c r="H31" s="45" t="s">
        <v>88</v>
      </c>
      <c r="I31" s="45">
        <f t="shared" si="4"/>
        <v>50</v>
      </c>
      <c r="J31" s="46">
        <f t="shared" si="13"/>
        <v>51.408450704225352</v>
      </c>
      <c r="K31" s="45">
        <f t="shared" si="12"/>
        <v>55.633802816901408</v>
      </c>
      <c r="L31" s="47">
        <v>18</v>
      </c>
      <c r="M31" s="48" t="s">
        <v>100</v>
      </c>
      <c r="N31" s="48">
        <v>16.100000000000001</v>
      </c>
      <c r="O31" s="192">
        <v>116</v>
      </c>
      <c r="P31" s="192">
        <v>121</v>
      </c>
      <c r="Q31" s="192">
        <v>20678339</v>
      </c>
      <c r="R31" s="50">
        <f t="shared" si="5"/>
        <v>5384</v>
      </c>
      <c r="S31" s="51">
        <f t="shared" si="6"/>
        <v>129.21600000000001</v>
      </c>
      <c r="T31" s="51">
        <f t="shared" si="7"/>
        <v>5.3840000000000003</v>
      </c>
      <c r="U31" s="193">
        <v>3.7</v>
      </c>
      <c r="V31" s="193">
        <f t="shared" si="0"/>
        <v>3.7</v>
      </c>
      <c r="W31" s="194" t="s">
        <v>143</v>
      </c>
      <c r="X31" s="197">
        <v>0</v>
      </c>
      <c r="Y31" s="197">
        <v>1001</v>
      </c>
      <c r="Z31" s="197">
        <v>1195</v>
      </c>
      <c r="AA31" s="197">
        <v>0</v>
      </c>
      <c r="AB31" s="197">
        <v>1199</v>
      </c>
      <c r="AC31" s="52" t="s">
        <v>90</v>
      </c>
      <c r="AD31" s="52" t="s">
        <v>90</v>
      </c>
      <c r="AE31" s="52" t="s">
        <v>90</v>
      </c>
      <c r="AF31" s="196" t="s">
        <v>90</v>
      </c>
      <c r="AG31" s="196">
        <v>33762844</v>
      </c>
      <c r="AH31" s="53">
        <f t="shared" si="9"/>
        <v>1080</v>
      </c>
      <c r="AI31" s="54">
        <f t="shared" si="8"/>
        <v>200.59435364041605</v>
      </c>
      <c r="AJ31" s="166">
        <v>0</v>
      </c>
      <c r="AK31" s="166">
        <v>1</v>
      </c>
      <c r="AL31" s="166">
        <v>1</v>
      </c>
      <c r="AM31" s="166">
        <v>0</v>
      </c>
      <c r="AN31" s="166">
        <v>1</v>
      </c>
      <c r="AO31" s="166">
        <v>0</v>
      </c>
      <c r="AP31" s="197">
        <v>7465404</v>
      </c>
      <c r="AQ31" s="197">
        <f t="shared" si="1"/>
        <v>0</v>
      </c>
      <c r="AR31" s="55"/>
      <c r="AS31" s="56" t="s">
        <v>113</v>
      </c>
      <c r="AV31" s="63" t="s">
        <v>29</v>
      </c>
      <c r="AW31" s="63" t="s">
        <v>74</v>
      </c>
      <c r="AY31" s="170"/>
    </row>
    <row r="32" spans="1:51" x14ac:dyDescent="0.25">
      <c r="B32" s="43">
        <v>2.875</v>
      </c>
      <c r="C32" s="43">
        <v>0.91666666666667096</v>
      </c>
      <c r="D32" s="191">
        <v>13</v>
      </c>
      <c r="E32" s="44">
        <f t="shared" si="2"/>
        <v>9.1549295774647899</v>
      </c>
      <c r="F32" s="168">
        <v>76</v>
      </c>
      <c r="G32" s="44">
        <f t="shared" si="3"/>
        <v>53.521126760563384</v>
      </c>
      <c r="H32" s="45" t="s">
        <v>88</v>
      </c>
      <c r="I32" s="45">
        <f t="shared" si="4"/>
        <v>50</v>
      </c>
      <c r="J32" s="46">
        <f t="shared" si="13"/>
        <v>51.408450704225352</v>
      </c>
      <c r="K32" s="45">
        <f t="shared" si="12"/>
        <v>55.633802816901408</v>
      </c>
      <c r="L32" s="47">
        <v>14</v>
      </c>
      <c r="M32" s="48" t="s">
        <v>118</v>
      </c>
      <c r="N32" s="48">
        <v>12.6</v>
      </c>
      <c r="O32" s="192">
        <v>117</v>
      </c>
      <c r="P32" s="192">
        <v>117</v>
      </c>
      <c r="Q32" s="192">
        <v>20683376</v>
      </c>
      <c r="R32" s="50">
        <f>Q32-Q31</f>
        <v>5037</v>
      </c>
      <c r="S32" s="51">
        <f t="shared" si="6"/>
        <v>120.88800000000001</v>
      </c>
      <c r="T32" s="51">
        <f t="shared" si="7"/>
        <v>5.0369999999999999</v>
      </c>
      <c r="U32" s="193">
        <v>3.6</v>
      </c>
      <c r="V32" s="193">
        <f t="shared" si="0"/>
        <v>3.6</v>
      </c>
      <c r="W32" s="194" t="s">
        <v>143</v>
      </c>
      <c r="X32" s="197">
        <v>0</v>
      </c>
      <c r="Y32" s="197">
        <v>980</v>
      </c>
      <c r="Z32" s="197">
        <v>1195</v>
      </c>
      <c r="AA32" s="197">
        <v>0</v>
      </c>
      <c r="AB32" s="197">
        <v>1199</v>
      </c>
      <c r="AC32" s="52" t="s">
        <v>90</v>
      </c>
      <c r="AD32" s="52" t="s">
        <v>90</v>
      </c>
      <c r="AE32" s="52" t="s">
        <v>90</v>
      </c>
      <c r="AF32" s="196" t="s">
        <v>90</v>
      </c>
      <c r="AG32" s="196">
        <v>33763840</v>
      </c>
      <c r="AH32" s="53">
        <f t="shared" si="9"/>
        <v>996</v>
      </c>
      <c r="AI32" s="54">
        <f t="shared" si="8"/>
        <v>197.73674806432402</v>
      </c>
      <c r="AJ32" s="166">
        <v>0</v>
      </c>
      <c r="AK32" s="166">
        <v>1</v>
      </c>
      <c r="AL32" s="166">
        <v>1</v>
      </c>
      <c r="AM32" s="166">
        <v>0</v>
      </c>
      <c r="AN32" s="166">
        <v>1</v>
      </c>
      <c r="AO32" s="166">
        <v>0</v>
      </c>
      <c r="AP32" s="197">
        <v>7465404</v>
      </c>
      <c r="AQ32" s="197">
        <f t="shared" si="1"/>
        <v>0</v>
      </c>
      <c r="AR32" s="57"/>
      <c r="AS32" s="56" t="s">
        <v>113</v>
      </c>
      <c r="AV32" s="64">
        <v>1</v>
      </c>
      <c r="AW32" s="64">
        <f>IFERROR(AV32*VLOOKUP(AV31,AV24:AW28,2,FALSE)/VLOOKUP(AW31,AV24:AW28,2,FALSE),"Enter Unit and Value")</f>
        <v>1.4189189189189189</v>
      </c>
      <c r="AY32" s="170"/>
    </row>
    <row r="33" spans="2:51" x14ac:dyDescent="0.25">
      <c r="B33" s="43">
        <v>2.9166666666666701</v>
      </c>
      <c r="C33" s="43">
        <v>0.95833333333333803</v>
      </c>
      <c r="D33" s="191">
        <v>11</v>
      </c>
      <c r="E33" s="44">
        <f t="shared" si="2"/>
        <v>7.746478873239437</v>
      </c>
      <c r="F33" s="168">
        <v>66</v>
      </c>
      <c r="G33" s="44">
        <f t="shared" si="3"/>
        <v>46.478873239436624</v>
      </c>
      <c r="H33" s="45" t="s">
        <v>88</v>
      </c>
      <c r="I33" s="45">
        <f>J33-(2/1.42)</f>
        <v>41.549295774647888</v>
      </c>
      <c r="J33" s="46">
        <f t="shared" ref="J33:J34" si="14">(F33-5)/1.42</f>
        <v>42.95774647887324</v>
      </c>
      <c r="K33" s="45">
        <f t="shared" si="12"/>
        <v>47.183098591549296</v>
      </c>
      <c r="L33" s="47">
        <v>14</v>
      </c>
      <c r="M33" s="48" t="s">
        <v>118</v>
      </c>
      <c r="N33" s="48">
        <v>11.9</v>
      </c>
      <c r="O33" s="192">
        <v>113</v>
      </c>
      <c r="P33" s="192">
        <v>97</v>
      </c>
      <c r="Q33" s="192">
        <v>20687639</v>
      </c>
      <c r="R33" s="50">
        <f t="shared" si="5"/>
        <v>4263</v>
      </c>
      <c r="S33" s="51">
        <f t="shared" si="6"/>
        <v>102.312</v>
      </c>
      <c r="T33" s="51">
        <f t="shared" si="7"/>
        <v>4.2629999999999999</v>
      </c>
      <c r="U33" s="193">
        <v>4.0999999999999996</v>
      </c>
      <c r="V33" s="193">
        <f t="shared" si="0"/>
        <v>4.0999999999999996</v>
      </c>
      <c r="W33" s="194" t="s">
        <v>129</v>
      </c>
      <c r="X33" s="197">
        <v>0</v>
      </c>
      <c r="Y33" s="197">
        <v>0</v>
      </c>
      <c r="Z33" s="197">
        <v>1050</v>
      </c>
      <c r="AA33" s="197">
        <v>0</v>
      </c>
      <c r="AB33" s="197">
        <v>1100</v>
      </c>
      <c r="AC33" s="52" t="s">
        <v>90</v>
      </c>
      <c r="AD33" s="52" t="s">
        <v>90</v>
      </c>
      <c r="AE33" s="52" t="s">
        <v>90</v>
      </c>
      <c r="AF33" s="196" t="s">
        <v>90</v>
      </c>
      <c r="AG33" s="196">
        <v>33764596</v>
      </c>
      <c r="AH33" s="53">
        <f t="shared" si="9"/>
        <v>756</v>
      </c>
      <c r="AI33" s="54">
        <f t="shared" si="8"/>
        <v>177.33990147783251</v>
      </c>
      <c r="AJ33" s="166">
        <v>0</v>
      </c>
      <c r="AK33" s="166">
        <v>0</v>
      </c>
      <c r="AL33" s="166">
        <v>1</v>
      </c>
      <c r="AM33" s="166">
        <v>0</v>
      </c>
      <c r="AN33" s="166">
        <v>1</v>
      </c>
      <c r="AO33" s="166">
        <v>0.25</v>
      </c>
      <c r="AP33" s="197">
        <v>7465848</v>
      </c>
      <c r="AQ33" s="197">
        <f t="shared" si="1"/>
        <v>444</v>
      </c>
      <c r="AR33" s="55"/>
      <c r="AS33" s="56" t="s">
        <v>113</v>
      </c>
      <c r="AY33" s="170"/>
    </row>
    <row r="34" spans="2:51" x14ac:dyDescent="0.25">
      <c r="B34" s="43">
        <v>2.9583333333333299</v>
      </c>
      <c r="C34" s="43">
        <v>1</v>
      </c>
      <c r="D34" s="191">
        <v>14</v>
      </c>
      <c r="E34" s="44">
        <f t="shared" si="2"/>
        <v>9.8591549295774659</v>
      </c>
      <c r="F34" s="168">
        <v>66</v>
      </c>
      <c r="G34" s="44">
        <f t="shared" si="3"/>
        <v>46.478873239436624</v>
      </c>
      <c r="H34" s="45" t="s">
        <v>88</v>
      </c>
      <c r="I34" s="45">
        <f t="shared" si="4"/>
        <v>41.549295774647888</v>
      </c>
      <c r="J34" s="46">
        <f t="shared" si="14"/>
        <v>42.95774647887324</v>
      </c>
      <c r="K34" s="45">
        <f t="shared" si="12"/>
        <v>47.183098591549296</v>
      </c>
      <c r="L34" s="47">
        <v>14</v>
      </c>
      <c r="M34" s="48" t="s">
        <v>118</v>
      </c>
      <c r="N34" s="65">
        <v>11.5</v>
      </c>
      <c r="O34" s="192">
        <v>108</v>
      </c>
      <c r="P34" s="192">
        <v>85</v>
      </c>
      <c r="Q34" s="192">
        <v>20691749</v>
      </c>
      <c r="R34" s="50">
        <f t="shared" si="5"/>
        <v>4110</v>
      </c>
      <c r="S34" s="51">
        <f t="shared" si="6"/>
        <v>98.64</v>
      </c>
      <c r="T34" s="51">
        <f t="shared" si="7"/>
        <v>4.1100000000000003</v>
      </c>
      <c r="U34" s="193">
        <v>4.9000000000000004</v>
      </c>
      <c r="V34" s="193">
        <f t="shared" si="0"/>
        <v>4.9000000000000004</v>
      </c>
      <c r="W34" s="194" t="s">
        <v>129</v>
      </c>
      <c r="X34" s="197">
        <v>0</v>
      </c>
      <c r="Y34" s="197">
        <v>0</v>
      </c>
      <c r="Z34" s="197">
        <v>999</v>
      </c>
      <c r="AA34" s="197">
        <v>0</v>
      </c>
      <c r="AB34" s="197">
        <v>1100</v>
      </c>
      <c r="AC34" s="52" t="s">
        <v>90</v>
      </c>
      <c r="AD34" s="52" t="s">
        <v>90</v>
      </c>
      <c r="AE34" s="52" t="s">
        <v>90</v>
      </c>
      <c r="AF34" s="196" t="s">
        <v>90</v>
      </c>
      <c r="AG34" s="196">
        <v>33765284</v>
      </c>
      <c r="AH34" s="53">
        <f t="shared" si="9"/>
        <v>688</v>
      </c>
      <c r="AI34" s="54">
        <f t="shared" si="8"/>
        <v>167.39659367396592</v>
      </c>
      <c r="AJ34" s="166">
        <v>0</v>
      </c>
      <c r="AK34" s="166">
        <v>0</v>
      </c>
      <c r="AL34" s="166">
        <v>1</v>
      </c>
      <c r="AM34" s="166">
        <v>0</v>
      </c>
      <c r="AN34" s="166">
        <v>1</v>
      </c>
      <c r="AO34" s="166">
        <v>0.25</v>
      </c>
      <c r="AP34" s="197">
        <v>7466507</v>
      </c>
      <c r="AQ34" s="197">
        <f t="shared" si="1"/>
        <v>659</v>
      </c>
      <c r="AR34" s="55"/>
      <c r="AS34" s="56" t="s">
        <v>113</v>
      </c>
      <c r="AV34" s="60" t="s">
        <v>119</v>
      </c>
      <c r="AW34" s="66" t="s">
        <v>30</v>
      </c>
      <c r="AY34" s="170"/>
    </row>
    <row r="35" spans="2:51" x14ac:dyDescent="0.25">
      <c r="B35" s="152"/>
      <c r="C35" s="153"/>
      <c r="D35" s="152"/>
      <c r="E35" s="155"/>
      <c r="F35" s="155"/>
      <c r="G35" s="156"/>
      <c r="H35" s="154"/>
      <c r="I35" s="155"/>
      <c r="J35" s="155"/>
      <c r="K35" s="156"/>
      <c r="L35" s="226" t="s">
        <v>120</v>
      </c>
      <c r="M35" s="227"/>
      <c r="N35" s="228"/>
      <c r="O35" s="67"/>
      <c r="P35" s="67">
        <f>AVERAGE(P11:P34)</f>
        <v>122.66666666666667</v>
      </c>
      <c r="Q35" s="68">
        <f>Q34-Q10</f>
        <v>123842</v>
      </c>
      <c r="R35" s="69">
        <f>SUM(R11:R34)</f>
        <v>123842</v>
      </c>
      <c r="S35" s="70">
        <f>AVERAGE(S11:S34)</f>
        <v>123.842</v>
      </c>
      <c r="T35" s="70">
        <f>SUM(T11:T34)</f>
        <v>123.84200000000003</v>
      </c>
      <c r="U35" s="154"/>
      <c r="V35" s="154"/>
      <c r="W35" s="61"/>
      <c r="X35" s="146"/>
      <c r="Y35" s="147"/>
      <c r="Z35" s="147"/>
      <c r="AA35" s="147"/>
      <c r="AB35" s="148"/>
      <c r="AC35" s="146"/>
      <c r="AD35" s="147"/>
      <c r="AE35" s="148"/>
      <c r="AF35" s="149"/>
      <c r="AG35" s="71">
        <f>AG34-AG10</f>
        <v>25676</v>
      </c>
      <c r="AH35" s="72">
        <f>SUM(AH11:AH34)</f>
        <v>25676</v>
      </c>
      <c r="AI35" s="73">
        <f>$AH$35/$T35</f>
        <v>207.32869301206372</v>
      </c>
      <c r="AJ35" s="149"/>
      <c r="AK35" s="150"/>
      <c r="AL35" s="150"/>
      <c r="AM35" s="150"/>
      <c r="AN35" s="151"/>
      <c r="AO35" s="74"/>
      <c r="AP35" s="75">
        <f>AP34-AP10</f>
        <v>6361</v>
      </c>
      <c r="AQ35" s="76">
        <f>SUM(AQ11:AQ34)</f>
        <v>6361</v>
      </c>
      <c r="AR35" s="77" t="e">
        <f>AVERAGE(AR11:AR34)</f>
        <v>#DIV/0!</v>
      </c>
      <c r="AS35" s="74"/>
      <c r="AV35" s="78" t="s">
        <v>30</v>
      </c>
      <c r="AW35" s="78">
        <v>1</v>
      </c>
      <c r="AY35" s="170"/>
    </row>
    <row r="36" spans="2:51" x14ac:dyDescent="0.25">
      <c r="B36" s="79"/>
      <c r="C36" s="79"/>
      <c r="D36" s="79"/>
      <c r="E36" s="80"/>
      <c r="F36" s="80"/>
      <c r="G36" s="80"/>
      <c r="H36" s="80"/>
      <c r="I36" s="81"/>
      <c r="J36" s="81"/>
      <c r="K36" s="81"/>
      <c r="L36" s="167"/>
      <c r="M36" s="167"/>
      <c r="N36" s="167"/>
      <c r="O36" s="167"/>
      <c r="P36" s="167"/>
      <c r="Q36" s="167"/>
      <c r="R36" s="167"/>
      <c r="S36" s="167"/>
      <c r="T36" s="167"/>
      <c r="U36" s="82"/>
      <c r="V36" s="82"/>
      <c r="W36" s="167"/>
      <c r="X36" s="167"/>
      <c r="Y36" s="167"/>
      <c r="Z36" s="171"/>
      <c r="AA36" s="167"/>
      <c r="AB36" s="167"/>
      <c r="AC36" s="167"/>
      <c r="AD36" s="167"/>
      <c r="AE36" s="167"/>
      <c r="AH36" s="83"/>
      <c r="AM36" s="167"/>
      <c r="AN36" s="167"/>
      <c r="AO36" s="167"/>
      <c r="AP36" s="167"/>
      <c r="AQ36" s="167"/>
      <c r="AR36" s="167"/>
      <c r="AV36" s="78" t="s">
        <v>121</v>
      </c>
      <c r="AW36" s="78">
        <v>41.67</v>
      </c>
      <c r="AY36" s="170"/>
    </row>
    <row r="37" spans="2:51" x14ac:dyDescent="0.25">
      <c r="B37" s="93" t="s">
        <v>122</v>
      </c>
      <c r="C37" s="93"/>
      <c r="D37" s="93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71"/>
      <c r="X37" s="171"/>
      <c r="Y37" s="171"/>
      <c r="Z37" s="171"/>
      <c r="AA37" s="171"/>
      <c r="AB37" s="171"/>
      <c r="AC37" s="171"/>
      <c r="AD37" s="171"/>
      <c r="AE37" s="171"/>
      <c r="AM37" s="23"/>
      <c r="AN37" s="167"/>
      <c r="AO37" s="167"/>
      <c r="AP37" s="167"/>
      <c r="AQ37" s="167"/>
      <c r="AR37" s="171"/>
      <c r="AV37" s="78" t="s">
        <v>123</v>
      </c>
      <c r="AW37" s="78">
        <v>11.574999999999999</v>
      </c>
      <c r="AY37" s="170"/>
    </row>
    <row r="38" spans="2:51" x14ac:dyDescent="0.25">
      <c r="B38" s="94" t="s">
        <v>139</v>
      </c>
      <c r="C38" s="93"/>
      <c r="D38" s="9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171"/>
      <c r="X38" s="171"/>
      <c r="Y38" s="171"/>
      <c r="Z38" s="171"/>
      <c r="AA38" s="171"/>
      <c r="AB38" s="171"/>
      <c r="AC38" s="171"/>
      <c r="AD38" s="171"/>
      <c r="AE38" s="171"/>
      <c r="AM38" s="23"/>
      <c r="AN38" s="167"/>
      <c r="AO38" s="167"/>
      <c r="AP38" s="167"/>
      <c r="AQ38" s="167"/>
      <c r="AR38" s="171"/>
      <c r="AV38" s="78"/>
      <c r="AW38" s="78"/>
      <c r="AY38" s="170"/>
    </row>
    <row r="39" spans="2:51" x14ac:dyDescent="0.25">
      <c r="B39" s="90" t="s">
        <v>128</v>
      </c>
      <c r="C39" s="176"/>
      <c r="D39" s="176"/>
      <c r="E39" s="176"/>
      <c r="F39" s="176"/>
      <c r="G39" s="176"/>
      <c r="H39" s="176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92"/>
      <c r="T39" s="92"/>
      <c r="U39" s="92"/>
      <c r="V39" s="92"/>
      <c r="W39" s="171"/>
      <c r="X39" s="171"/>
      <c r="Y39" s="171"/>
      <c r="Z39" s="171"/>
      <c r="AA39" s="171"/>
      <c r="AB39" s="171"/>
      <c r="AC39" s="171"/>
      <c r="AD39" s="171"/>
      <c r="AE39" s="171"/>
      <c r="AM39" s="23"/>
      <c r="AN39" s="167"/>
      <c r="AO39" s="167"/>
      <c r="AP39" s="167"/>
      <c r="AQ39" s="167"/>
      <c r="AR39" s="171"/>
      <c r="AV39" s="78"/>
      <c r="AW39" s="78"/>
      <c r="AY39" s="170"/>
    </row>
    <row r="40" spans="2:51" x14ac:dyDescent="0.25">
      <c r="B40" s="182" t="s">
        <v>134</v>
      </c>
      <c r="C40" s="176"/>
      <c r="D40" s="176"/>
      <c r="E40" s="176"/>
      <c r="F40" s="176"/>
      <c r="G40" s="176"/>
      <c r="H40" s="176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92"/>
      <c r="T40" s="92"/>
      <c r="U40" s="92"/>
      <c r="V40" s="92"/>
      <c r="W40" s="171"/>
      <c r="X40" s="171"/>
      <c r="Y40" s="171"/>
      <c r="Z40" s="171"/>
      <c r="AA40" s="171"/>
      <c r="AB40" s="171"/>
      <c r="AC40" s="171"/>
      <c r="AD40" s="171"/>
      <c r="AE40" s="171"/>
      <c r="AM40" s="23"/>
      <c r="AN40" s="167"/>
      <c r="AO40" s="167"/>
      <c r="AP40" s="167"/>
      <c r="AQ40" s="167"/>
      <c r="AR40" s="171"/>
      <c r="AV40" s="78"/>
      <c r="AW40" s="78"/>
      <c r="AY40" s="170"/>
    </row>
    <row r="41" spans="2:51" x14ac:dyDescent="0.25">
      <c r="B41" s="88" t="s">
        <v>140</v>
      </c>
      <c r="C41" s="176"/>
      <c r="D41" s="176"/>
      <c r="E41" s="176"/>
      <c r="F41" s="176"/>
      <c r="G41" s="176"/>
      <c r="H41" s="176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92"/>
      <c r="T41" s="92"/>
      <c r="U41" s="92"/>
      <c r="V41" s="92"/>
      <c r="W41" s="171"/>
      <c r="X41" s="171"/>
      <c r="Y41" s="171"/>
      <c r="Z41" s="171"/>
      <c r="AA41" s="171"/>
      <c r="AB41" s="171"/>
      <c r="AC41" s="171"/>
      <c r="AD41" s="171"/>
      <c r="AE41" s="171"/>
      <c r="AM41" s="23"/>
      <c r="AN41" s="167"/>
      <c r="AO41" s="167"/>
      <c r="AP41" s="167"/>
      <c r="AQ41" s="167"/>
      <c r="AR41" s="171"/>
      <c r="AV41" s="78"/>
      <c r="AW41" s="78"/>
      <c r="AY41" s="170"/>
    </row>
    <row r="42" spans="2:51" x14ac:dyDescent="0.25">
      <c r="B42" s="89" t="s">
        <v>192</v>
      </c>
      <c r="C42" s="176"/>
      <c r="D42" s="176"/>
      <c r="E42" s="176"/>
      <c r="F42" s="176"/>
      <c r="G42" s="176"/>
      <c r="H42" s="176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9"/>
      <c r="T42" s="179"/>
      <c r="U42" s="179"/>
      <c r="V42" s="179"/>
      <c r="W42" s="171"/>
      <c r="X42" s="171"/>
      <c r="Y42" s="171"/>
      <c r="Z42" s="171"/>
      <c r="AA42" s="171"/>
      <c r="AB42" s="171"/>
      <c r="AC42" s="171"/>
      <c r="AD42" s="171"/>
      <c r="AE42" s="171"/>
      <c r="AM42" s="172"/>
      <c r="AN42" s="172"/>
      <c r="AO42" s="172"/>
      <c r="AP42" s="172"/>
      <c r="AQ42" s="172"/>
      <c r="AR42" s="172"/>
      <c r="AS42" s="173"/>
      <c r="AV42" s="170"/>
      <c r="AW42" s="163"/>
      <c r="AX42" s="163"/>
      <c r="AY42" s="163"/>
    </row>
    <row r="43" spans="2:51" x14ac:dyDescent="0.25">
      <c r="B43" s="182" t="s">
        <v>124</v>
      </c>
      <c r="C43" s="176"/>
      <c r="D43" s="176"/>
      <c r="E43" s="181"/>
      <c r="F43" s="181"/>
      <c r="G43" s="181"/>
      <c r="H43" s="176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9"/>
      <c r="T43" s="179"/>
      <c r="U43" s="179"/>
      <c r="V43" s="179"/>
      <c r="W43" s="171"/>
      <c r="X43" s="171"/>
      <c r="Y43" s="171"/>
      <c r="Z43" s="171"/>
      <c r="AA43" s="171"/>
      <c r="AB43" s="171"/>
      <c r="AC43" s="171"/>
      <c r="AD43" s="171"/>
      <c r="AE43" s="171"/>
      <c r="AM43" s="172"/>
      <c r="AN43" s="172"/>
      <c r="AO43" s="172"/>
      <c r="AP43" s="172"/>
      <c r="AQ43" s="172"/>
      <c r="AR43" s="172"/>
      <c r="AS43" s="173"/>
      <c r="AV43" s="170"/>
      <c r="AW43" s="163"/>
      <c r="AX43" s="163"/>
      <c r="AY43" s="163"/>
    </row>
    <row r="44" spans="2:51" x14ac:dyDescent="0.25">
      <c r="B44" s="182" t="s">
        <v>125</v>
      </c>
      <c r="C44" s="176"/>
      <c r="D44" s="176"/>
      <c r="E44" s="181"/>
      <c r="F44" s="181"/>
      <c r="G44" s="181"/>
      <c r="H44" s="17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80"/>
      <c r="T44" s="179"/>
      <c r="U44" s="179"/>
      <c r="V44" s="179"/>
      <c r="W44" s="171"/>
      <c r="X44" s="171"/>
      <c r="Y44" s="171"/>
      <c r="Z44" s="171"/>
      <c r="AA44" s="171"/>
      <c r="AB44" s="171"/>
      <c r="AC44" s="171"/>
      <c r="AD44" s="171"/>
      <c r="AE44" s="171"/>
      <c r="AM44" s="172"/>
      <c r="AN44" s="172"/>
      <c r="AO44" s="172"/>
      <c r="AP44" s="172"/>
      <c r="AQ44" s="172"/>
      <c r="AR44" s="172"/>
      <c r="AS44" s="173"/>
      <c r="AV44" s="170"/>
      <c r="AW44" s="163"/>
      <c r="AX44" s="163"/>
      <c r="AY44" s="163"/>
    </row>
    <row r="45" spans="2:51" x14ac:dyDescent="0.25">
      <c r="B45" s="178" t="s">
        <v>186</v>
      </c>
      <c r="C45" s="176"/>
      <c r="D45" s="176"/>
      <c r="E45" s="181"/>
      <c r="F45" s="181"/>
      <c r="G45" s="181"/>
      <c r="H45" s="176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80"/>
      <c r="T45" s="179"/>
      <c r="U45" s="179"/>
      <c r="V45" s="179"/>
      <c r="W45" s="171"/>
      <c r="X45" s="171"/>
      <c r="Y45" s="171"/>
      <c r="Z45" s="171"/>
      <c r="AA45" s="171"/>
      <c r="AB45" s="171"/>
      <c r="AC45" s="171"/>
      <c r="AD45" s="171"/>
      <c r="AE45" s="171"/>
      <c r="AM45" s="172"/>
      <c r="AN45" s="172"/>
      <c r="AO45" s="172"/>
      <c r="AP45" s="172"/>
      <c r="AQ45" s="172"/>
      <c r="AR45" s="172"/>
      <c r="AS45" s="173"/>
      <c r="AV45" s="170"/>
      <c r="AW45" s="163"/>
      <c r="AX45" s="163"/>
      <c r="AY45" s="163"/>
    </row>
    <row r="46" spans="2:51" x14ac:dyDescent="0.25">
      <c r="B46" s="178" t="s">
        <v>187</v>
      </c>
      <c r="C46" s="176"/>
      <c r="D46" s="176"/>
      <c r="E46" s="176"/>
      <c r="F46" s="176"/>
      <c r="G46" s="176"/>
      <c r="H46" s="176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9"/>
      <c r="U46" s="179"/>
      <c r="V46" s="179"/>
      <c r="W46" s="171"/>
      <c r="X46" s="171"/>
      <c r="Y46" s="171"/>
      <c r="Z46" s="171"/>
      <c r="AA46" s="171"/>
      <c r="AB46" s="171"/>
      <c r="AC46" s="171"/>
      <c r="AD46" s="171"/>
      <c r="AE46" s="171"/>
      <c r="AM46" s="172"/>
      <c r="AN46" s="172"/>
      <c r="AO46" s="172"/>
      <c r="AP46" s="172"/>
      <c r="AQ46" s="172"/>
      <c r="AR46" s="172"/>
      <c r="AS46" s="173"/>
      <c r="AV46" s="170"/>
      <c r="AW46" s="163"/>
      <c r="AX46" s="163"/>
      <c r="AY46" s="163"/>
    </row>
    <row r="47" spans="2:51" x14ac:dyDescent="0.25">
      <c r="B47" s="174" t="s">
        <v>194</v>
      </c>
      <c r="C47" s="176"/>
      <c r="D47" s="176"/>
      <c r="E47" s="176"/>
      <c r="F47" s="176"/>
      <c r="G47" s="176"/>
      <c r="H47" s="176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80"/>
      <c r="T47" s="179"/>
      <c r="U47" s="179"/>
      <c r="V47" s="179"/>
      <c r="W47" s="171"/>
      <c r="X47" s="171"/>
      <c r="Y47" s="171"/>
      <c r="Z47" s="171"/>
      <c r="AA47" s="171"/>
      <c r="AB47" s="171"/>
      <c r="AC47" s="171"/>
      <c r="AD47" s="171"/>
      <c r="AE47" s="171"/>
      <c r="AM47" s="172"/>
      <c r="AN47" s="172"/>
      <c r="AO47" s="172"/>
      <c r="AP47" s="172"/>
      <c r="AQ47" s="172"/>
      <c r="AR47" s="172"/>
      <c r="AS47" s="173"/>
      <c r="AV47" s="170"/>
      <c r="AW47" s="163"/>
      <c r="AX47" s="163"/>
      <c r="AY47" s="163"/>
    </row>
    <row r="48" spans="2:51" x14ac:dyDescent="0.25">
      <c r="B48" s="182" t="s">
        <v>193</v>
      </c>
      <c r="C48" s="176"/>
      <c r="D48" s="176"/>
      <c r="E48" s="176"/>
      <c r="F48" s="176"/>
      <c r="G48" s="176"/>
      <c r="H48" s="176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80"/>
      <c r="T48" s="179"/>
      <c r="U48" s="179"/>
      <c r="V48" s="179"/>
      <c r="W48" s="171"/>
      <c r="X48" s="171"/>
      <c r="Y48" s="171"/>
      <c r="Z48" s="171"/>
      <c r="AA48" s="171"/>
      <c r="AB48" s="171"/>
      <c r="AC48" s="171"/>
      <c r="AD48" s="171"/>
      <c r="AE48" s="171"/>
      <c r="AM48" s="172"/>
      <c r="AN48" s="172"/>
      <c r="AO48" s="172"/>
      <c r="AP48" s="172"/>
      <c r="AQ48" s="172"/>
      <c r="AR48" s="172"/>
      <c r="AS48" s="173"/>
      <c r="AV48" s="170"/>
      <c r="AW48" s="163"/>
      <c r="AX48" s="163"/>
      <c r="AY48" s="163"/>
    </row>
    <row r="49" spans="2:51" x14ac:dyDescent="0.25">
      <c r="B49" s="182" t="s">
        <v>131</v>
      </c>
      <c r="C49" s="176"/>
      <c r="D49" s="176"/>
      <c r="E49" s="176"/>
      <c r="F49" s="176"/>
      <c r="G49" s="176"/>
      <c r="H49" s="176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80"/>
      <c r="T49" s="179"/>
      <c r="U49" s="179"/>
      <c r="V49" s="179"/>
      <c r="W49" s="171"/>
      <c r="X49" s="171"/>
      <c r="Y49" s="171"/>
      <c r="Z49" s="171"/>
      <c r="AA49" s="171"/>
      <c r="AB49" s="171"/>
      <c r="AC49" s="171"/>
      <c r="AD49" s="171"/>
      <c r="AE49" s="171"/>
      <c r="AM49" s="172"/>
      <c r="AN49" s="172"/>
      <c r="AO49" s="172"/>
      <c r="AP49" s="172"/>
      <c r="AQ49" s="172"/>
      <c r="AR49" s="172"/>
      <c r="AS49" s="173"/>
      <c r="AV49" s="170"/>
      <c r="AW49" s="163"/>
      <c r="AX49" s="163"/>
      <c r="AY49" s="163"/>
    </row>
    <row r="50" spans="2:51" x14ac:dyDescent="0.25">
      <c r="B50" s="174" t="s">
        <v>160</v>
      </c>
      <c r="C50" s="104"/>
      <c r="D50" s="104"/>
      <c r="E50" s="104"/>
      <c r="F50" s="104"/>
      <c r="G50" s="104"/>
      <c r="H50" s="104"/>
      <c r="I50" s="184"/>
      <c r="J50" s="177"/>
      <c r="K50" s="177"/>
      <c r="L50" s="177"/>
      <c r="M50" s="177"/>
      <c r="N50" s="177"/>
      <c r="O50" s="177"/>
      <c r="P50" s="177"/>
      <c r="Q50" s="177"/>
      <c r="R50" s="177"/>
      <c r="S50" s="180"/>
      <c r="T50" s="179"/>
      <c r="U50" s="179"/>
      <c r="V50" s="179"/>
      <c r="W50" s="171"/>
      <c r="X50" s="171"/>
      <c r="Y50" s="171"/>
      <c r="Z50" s="171"/>
      <c r="AA50" s="171"/>
      <c r="AB50" s="171"/>
      <c r="AC50" s="171"/>
      <c r="AD50" s="171"/>
      <c r="AE50" s="171"/>
      <c r="AM50" s="172"/>
      <c r="AN50" s="172"/>
      <c r="AO50" s="172"/>
      <c r="AP50" s="172"/>
      <c r="AQ50" s="172"/>
      <c r="AR50" s="172"/>
      <c r="AS50" s="173"/>
      <c r="AV50" s="170"/>
      <c r="AW50" s="163"/>
      <c r="AX50" s="163"/>
      <c r="AY50" s="163"/>
    </row>
    <row r="51" spans="2:51" x14ac:dyDescent="0.25">
      <c r="B51" s="182" t="s">
        <v>132</v>
      </c>
      <c r="C51" s="176"/>
      <c r="D51" s="176"/>
      <c r="E51" s="176"/>
      <c r="F51" s="176"/>
      <c r="G51" s="176"/>
      <c r="H51" s="176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80"/>
      <c r="T51" s="179"/>
      <c r="U51" s="179"/>
      <c r="V51" s="179"/>
      <c r="W51" s="171"/>
      <c r="X51" s="171"/>
      <c r="Y51" s="171"/>
      <c r="Z51" s="171"/>
      <c r="AA51" s="171"/>
      <c r="AB51" s="171"/>
      <c r="AC51" s="171"/>
      <c r="AD51" s="171"/>
      <c r="AE51" s="171"/>
      <c r="AM51" s="172"/>
      <c r="AN51" s="172"/>
      <c r="AO51" s="172"/>
      <c r="AP51" s="172"/>
      <c r="AQ51" s="172"/>
      <c r="AR51" s="172"/>
      <c r="AS51" s="173"/>
      <c r="AV51" s="170"/>
      <c r="AW51" s="163"/>
      <c r="AX51" s="163"/>
      <c r="AY51" s="163"/>
    </row>
    <row r="52" spans="2:51" x14ac:dyDescent="0.25">
      <c r="B52" s="182" t="s">
        <v>133</v>
      </c>
      <c r="C52" s="176"/>
      <c r="D52" s="176"/>
      <c r="E52" s="176"/>
      <c r="F52" s="176"/>
      <c r="G52" s="176"/>
      <c r="H52" s="176"/>
      <c r="I52" s="176"/>
      <c r="J52" s="177"/>
      <c r="K52" s="177"/>
      <c r="L52" s="177"/>
      <c r="M52" s="177"/>
      <c r="N52" s="177"/>
      <c r="O52" s="177"/>
      <c r="P52" s="177"/>
      <c r="Q52" s="177"/>
      <c r="R52" s="177"/>
      <c r="S52" s="180"/>
      <c r="T52" s="179"/>
      <c r="U52" s="179"/>
      <c r="V52" s="179"/>
      <c r="W52" s="171"/>
      <c r="X52" s="171"/>
      <c r="Y52" s="171"/>
      <c r="Z52" s="171"/>
      <c r="AA52" s="171"/>
      <c r="AB52" s="171"/>
      <c r="AC52" s="171"/>
      <c r="AD52" s="171"/>
      <c r="AE52" s="171"/>
      <c r="AM52" s="172"/>
      <c r="AN52" s="172"/>
      <c r="AO52" s="172"/>
      <c r="AP52" s="172"/>
      <c r="AQ52" s="172"/>
      <c r="AR52" s="172"/>
      <c r="AS52" s="173"/>
      <c r="AV52" s="170"/>
      <c r="AW52" s="163"/>
      <c r="AX52" s="163"/>
      <c r="AY52" s="163"/>
    </row>
    <row r="53" spans="2:51" x14ac:dyDescent="0.25">
      <c r="B53" s="178" t="s">
        <v>149</v>
      </c>
      <c r="C53" s="176"/>
      <c r="D53" s="176"/>
      <c r="E53" s="176"/>
      <c r="F53" s="176"/>
      <c r="G53" s="176"/>
      <c r="H53" s="176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80"/>
      <c r="T53" s="179"/>
      <c r="U53" s="179"/>
      <c r="V53" s="179"/>
      <c r="W53" s="171"/>
      <c r="X53" s="171"/>
      <c r="Y53" s="171"/>
      <c r="Z53" s="171"/>
      <c r="AA53" s="171"/>
      <c r="AB53" s="171"/>
      <c r="AC53" s="171"/>
      <c r="AD53" s="171"/>
      <c r="AE53" s="171"/>
      <c r="AM53" s="172"/>
      <c r="AN53" s="172"/>
      <c r="AO53" s="172"/>
      <c r="AP53" s="172"/>
      <c r="AQ53" s="172"/>
      <c r="AR53" s="172"/>
      <c r="AS53" s="173"/>
      <c r="AV53" s="170"/>
      <c r="AW53" s="163"/>
      <c r="AX53" s="163"/>
      <c r="AY53" s="163"/>
    </row>
    <row r="54" spans="2:51" x14ac:dyDescent="0.25">
      <c r="B54" s="182" t="s">
        <v>144</v>
      </c>
      <c r="C54" s="176"/>
      <c r="D54" s="176"/>
      <c r="E54" s="176"/>
      <c r="F54" s="176"/>
      <c r="G54" s="176"/>
      <c r="H54" s="176"/>
      <c r="I54" s="176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9"/>
      <c r="U54" s="179"/>
      <c r="V54" s="179"/>
      <c r="W54" s="171"/>
      <c r="X54" s="171"/>
      <c r="Y54" s="171"/>
      <c r="Z54" s="171"/>
      <c r="AA54" s="171"/>
      <c r="AB54" s="171"/>
      <c r="AC54" s="171"/>
      <c r="AD54" s="171"/>
      <c r="AE54" s="171"/>
      <c r="AM54" s="172"/>
      <c r="AN54" s="172"/>
      <c r="AO54" s="172"/>
      <c r="AP54" s="172"/>
      <c r="AQ54" s="172"/>
      <c r="AR54" s="172"/>
      <c r="AS54" s="173"/>
      <c r="AV54" s="170"/>
      <c r="AW54" s="163"/>
      <c r="AX54" s="163"/>
      <c r="AY54" s="163"/>
    </row>
    <row r="55" spans="2:51" x14ac:dyDescent="0.25">
      <c r="B55" s="97" t="s">
        <v>126</v>
      </c>
      <c r="C55" s="176"/>
      <c r="D55" s="176"/>
      <c r="E55" s="176"/>
      <c r="F55" s="176"/>
      <c r="G55" s="176"/>
      <c r="H55" s="176"/>
      <c r="I55" s="176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80"/>
      <c r="U55" s="180"/>
      <c r="V55" s="180"/>
      <c r="W55" s="171"/>
      <c r="X55" s="171"/>
      <c r="Y55" s="171"/>
      <c r="Z55" s="171"/>
      <c r="AA55" s="171"/>
      <c r="AB55" s="171"/>
      <c r="AC55" s="171"/>
      <c r="AD55" s="171"/>
      <c r="AE55" s="171"/>
      <c r="AM55" s="172"/>
      <c r="AN55" s="172"/>
      <c r="AO55" s="172"/>
      <c r="AP55" s="172"/>
      <c r="AQ55" s="172"/>
      <c r="AR55" s="172"/>
      <c r="AS55" s="173"/>
      <c r="AV55" s="170"/>
      <c r="AW55" s="163"/>
      <c r="AX55" s="163"/>
      <c r="AY55" s="163"/>
    </row>
    <row r="56" spans="2:51" x14ac:dyDescent="0.25">
      <c r="B56" s="119" t="s">
        <v>161</v>
      </c>
      <c r="C56" s="182"/>
      <c r="D56" s="176"/>
      <c r="E56" s="104"/>
      <c r="F56" s="176"/>
      <c r="G56" s="176"/>
      <c r="H56" s="176"/>
      <c r="I56" s="176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80"/>
      <c r="U56" s="85"/>
      <c r="V56" s="85"/>
      <c r="W56" s="171"/>
      <c r="X56" s="171"/>
      <c r="Y56" s="171"/>
      <c r="Z56" s="171"/>
      <c r="AA56" s="171"/>
      <c r="AB56" s="171"/>
      <c r="AC56" s="171"/>
      <c r="AD56" s="171"/>
      <c r="AE56" s="171"/>
      <c r="AM56" s="172"/>
      <c r="AN56" s="172"/>
      <c r="AO56" s="172"/>
      <c r="AP56" s="172"/>
      <c r="AQ56" s="172"/>
      <c r="AR56" s="172"/>
      <c r="AS56" s="173"/>
      <c r="AV56" s="170"/>
      <c r="AW56" s="163"/>
      <c r="AX56" s="163"/>
      <c r="AY56" s="163"/>
    </row>
    <row r="57" spans="2:51" x14ac:dyDescent="0.25">
      <c r="B57" s="174" t="s">
        <v>195</v>
      </c>
      <c r="C57" s="182"/>
      <c r="D57" s="176"/>
      <c r="E57" s="104"/>
      <c r="F57" s="176"/>
      <c r="G57" s="176"/>
      <c r="H57" s="176"/>
      <c r="I57" s="176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80"/>
      <c r="U57" s="85"/>
      <c r="V57" s="85"/>
      <c r="W57" s="171"/>
      <c r="X57" s="171"/>
      <c r="Y57" s="171"/>
      <c r="Z57" s="171"/>
      <c r="AA57" s="171"/>
      <c r="AB57" s="171"/>
      <c r="AC57" s="171"/>
      <c r="AD57" s="171"/>
      <c r="AE57" s="171"/>
      <c r="AM57" s="172"/>
      <c r="AN57" s="172"/>
      <c r="AO57" s="172"/>
      <c r="AP57" s="172"/>
      <c r="AQ57" s="172"/>
      <c r="AR57" s="172"/>
      <c r="AS57" s="173"/>
      <c r="AV57" s="170"/>
      <c r="AW57" s="163"/>
      <c r="AX57" s="163"/>
      <c r="AY57" s="163"/>
    </row>
    <row r="58" spans="2:51" x14ac:dyDescent="0.25">
      <c r="B58" s="119" t="s">
        <v>127</v>
      </c>
      <c r="C58" s="178"/>
      <c r="D58" s="176"/>
      <c r="E58" s="104"/>
      <c r="F58" s="176"/>
      <c r="G58" s="176"/>
      <c r="H58" s="176"/>
      <c r="I58" s="176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80"/>
      <c r="U58" s="85"/>
      <c r="V58" s="85"/>
      <c r="W58" s="171"/>
      <c r="X58" s="171"/>
      <c r="Y58" s="171"/>
      <c r="Z58" s="171"/>
      <c r="AA58" s="171"/>
      <c r="AB58" s="171"/>
      <c r="AC58" s="171"/>
      <c r="AD58" s="171"/>
      <c r="AE58" s="171"/>
      <c r="AM58" s="172"/>
      <c r="AN58" s="172"/>
      <c r="AO58" s="172"/>
      <c r="AP58" s="172"/>
      <c r="AQ58" s="172"/>
      <c r="AR58" s="172"/>
      <c r="AS58" s="173"/>
      <c r="AV58" s="170"/>
      <c r="AW58" s="163"/>
      <c r="AX58" s="163"/>
      <c r="AY58" s="163"/>
    </row>
    <row r="59" spans="2:51" x14ac:dyDescent="0.25">
      <c r="B59" s="119"/>
      <c r="C59" s="178"/>
      <c r="D59" s="176"/>
      <c r="E59" s="176"/>
      <c r="F59" s="176"/>
      <c r="G59" s="176"/>
      <c r="H59" s="176"/>
      <c r="I59" s="176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80"/>
      <c r="U59" s="85"/>
      <c r="V59" s="85"/>
      <c r="W59" s="171"/>
      <c r="X59" s="171"/>
      <c r="Y59" s="171"/>
      <c r="Z59" s="171"/>
      <c r="AA59" s="171"/>
      <c r="AB59" s="171"/>
      <c r="AC59" s="171"/>
      <c r="AD59" s="171"/>
      <c r="AE59" s="171"/>
      <c r="AM59" s="172"/>
      <c r="AN59" s="172"/>
      <c r="AO59" s="172"/>
      <c r="AP59" s="172"/>
      <c r="AQ59" s="172"/>
      <c r="AR59" s="172"/>
      <c r="AS59" s="173"/>
      <c r="AV59" s="170"/>
      <c r="AW59" s="163"/>
      <c r="AX59" s="163"/>
      <c r="AY59" s="163"/>
    </row>
    <row r="60" spans="2:51" x14ac:dyDescent="0.25">
      <c r="B60" s="119"/>
      <c r="C60" s="178"/>
      <c r="D60" s="176"/>
      <c r="E60" s="104"/>
      <c r="F60" s="176"/>
      <c r="G60" s="176"/>
      <c r="H60" s="176"/>
      <c r="I60" s="176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80"/>
      <c r="U60" s="85"/>
      <c r="V60" s="85"/>
      <c r="W60" s="171"/>
      <c r="X60" s="171"/>
      <c r="Y60" s="171"/>
      <c r="Z60" s="98"/>
      <c r="AA60" s="171"/>
      <c r="AB60" s="171"/>
      <c r="AC60" s="171"/>
      <c r="AD60" s="171"/>
      <c r="AE60" s="171"/>
      <c r="AM60" s="172"/>
      <c r="AN60" s="172"/>
      <c r="AO60" s="172"/>
      <c r="AP60" s="172"/>
      <c r="AQ60" s="172"/>
      <c r="AR60" s="172"/>
      <c r="AS60" s="173"/>
      <c r="AV60" s="170"/>
      <c r="AW60" s="163"/>
      <c r="AX60" s="163"/>
      <c r="AY60" s="163"/>
    </row>
    <row r="61" spans="2:51" x14ac:dyDescent="0.25">
      <c r="B61" s="119"/>
      <c r="C61" s="178"/>
      <c r="D61" s="176"/>
      <c r="E61" s="176"/>
      <c r="F61" s="176"/>
      <c r="G61" s="176"/>
      <c r="H61" s="176"/>
      <c r="I61" s="104"/>
      <c r="J61" s="177"/>
      <c r="K61" s="177"/>
      <c r="L61" s="177"/>
      <c r="M61" s="177"/>
      <c r="N61" s="177"/>
      <c r="O61" s="177"/>
      <c r="P61" s="177"/>
      <c r="Q61" s="177"/>
      <c r="R61" s="177"/>
      <c r="S61" s="98"/>
      <c r="T61" s="98"/>
      <c r="U61" s="98"/>
      <c r="V61" s="98"/>
      <c r="W61" s="98"/>
      <c r="X61" s="98"/>
      <c r="Y61" s="98"/>
      <c r="Z61" s="86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170"/>
      <c r="AW61" s="163"/>
      <c r="AX61" s="163"/>
      <c r="AY61" s="163"/>
    </row>
    <row r="62" spans="2:51" x14ac:dyDescent="0.25">
      <c r="B62" s="119"/>
      <c r="C62" s="174"/>
      <c r="D62" s="176"/>
      <c r="E62" s="176"/>
      <c r="F62" s="176"/>
      <c r="G62" s="176"/>
      <c r="H62" s="176"/>
      <c r="I62" s="104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86"/>
      <c r="X62" s="86"/>
      <c r="Y62" s="86"/>
      <c r="Z62" s="171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170"/>
      <c r="AW62" s="163"/>
      <c r="AX62" s="163"/>
      <c r="AY62" s="163"/>
    </row>
    <row r="63" spans="2:51" x14ac:dyDescent="0.25">
      <c r="B63" s="119"/>
      <c r="C63" s="174"/>
      <c r="D63" s="104"/>
      <c r="E63" s="176"/>
      <c r="F63" s="176"/>
      <c r="G63" s="176"/>
      <c r="H63" s="176"/>
      <c r="I63" s="176"/>
      <c r="J63" s="98"/>
      <c r="K63" s="98"/>
      <c r="L63" s="98"/>
      <c r="M63" s="98"/>
      <c r="N63" s="98"/>
      <c r="O63" s="98"/>
      <c r="P63" s="98"/>
      <c r="Q63" s="98"/>
      <c r="R63" s="98"/>
      <c r="S63" s="177"/>
      <c r="T63" s="180"/>
      <c r="U63" s="85"/>
      <c r="V63" s="85"/>
      <c r="W63" s="171"/>
      <c r="X63" s="171"/>
      <c r="Y63" s="171"/>
      <c r="Z63" s="171"/>
      <c r="AA63" s="171"/>
      <c r="AB63" s="171"/>
      <c r="AC63" s="171"/>
      <c r="AD63" s="171"/>
      <c r="AE63" s="171"/>
      <c r="AM63" s="172"/>
      <c r="AN63" s="172"/>
      <c r="AO63" s="172"/>
      <c r="AP63" s="172"/>
      <c r="AQ63" s="172"/>
      <c r="AR63" s="172"/>
      <c r="AS63" s="173"/>
      <c r="AV63" s="170"/>
      <c r="AW63" s="163"/>
      <c r="AX63" s="163"/>
      <c r="AY63" s="163"/>
    </row>
    <row r="64" spans="2:51" x14ac:dyDescent="0.25">
      <c r="B64" s="119"/>
      <c r="C64" s="182"/>
      <c r="D64" s="104"/>
      <c r="E64" s="176"/>
      <c r="F64" s="176"/>
      <c r="G64" s="176"/>
      <c r="H64" s="176"/>
      <c r="I64" s="176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80"/>
      <c r="U64" s="85"/>
      <c r="V64" s="85"/>
      <c r="W64" s="171"/>
      <c r="X64" s="171"/>
      <c r="Y64" s="171"/>
      <c r="Z64" s="171"/>
      <c r="AA64" s="171"/>
      <c r="AB64" s="171"/>
      <c r="AC64" s="171"/>
      <c r="AD64" s="171"/>
      <c r="AE64" s="171"/>
      <c r="AM64" s="172"/>
      <c r="AN64" s="172"/>
      <c r="AO64" s="172"/>
      <c r="AP64" s="172"/>
      <c r="AQ64" s="172"/>
      <c r="AR64" s="172"/>
      <c r="AS64" s="173"/>
      <c r="AV64" s="170"/>
      <c r="AW64" s="163"/>
      <c r="AX64" s="163"/>
      <c r="AY64" s="163"/>
    </row>
    <row r="65" spans="1:51" x14ac:dyDescent="0.25">
      <c r="B65" s="119"/>
      <c r="C65" s="182"/>
      <c r="D65" s="176"/>
      <c r="E65" s="104"/>
      <c r="F65" s="176"/>
      <c r="G65" s="104"/>
      <c r="H65" s="104"/>
      <c r="I65" s="176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80"/>
      <c r="U65" s="85"/>
      <c r="V65" s="85"/>
      <c r="W65" s="171"/>
      <c r="X65" s="171"/>
      <c r="Y65" s="171"/>
      <c r="Z65" s="171"/>
      <c r="AA65" s="171"/>
      <c r="AB65" s="171"/>
      <c r="AC65" s="171"/>
      <c r="AD65" s="171"/>
      <c r="AE65" s="171"/>
      <c r="AM65" s="172"/>
      <c r="AN65" s="172"/>
      <c r="AO65" s="172"/>
      <c r="AP65" s="172"/>
      <c r="AQ65" s="172"/>
      <c r="AR65" s="172"/>
      <c r="AS65" s="173"/>
      <c r="AV65" s="170"/>
      <c r="AW65" s="163"/>
      <c r="AX65" s="163"/>
      <c r="AY65" s="163"/>
    </row>
    <row r="66" spans="1:51" x14ac:dyDescent="0.25">
      <c r="B66" s="119"/>
      <c r="C66" s="178"/>
      <c r="D66" s="176"/>
      <c r="E66" s="104"/>
      <c r="F66" s="104"/>
      <c r="G66" s="104"/>
      <c r="H66" s="104"/>
      <c r="I66" s="176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80"/>
      <c r="U66" s="85"/>
      <c r="V66" s="85"/>
      <c r="W66" s="171"/>
      <c r="X66" s="171"/>
      <c r="Y66" s="171"/>
      <c r="Z66" s="171"/>
      <c r="AA66" s="171"/>
      <c r="AB66" s="171"/>
      <c r="AC66" s="171"/>
      <c r="AD66" s="171"/>
      <c r="AE66" s="171"/>
      <c r="AM66" s="172"/>
      <c r="AN66" s="172"/>
      <c r="AO66" s="172"/>
      <c r="AP66" s="172"/>
      <c r="AQ66" s="172"/>
      <c r="AR66" s="172"/>
      <c r="AS66" s="173"/>
      <c r="AV66" s="170"/>
      <c r="AW66" s="163"/>
      <c r="AX66" s="163"/>
      <c r="AY66" s="163"/>
    </row>
    <row r="67" spans="1:51" x14ac:dyDescent="0.25">
      <c r="B67" s="119"/>
      <c r="C67" s="178"/>
      <c r="D67" s="176"/>
      <c r="E67" s="176"/>
      <c r="F67" s="104"/>
      <c r="G67" s="176"/>
      <c r="H67" s="176"/>
      <c r="I67" s="98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80"/>
      <c r="U67" s="85"/>
      <c r="V67" s="85"/>
      <c r="W67" s="171"/>
      <c r="X67" s="171"/>
      <c r="Y67" s="171"/>
      <c r="Z67" s="171"/>
      <c r="AA67" s="171"/>
      <c r="AB67" s="171"/>
      <c r="AC67" s="171"/>
      <c r="AD67" s="171"/>
      <c r="AE67" s="171"/>
      <c r="AM67" s="172"/>
      <c r="AN67" s="172"/>
      <c r="AO67" s="172"/>
      <c r="AP67" s="172"/>
      <c r="AQ67" s="172"/>
      <c r="AR67" s="172"/>
      <c r="AS67" s="173"/>
      <c r="AV67" s="170"/>
      <c r="AW67" s="163"/>
      <c r="AX67" s="163"/>
      <c r="AY67" s="163"/>
    </row>
    <row r="68" spans="1:51" x14ac:dyDescent="0.25">
      <c r="B68" s="1"/>
      <c r="C68" s="98"/>
      <c r="D68" s="176"/>
      <c r="E68" s="176"/>
      <c r="F68" s="176"/>
      <c r="G68" s="176"/>
      <c r="H68" s="176"/>
      <c r="I68" s="98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80"/>
      <c r="U68" s="85"/>
      <c r="V68" s="85"/>
      <c r="W68" s="171"/>
      <c r="X68" s="171"/>
      <c r="Y68" s="171"/>
      <c r="Z68" s="171"/>
      <c r="AA68" s="171"/>
      <c r="AB68" s="171"/>
      <c r="AC68" s="171"/>
      <c r="AD68" s="171"/>
      <c r="AE68" s="171"/>
      <c r="AM68" s="172"/>
      <c r="AN68" s="172"/>
      <c r="AO68" s="172"/>
      <c r="AP68" s="172"/>
      <c r="AQ68" s="172"/>
      <c r="AR68" s="172"/>
      <c r="AS68" s="173"/>
      <c r="AU68" s="163"/>
      <c r="AV68" s="170"/>
      <c r="AW68" s="163"/>
      <c r="AX68" s="163"/>
      <c r="AY68" s="163"/>
    </row>
    <row r="69" spans="1:51" x14ac:dyDescent="0.25">
      <c r="B69" s="1"/>
      <c r="C69" s="182"/>
      <c r="D69" s="98"/>
      <c r="E69" s="176"/>
      <c r="F69" s="176"/>
      <c r="G69" s="176"/>
      <c r="H69" s="176"/>
      <c r="I69" s="176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80"/>
      <c r="U69" s="85"/>
      <c r="V69" s="85"/>
      <c r="W69" s="171"/>
      <c r="X69" s="171"/>
      <c r="Y69" s="171"/>
      <c r="Z69" s="171"/>
      <c r="AA69" s="171"/>
      <c r="AB69" s="171"/>
      <c r="AC69" s="171"/>
      <c r="AD69" s="171"/>
      <c r="AE69" s="171"/>
      <c r="AM69" s="172"/>
      <c r="AN69" s="172"/>
      <c r="AO69" s="172"/>
      <c r="AP69" s="172"/>
      <c r="AQ69" s="172"/>
      <c r="AR69" s="172"/>
      <c r="AS69" s="173"/>
      <c r="AU69" s="163"/>
      <c r="AV69" s="170"/>
      <c r="AW69" s="163"/>
      <c r="AX69" s="163"/>
      <c r="AY69" s="163"/>
    </row>
    <row r="70" spans="1:51" x14ac:dyDescent="0.25">
      <c r="A70" s="171"/>
      <c r="B70" s="84"/>
      <c r="C70" s="178"/>
      <c r="D70" s="98"/>
      <c r="E70" s="176"/>
      <c r="F70" s="176"/>
      <c r="G70" s="176"/>
      <c r="H70" s="176"/>
      <c r="I70" s="172"/>
      <c r="J70" s="172"/>
      <c r="K70" s="172"/>
      <c r="L70" s="172"/>
      <c r="M70" s="172"/>
      <c r="N70" s="172"/>
      <c r="O70" s="173"/>
      <c r="P70" s="167"/>
      <c r="R70" s="170"/>
      <c r="AS70" s="163"/>
      <c r="AT70" s="163"/>
      <c r="AU70" s="163"/>
      <c r="AV70" s="163"/>
      <c r="AW70" s="163"/>
      <c r="AX70" s="163"/>
      <c r="AY70" s="163"/>
    </row>
    <row r="71" spans="1:51" x14ac:dyDescent="0.25">
      <c r="A71" s="171"/>
      <c r="B71" s="84"/>
      <c r="C71" s="182"/>
      <c r="D71" s="176"/>
      <c r="E71" s="98"/>
      <c r="F71" s="176"/>
      <c r="G71" s="98"/>
      <c r="H71" s="98"/>
      <c r="I71" s="172"/>
      <c r="J71" s="172"/>
      <c r="K71" s="172"/>
      <c r="L71" s="172"/>
      <c r="M71" s="172"/>
      <c r="N71" s="172"/>
      <c r="O71" s="173"/>
      <c r="P71" s="167"/>
      <c r="R71" s="167"/>
      <c r="AS71" s="163"/>
      <c r="AT71" s="163"/>
      <c r="AU71" s="163"/>
      <c r="AV71" s="163"/>
      <c r="AW71" s="163"/>
      <c r="AX71" s="163"/>
      <c r="AY71" s="163"/>
    </row>
    <row r="72" spans="1:51" x14ac:dyDescent="0.25">
      <c r="A72" s="171"/>
      <c r="B72" s="84"/>
      <c r="C72" s="96"/>
      <c r="D72" s="176"/>
      <c r="E72" s="98"/>
      <c r="F72" s="98"/>
      <c r="G72" s="98"/>
      <c r="H72" s="98"/>
      <c r="I72" s="172"/>
      <c r="J72" s="172"/>
      <c r="K72" s="172"/>
      <c r="L72" s="172"/>
      <c r="M72" s="172"/>
      <c r="N72" s="172"/>
      <c r="O72" s="173"/>
      <c r="P72" s="167"/>
      <c r="R72" s="167"/>
      <c r="AS72" s="163"/>
      <c r="AT72" s="163"/>
      <c r="AU72" s="163"/>
      <c r="AV72" s="163"/>
      <c r="AW72" s="163"/>
      <c r="AX72" s="163"/>
      <c r="AY72" s="163"/>
    </row>
    <row r="73" spans="1:51" x14ac:dyDescent="0.25">
      <c r="A73" s="171"/>
      <c r="B73" s="84"/>
      <c r="I73" s="172"/>
      <c r="J73" s="172"/>
      <c r="K73" s="172"/>
      <c r="L73" s="172"/>
      <c r="M73" s="172"/>
      <c r="N73" s="172"/>
      <c r="O73" s="173"/>
      <c r="P73" s="167"/>
      <c r="R73" s="167"/>
      <c r="AS73" s="163"/>
      <c r="AT73" s="163"/>
      <c r="AU73" s="163"/>
      <c r="AV73" s="163"/>
      <c r="AW73" s="163"/>
      <c r="AX73" s="163"/>
      <c r="AY73" s="163"/>
    </row>
    <row r="74" spans="1:51" x14ac:dyDescent="0.25">
      <c r="A74" s="171"/>
      <c r="B74" s="98"/>
      <c r="I74" s="172"/>
      <c r="J74" s="172"/>
      <c r="K74" s="172"/>
      <c r="L74" s="172"/>
      <c r="M74" s="172"/>
      <c r="N74" s="172"/>
      <c r="O74" s="173"/>
      <c r="P74" s="167"/>
      <c r="R74" s="167"/>
      <c r="AS74" s="163"/>
      <c r="AT74" s="163"/>
      <c r="AU74" s="163"/>
      <c r="AV74" s="163"/>
      <c r="AW74" s="163"/>
      <c r="AX74" s="163"/>
      <c r="AY74" s="163"/>
    </row>
    <row r="75" spans="1:51" x14ac:dyDescent="0.25">
      <c r="A75" s="171"/>
      <c r="B75" s="98"/>
      <c r="I75" s="172"/>
      <c r="J75" s="172"/>
      <c r="K75" s="172"/>
      <c r="L75" s="172"/>
      <c r="M75" s="172"/>
      <c r="N75" s="172"/>
      <c r="O75" s="173"/>
      <c r="P75" s="167"/>
      <c r="R75" s="167"/>
      <c r="AS75" s="163"/>
      <c r="AT75" s="163"/>
      <c r="AU75" s="163"/>
      <c r="AV75" s="163"/>
      <c r="AW75" s="163"/>
      <c r="AX75" s="163"/>
      <c r="AY75" s="163"/>
    </row>
    <row r="76" spans="1:51" x14ac:dyDescent="0.25">
      <c r="A76" s="171"/>
      <c r="B76" s="84"/>
      <c r="I76" s="172"/>
      <c r="J76" s="172"/>
      <c r="K76" s="172"/>
      <c r="L76" s="172"/>
      <c r="M76" s="172"/>
      <c r="N76" s="172"/>
      <c r="O76" s="173"/>
      <c r="P76" s="167"/>
      <c r="R76" s="86"/>
      <c r="AS76" s="163"/>
      <c r="AT76" s="163"/>
      <c r="AU76" s="163"/>
      <c r="AV76" s="163"/>
      <c r="AW76" s="163"/>
      <c r="AX76" s="163"/>
      <c r="AY76" s="163"/>
    </row>
    <row r="77" spans="1:51" x14ac:dyDescent="0.25">
      <c r="A77" s="171"/>
      <c r="I77" s="172"/>
      <c r="J77" s="172"/>
      <c r="K77" s="172"/>
      <c r="L77" s="172"/>
      <c r="M77" s="172"/>
      <c r="N77" s="172"/>
      <c r="O77" s="173"/>
      <c r="R77" s="167"/>
      <c r="AS77" s="163"/>
      <c r="AT77" s="163"/>
      <c r="AU77" s="163"/>
      <c r="AV77" s="163"/>
      <c r="AW77" s="163"/>
      <c r="AX77" s="163"/>
      <c r="AY77" s="163"/>
    </row>
    <row r="78" spans="1:51" x14ac:dyDescent="0.25">
      <c r="O78" s="173"/>
      <c r="R78" s="167"/>
      <c r="AS78" s="163"/>
      <c r="AT78" s="163"/>
      <c r="AU78" s="163"/>
      <c r="AV78" s="163"/>
      <c r="AW78" s="163"/>
      <c r="AX78" s="163"/>
      <c r="AY78" s="163"/>
    </row>
    <row r="79" spans="1:51" x14ac:dyDescent="0.25">
      <c r="O79" s="173"/>
      <c r="R79" s="167"/>
      <c r="AS79" s="163"/>
      <c r="AT79" s="163"/>
      <c r="AU79" s="163"/>
      <c r="AV79" s="163"/>
      <c r="AW79" s="163"/>
      <c r="AX79" s="163"/>
      <c r="AY79" s="163"/>
    </row>
    <row r="80" spans="1:51" x14ac:dyDescent="0.25">
      <c r="O80" s="173"/>
      <c r="R80" s="167"/>
      <c r="AS80" s="163"/>
      <c r="AT80" s="163"/>
      <c r="AU80" s="163"/>
      <c r="AV80" s="163"/>
      <c r="AW80" s="163"/>
      <c r="AX80" s="163"/>
      <c r="AY80" s="163"/>
    </row>
    <row r="81" spans="15:51" x14ac:dyDescent="0.25">
      <c r="O81" s="173"/>
      <c r="R81" s="167"/>
      <c r="AS81" s="163"/>
      <c r="AT81" s="163"/>
      <c r="AU81" s="163"/>
      <c r="AV81" s="163"/>
      <c r="AW81" s="163"/>
      <c r="AX81" s="163"/>
      <c r="AY81" s="163"/>
    </row>
    <row r="82" spans="15:51" x14ac:dyDescent="0.25">
      <c r="O82" s="173"/>
      <c r="AS82" s="163"/>
      <c r="AT82" s="163"/>
      <c r="AU82" s="163"/>
      <c r="AV82" s="163"/>
      <c r="AW82" s="163"/>
      <c r="AX82" s="163"/>
      <c r="AY82" s="163"/>
    </row>
    <row r="83" spans="15:51" x14ac:dyDescent="0.25">
      <c r="O83" s="173"/>
      <c r="AS83" s="163"/>
      <c r="AT83" s="163"/>
      <c r="AU83" s="163"/>
      <c r="AV83" s="163"/>
      <c r="AW83" s="163"/>
      <c r="AX83" s="163"/>
      <c r="AY83" s="163"/>
    </row>
    <row r="84" spans="15:51" x14ac:dyDescent="0.25">
      <c r="O84" s="173"/>
      <c r="AS84" s="163"/>
      <c r="AT84" s="163"/>
      <c r="AU84" s="163"/>
      <c r="AV84" s="163"/>
      <c r="AW84" s="163"/>
      <c r="AX84" s="163"/>
      <c r="AY84" s="163"/>
    </row>
    <row r="85" spans="15:51" x14ac:dyDescent="0.25">
      <c r="O85" s="173"/>
      <c r="AS85" s="163"/>
      <c r="AT85" s="163"/>
      <c r="AU85" s="163"/>
      <c r="AV85" s="163"/>
      <c r="AW85" s="163"/>
      <c r="AX85" s="163"/>
      <c r="AY85" s="163"/>
    </row>
    <row r="86" spans="15:51" x14ac:dyDescent="0.25">
      <c r="O86" s="173"/>
      <c r="AS86" s="163"/>
      <c r="AT86" s="163"/>
      <c r="AU86" s="163"/>
      <c r="AV86" s="163"/>
      <c r="AW86" s="163"/>
      <c r="AX86" s="163"/>
      <c r="AY86" s="163"/>
    </row>
    <row r="87" spans="15:51" x14ac:dyDescent="0.25">
      <c r="O87" s="173"/>
      <c r="AS87" s="163"/>
      <c r="AT87" s="163"/>
      <c r="AU87" s="163"/>
      <c r="AV87" s="163"/>
      <c r="AW87" s="163"/>
      <c r="AX87" s="163"/>
      <c r="AY87" s="163"/>
    </row>
    <row r="88" spans="15:51" x14ac:dyDescent="0.25">
      <c r="O88" s="173"/>
      <c r="Q88" s="167"/>
      <c r="AS88" s="163"/>
      <c r="AT88" s="163"/>
      <c r="AU88" s="163"/>
      <c r="AV88" s="163"/>
      <c r="AW88" s="163"/>
      <c r="AX88" s="163"/>
      <c r="AY88" s="163"/>
    </row>
    <row r="89" spans="15:51" x14ac:dyDescent="0.25">
      <c r="O89" s="15"/>
      <c r="P89" s="167"/>
      <c r="Q89" s="167"/>
      <c r="AS89" s="163"/>
      <c r="AT89" s="163"/>
      <c r="AU89" s="163"/>
      <c r="AV89" s="163"/>
      <c r="AW89" s="163"/>
      <c r="AX89" s="163"/>
      <c r="AY89" s="163"/>
    </row>
    <row r="90" spans="15:51" x14ac:dyDescent="0.25">
      <c r="O90" s="15"/>
      <c r="P90" s="167"/>
      <c r="Q90" s="167"/>
      <c r="AS90" s="163"/>
      <c r="AT90" s="163"/>
      <c r="AU90" s="163"/>
      <c r="AV90" s="163"/>
      <c r="AW90" s="163"/>
      <c r="AX90" s="163"/>
      <c r="AY90" s="163"/>
    </row>
    <row r="91" spans="15:51" x14ac:dyDescent="0.25">
      <c r="O91" s="15"/>
      <c r="P91" s="167"/>
      <c r="Q91" s="167"/>
      <c r="AS91" s="163"/>
      <c r="AT91" s="163"/>
      <c r="AU91" s="163"/>
      <c r="AV91" s="163"/>
      <c r="AW91" s="163"/>
      <c r="AX91" s="163"/>
      <c r="AY91" s="163"/>
    </row>
    <row r="92" spans="15:51" x14ac:dyDescent="0.25">
      <c r="O92" s="15"/>
      <c r="P92" s="167"/>
      <c r="Q92" s="167"/>
      <c r="AS92" s="163"/>
      <c r="AT92" s="163"/>
      <c r="AU92" s="163"/>
      <c r="AV92" s="163"/>
      <c r="AW92" s="163"/>
      <c r="AX92" s="163"/>
      <c r="AY92" s="163"/>
    </row>
    <row r="93" spans="15:51" x14ac:dyDescent="0.25">
      <c r="O93" s="15"/>
      <c r="P93" s="167"/>
      <c r="Q93" s="167"/>
      <c r="AS93" s="163"/>
      <c r="AT93" s="163"/>
      <c r="AU93" s="163"/>
      <c r="AV93" s="163"/>
      <c r="AW93" s="163"/>
      <c r="AX93" s="163"/>
      <c r="AY93" s="163"/>
    </row>
    <row r="94" spans="15:51" x14ac:dyDescent="0.25">
      <c r="O94" s="15"/>
      <c r="P94" s="167"/>
      <c r="Q94" s="167"/>
      <c r="AS94" s="163"/>
      <c r="AT94" s="163"/>
      <c r="AU94" s="163"/>
      <c r="AV94" s="163"/>
      <c r="AW94" s="163"/>
      <c r="AX94" s="163"/>
      <c r="AY94" s="163"/>
    </row>
    <row r="95" spans="15:51" x14ac:dyDescent="0.25">
      <c r="O95" s="15"/>
      <c r="P95" s="167"/>
      <c r="Q95" s="167"/>
      <c r="AS95" s="163"/>
      <c r="AT95" s="163"/>
      <c r="AU95" s="163"/>
      <c r="AV95" s="163"/>
      <c r="AW95" s="163"/>
      <c r="AX95" s="163"/>
      <c r="AY95" s="163"/>
    </row>
    <row r="96" spans="15:51" x14ac:dyDescent="0.25">
      <c r="O96" s="15"/>
      <c r="P96" s="167"/>
      <c r="Q96" s="167"/>
      <c r="AS96" s="163"/>
      <c r="AT96" s="163"/>
      <c r="AU96" s="163"/>
      <c r="AV96" s="163"/>
      <c r="AW96" s="163"/>
      <c r="AX96" s="163"/>
      <c r="AY96" s="163"/>
    </row>
    <row r="97" spans="15:51" x14ac:dyDescent="0.25">
      <c r="O97" s="15"/>
      <c r="P97" s="167"/>
      <c r="Q97" s="167"/>
      <c r="AS97" s="163"/>
      <c r="AT97" s="163"/>
      <c r="AU97" s="163"/>
      <c r="AV97" s="163"/>
      <c r="AW97" s="163"/>
      <c r="AX97" s="163"/>
      <c r="AY97" s="163"/>
    </row>
    <row r="98" spans="15:51" x14ac:dyDescent="0.25">
      <c r="O98" s="15"/>
      <c r="P98" s="167"/>
      <c r="Q98" s="167"/>
      <c r="R98" s="167"/>
      <c r="S98" s="167"/>
      <c r="AS98" s="163"/>
      <c r="AT98" s="163"/>
      <c r="AU98" s="163"/>
      <c r="AV98" s="163"/>
      <c r="AW98" s="163"/>
      <c r="AX98" s="163"/>
      <c r="AY98" s="163"/>
    </row>
    <row r="99" spans="15:51" x14ac:dyDescent="0.25">
      <c r="O99" s="15"/>
      <c r="P99" s="167"/>
      <c r="Q99" s="167"/>
      <c r="R99" s="167"/>
      <c r="S99" s="167"/>
      <c r="T99" s="167"/>
      <c r="AS99" s="163"/>
      <c r="AT99" s="163"/>
      <c r="AU99" s="163"/>
      <c r="AV99" s="163"/>
      <c r="AW99" s="163"/>
      <c r="AX99" s="163"/>
      <c r="AY99" s="163"/>
    </row>
    <row r="100" spans="15:51" x14ac:dyDescent="0.25">
      <c r="O100" s="15"/>
      <c r="P100" s="167"/>
      <c r="Q100" s="167"/>
      <c r="R100" s="167"/>
      <c r="S100" s="167"/>
      <c r="T100" s="167"/>
      <c r="AS100" s="163"/>
      <c r="AT100" s="163"/>
      <c r="AU100" s="163"/>
      <c r="AV100" s="163"/>
      <c r="AW100" s="163"/>
      <c r="AX100" s="163"/>
      <c r="AY100" s="163"/>
    </row>
    <row r="101" spans="15:51" x14ac:dyDescent="0.25">
      <c r="O101" s="15"/>
      <c r="P101" s="167"/>
      <c r="T101" s="167"/>
      <c r="AS101" s="163"/>
      <c r="AT101" s="163"/>
      <c r="AU101" s="163"/>
      <c r="AV101" s="163"/>
      <c r="AW101" s="163"/>
      <c r="AX101" s="163"/>
      <c r="AY101" s="163"/>
    </row>
    <row r="102" spans="15:51" x14ac:dyDescent="0.25">
      <c r="O102" s="167"/>
      <c r="Q102" s="167"/>
      <c r="R102" s="167"/>
      <c r="S102" s="167"/>
      <c r="AS102" s="163"/>
      <c r="AT102" s="163"/>
      <c r="AU102" s="163"/>
      <c r="AV102" s="163"/>
      <c r="AW102" s="163"/>
      <c r="AX102" s="163"/>
      <c r="AY102" s="163"/>
    </row>
    <row r="103" spans="15:51" x14ac:dyDescent="0.25">
      <c r="O103" s="15"/>
      <c r="P103" s="167"/>
      <c r="Q103" s="167"/>
      <c r="R103" s="167"/>
      <c r="S103" s="167"/>
      <c r="T103" s="167"/>
      <c r="AS103" s="163"/>
      <c r="AT103" s="163"/>
      <c r="AU103" s="163"/>
      <c r="AV103" s="163"/>
      <c r="AW103" s="163"/>
      <c r="AX103" s="163"/>
      <c r="AY103" s="163"/>
    </row>
    <row r="104" spans="15:51" x14ac:dyDescent="0.25">
      <c r="O104" s="15"/>
      <c r="P104" s="167"/>
      <c r="Q104" s="167"/>
      <c r="R104" s="167"/>
      <c r="S104" s="167"/>
      <c r="T104" s="167"/>
      <c r="U104" s="167"/>
      <c r="AS104" s="163"/>
      <c r="AT104" s="163"/>
      <c r="AU104" s="163"/>
      <c r="AV104" s="163"/>
      <c r="AW104" s="163"/>
      <c r="AX104" s="163"/>
      <c r="AY104" s="163"/>
    </row>
    <row r="105" spans="15:51" x14ac:dyDescent="0.25">
      <c r="O105" s="15"/>
      <c r="P105" s="167"/>
      <c r="T105" s="167"/>
      <c r="U105" s="167"/>
      <c r="AS105" s="163"/>
      <c r="AT105" s="163"/>
      <c r="AU105" s="163"/>
      <c r="AV105" s="163"/>
      <c r="AW105" s="163"/>
      <c r="AX105" s="163"/>
      <c r="AY105" s="163"/>
    </row>
    <row r="117" spans="45:51" x14ac:dyDescent="0.25">
      <c r="AS117" s="163"/>
      <c r="AT117" s="163"/>
      <c r="AU117" s="163"/>
      <c r="AV117" s="163"/>
      <c r="AW117" s="163"/>
      <c r="AX117" s="163"/>
      <c r="AY117" s="163"/>
    </row>
  </sheetData>
  <protectedRanges>
    <protectedRange sqref="N61:R61 B76 S63:T69 B68:B73 S56:T60 N64:R69 T43:T45 T54:T55" name="Range2_12_5_1_1"/>
    <protectedRange sqref="N10 L10 L6 D6 D8 AD8 AF8 O8:U8 AJ8:AR8 AF10 AR11:AR34 L24:N31 G23:G34 N12:N23 N32:N34 E23:E34 N11:AA11 O34:AG34 E11:G22 AB11:AG33 O12:AA33" name="Range1_16_3_1_1"/>
    <protectedRange sqref="I66 J64:M69 J61:M61 I6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0:H70 F71 E70" name="Range2_2_2_9_2_1_1"/>
    <protectedRange sqref="D68 D71:D72" name="Range2_1_1_1_1_1_9_2_1_1"/>
    <protectedRange sqref="Q10" name="Range1_17_1_1_1"/>
    <protectedRange sqref="AG10" name="Range1_18_1_1_1"/>
    <protectedRange sqref="C69 C71" name="Range2_4_1_1_1"/>
    <protectedRange sqref="AS16:AS34" name="Range1_1_1_1"/>
    <protectedRange sqref="P3:U5" name="Range1_16_1_1_1_1"/>
    <protectedRange sqref="C72 C70 C67" name="Range2_1_3_1_1"/>
    <protectedRange sqref="H11:H34" name="Range1_1_1_1_1_1_1"/>
    <protectedRange sqref="B74:B75 J62:R63 D69:D70 I67:I68 Z60:Z61 S61:Y62 AA61:AU62 E71:E72 G71:H72 F72" name="Range2_2_1_10_1_1_1_2"/>
    <protectedRange sqref="C68" name="Range2_2_1_10_2_1_1_1"/>
    <protectedRange sqref="N56:R60 G67:H67 D65 F68 E67" name="Range2_12_1_6_1_1"/>
    <protectedRange sqref="D60:D61 I63:I65 I59:M60 G68:H69 G61:H63 E68:E69 F69:F70 F62:F64 E61:E63 J56:M58" name="Range2_2_12_1_7_1_1"/>
    <protectedRange sqref="D66:D67" name="Range2_1_1_1_1_11_1_2_1_1"/>
    <protectedRange sqref="E64 G64:H64 F65" name="Range2_2_2_9_1_1_1_1"/>
    <protectedRange sqref="D62" name="Range2_1_1_1_1_1_9_1_1_1_1"/>
    <protectedRange sqref="C66 C61" name="Range2_1_1_2_1_1"/>
    <protectedRange sqref="C65" name="Range2_1_2_2_1_1"/>
    <protectedRange sqref="C64" name="Range2_3_2_1_1"/>
    <protectedRange sqref="F60:F61 E60 G60:H60" name="Range2_2_12_1_1_1_1_1"/>
    <protectedRange sqref="C60" name="Range2_1_4_2_1_1_1"/>
    <protectedRange sqref="C62:C63" name="Range2_5_1_1_1"/>
    <protectedRange sqref="E65:E66 F66:F67 G65:H66 I61:I62" name="Range2_2_1_1_1_1"/>
    <protectedRange sqref="D63:D64" name="Range2_1_1_1_1_1_1_1_1"/>
    <protectedRange sqref="AS11:AS15" name="Range1_4_1_1_1_1"/>
    <protectedRange sqref="J11:J15 J26:J34" name="Range1_1_2_1_10_1_1_1_1"/>
    <protectedRange sqref="R76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5" name="Range2_2_12_1_3_1_1_1_1_1_4_1_1"/>
    <protectedRange sqref="E43:F45" name="Range2_2_12_1_7_1_1_3_1_1"/>
    <protectedRange sqref="I42:J42" name="Range2_2_12_1_4_2_1_1_1_2_1_1"/>
    <protectedRange sqref="S43:S45" name="Range2_12_5_1_1_2_3_1"/>
    <protectedRange sqref="Q43:R45" name="Range2_12_1_6_1_1_1_1_2_1"/>
    <protectedRange sqref="N43:P45" name="Range2_12_1_2_3_1_1_1_1_2_1"/>
    <protectedRange sqref="I43:M45" name="Range2_2_12_1_4_3_1_1_1_1_2_1"/>
    <protectedRange sqref="D43:D45" name="Range2_2_12_1_3_1_2_1_1_1_2_1_2_1"/>
    <protectedRange sqref="S54:S55" name="Range2_12_2_1_1_1_2_1_1"/>
    <protectedRange sqref="Q55:R55" name="Range2_12_1_4_1_1_1_1_1_1_1_1_1_1_1_1_1_1"/>
    <protectedRange sqref="N55:P55" name="Range2_12_1_2_1_1_1_1_1_1_1_1_1_1_1_1_1_1_1"/>
    <protectedRange sqref="J55:M55" name="Range2_2_12_1_4_1_1_1_1_1_1_1_1_1_1_1_1_1_1_1"/>
    <protectedRange sqref="Q54:R54" name="Range2_12_1_6_1_1_1_2_3_1_1_3_1_1_1_1_1_1"/>
    <protectedRange sqref="N54:P54" name="Range2_12_1_2_3_1_1_1_2_3_1_1_3_1_1_1_1_1_1"/>
    <protectedRange sqref="J54:M54" name="Range2_2_12_1_4_3_1_1_1_3_3_1_1_3_1_1_1_1_1_1"/>
    <protectedRange sqref="T50:T53" name="Range2_12_5_1_1_3"/>
    <protectedRange sqref="T48:T49" name="Range2_12_5_1_1_2_2"/>
    <protectedRange sqref="S48:S53" name="Range2_12_4_1_1_1_4_2_2_2"/>
    <protectedRange sqref="Q48:R53" name="Range2_12_1_6_1_1_1_2_3_2_1_1_3"/>
    <protectedRange sqref="N48:P53" name="Range2_12_1_2_3_1_1_1_2_3_2_1_1_3"/>
    <protectedRange sqref="K48:M53" name="Range2_2_12_1_4_3_1_1_1_3_3_2_1_1_3"/>
    <protectedRange sqref="J48:J53" name="Range2_2_12_1_4_3_1_1_1_3_2_1_2_2"/>
    <protectedRange sqref="G50:H50" name="Range2_2_12_1_3_1_2_1_1_1_2_1_1_1_1_1_1_2_1_1"/>
    <protectedRange sqref="D50:E50" name="Range2_2_12_1_3_1_2_1_1_1_2_1_1_1_1_3_1_1_1_1"/>
    <protectedRange sqref="F50" name="Range2_2_12_1_3_1_2_1_1_1_3_1_1_1_1_1_3_1_1_1_1"/>
    <protectedRange sqref="I50" name="Range2_2_12_1_4_3_1_1_1_2_1_2_1_1_3_1_1_1_1_1_1"/>
    <protectedRange sqref="T47" name="Range2_12_5_1_1_2_1_1"/>
    <protectedRange sqref="E47:H48" name="Range2_2_12_1_3_1_2_1_1_1_1_2_1_1_1_1_1_1"/>
    <protectedRange sqref="D47:D48" name="Range2_2_12_1_3_1_2_1_1_1_2_1_2_3_1_1_1_1"/>
    <protectedRange sqref="T46" name="Range2_12_5_1_1_6_1_1_1_1_1_1_1"/>
    <protectedRange sqref="S46" name="Range2_12_5_1_1_5_3_1_1_1_1_1_1_1"/>
    <protectedRange sqref="Q46:R46" name="Range2_12_1_6_1_1_1_2_3_2_1_1_2_1_1_1_1_1"/>
    <protectedRange sqref="N46:P46" name="Range2_12_1_2_3_1_1_1_2_3_2_1_1_2_1_1_1_1_1"/>
    <protectedRange sqref="J46:M46" name="Range2_2_12_1_4_3_1_1_1_3_3_2_1_1_2_1_1_1_1_1"/>
    <protectedRange sqref="I46" name="Range2_2_12_1_4_3_1_1_1_2_1_2_2_1_2_1_1_1_1_1"/>
    <protectedRange sqref="G49:H49 D49:E49" name="Range2_2_12_1_3_1_2_1_1_1_2_1_3_2_1_2_1_1_1_1_1"/>
    <protectedRange sqref="F49" name="Range2_2_12_1_3_1_2_1_1_1_1_1_2_2_1_2_1_1_1_1_1"/>
    <protectedRange sqref="S47" name="Range2_12_4_1_1_1_4_2_2_1_1"/>
    <protectedRange sqref="Q47:R47" name="Range2_12_1_6_1_1_1_2_3_2_1_1_1_1"/>
    <protectedRange sqref="N47:P47" name="Range2_12_1_2_3_1_1_1_2_3_2_1_1_1_1"/>
    <protectedRange sqref="K47:M47" name="Range2_2_12_1_4_3_1_1_1_3_3_2_1_1_1_1"/>
    <protectedRange sqref="J47" name="Range2_2_12_1_4_3_1_1_1_3_2_1_2_1_1"/>
    <protectedRange sqref="D46:E46" name="Range2_2_12_1_3_1_2_1_1_1_2_1_2_3_2_1_1"/>
    <protectedRange sqref="I47" name="Range2_2_12_1_4_2_1_1_1_4_1_2_1_1_1_2_1_1"/>
    <protectedRange sqref="F46:H46" name="Range2_2_12_1_3_1_1_1_1_1_4_1_2_1_2_1_2_1_1"/>
    <protectedRange sqref="I48:I49" name="Range2_2_12_1_4_2_1_1_1_4_1_2_1_1_1_2_2_1"/>
    <protectedRange sqref="B65:B67" name="Range2_12_5_1_1_2"/>
    <protectedRange sqref="B64" name="Range2_12_5_1_1_2_1_4_1_1_1_2_1_1_1_1_1_1_1"/>
    <protectedRange sqref="F59:H59" name="Range2_2_12_1_1_1_1_1_1"/>
    <protectedRange sqref="D59:E59" name="Range2_2_12_1_7_1_1_2_1"/>
    <protectedRange sqref="C59" name="Range2_1_1_2_1_1_1"/>
    <protectedRange sqref="B62:B63" name="Range2_12_5_1_1_2_1"/>
    <protectedRange sqref="B61" name="Range2_12_5_1_1_2_1_2_1"/>
    <protectedRange sqref="B44:B45" name="Range2_12_5_1_1_1_2_2_1_1_1_1_1_1_1_1_1"/>
    <protectedRange sqref="B46" name="Range2_12_5_1_1_1_3_1_1_1_1_1_1_1_1_1_1"/>
    <protectedRange sqref="I52" name="Range2_2_12_1_7_1_1_2_2"/>
    <protectedRange sqref="I51" name="Range2_2_12_1_4_3_1_1_1_3_3_1_1_3_1_1_1_1_1_1_2"/>
    <protectedRange sqref="E51:H51" name="Range2_2_12_1_3_1_2_1_1_1_1_2_1_1_1_1_1_1_2"/>
    <protectedRange sqref="D51" name="Range2_2_12_1_3_1_2_1_1_1_2_1_2_3_1_1_1_1_1"/>
    <protectedRange sqref="G52:H52" name="Range2_2_12_1_3_1_2_1_1_1_2_1_1_1_1_1_1_2_1_1_1_1_1"/>
    <protectedRange sqref="D52:E52" name="Range2_2_12_1_3_1_2_1_1_1_2_1_1_1_1_3_1_1_1_1_1_2_1"/>
    <protectedRange sqref="F52" name="Range2_2_12_1_3_1_2_1_1_1_3_1_1_1_1_1_3_1_1_1_1_1_1_1"/>
    <protectedRange sqref="I54:I58" name="Range2_2_12_1_7_1_1_2_2_1"/>
    <protectedRange sqref="I53" name="Range2_2_12_1_4_3_1_1_1_3_3_1_1_3_1_1_1_1_1_1_2_1"/>
    <protectedRange sqref="E53:H53" name="Range2_2_12_1_3_1_2_1_1_1_1_2_1_1_1_1_1_1_2_1"/>
    <protectedRange sqref="D53" name="Range2_2_12_1_3_1_2_1_1_1_2_1_2_3_1_1_1_1_1_1"/>
    <protectedRange sqref="G58:H58" name="Range2_2_12_1_3_1_2_1_1_1_2_1_1_1_1_1_1_2_1_1_1_1_1_1_1_1"/>
    <protectedRange sqref="F58 G56:H57" name="Range2_2_12_1_3_3_1_1_1_2_1_1_1_1_1_1_1_1_1_1_1_1_1_1_1"/>
    <protectedRange sqref="G54:H54" name="Range2_2_12_1_3_1_2_1_1_1_2_1_1_1_1_1_1_2_1_1_1_1_1_2"/>
    <protectedRange sqref="D54:E54" name="Range2_2_12_1_3_1_2_1_1_1_2_1_1_1_1_3_1_1_1_1_1_2_1_1"/>
    <protectedRange sqref="F56:F57 F54" name="Range2_2_12_1_3_1_2_1_1_1_3_1_1_1_1_1_3_1_1_1_1_1_1_1_1"/>
    <protectedRange sqref="F55:H55" name="Range2_2_12_1_3_1_2_1_1_1_1_2_1_1_1_1_1_1_1_1_1_1"/>
    <protectedRange sqref="D58" name="Range2_2_12_1_7_1_1_2_1_1_1_1"/>
    <protectedRange sqref="E58" name="Range2_2_12_1_1_1_1_1_1_1_1_1_1"/>
    <protectedRange sqref="C58" name="Range2_1_4_2_1_1_1_1_1_1_1"/>
    <protectedRange sqref="D56:E57" name="Range2_2_12_1_3_1_2_1_1_1_3_1_1_1_1_1_1_1_2_1_1_1_1_1_1"/>
    <protectedRange sqref="D55:E55" name="Range2_2_12_1_3_1_2_1_1_1_2_1_1_1_1_3_1_1_1_1_1_1_1_1_1"/>
    <protectedRange sqref="B60" name="Range2_12_5_1_1_2_1_2_2"/>
    <protectedRange sqref="B59" name="Range2_12_5_1_1_2_1_4_1_1_1_2_1_1_1_1_1_1_1_1_1_2"/>
    <protectedRange sqref="B56" name="Range2_12_5_1_1_2_1_4_1_1_1_2_1_1_1_1_1_1_1_1_1_2_1_1_1"/>
    <protectedRange sqref="B58" name="Range2_12_5_1_1_2_1_2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597" priority="5" operator="containsText" text="N/A">
      <formula>NOT(ISERROR(SEARCH("N/A",X11)))</formula>
    </cfRule>
    <cfRule type="cellIs" dxfId="596" priority="23" operator="equal">
      <formula>0</formula>
    </cfRule>
  </conditionalFormatting>
  <conditionalFormatting sqref="X11:AE34">
    <cfRule type="cellIs" dxfId="595" priority="22" operator="greaterThanOrEqual">
      <formula>1185</formula>
    </cfRule>
  </conditionalFormatting>
  <conditionalFormatting sqref="X11:AE34">
    <cfRule type="cellIs" dxfId="594" priority="21" operator="between">
      <formula>0.1</formula>
      <formula>1184</formula>
    </cfRule>
  </conditionalFormatting>
  <conditionalFormatting sqref="X8 AJ11:AO11 AJ15:AL15 AJ12:AN14 AJ16:AJ34 AL16:AL34 AK19:AK34 AO12:AO32 AM15:AN34">
    <cfRule type="cellIs" dxfId="593" priority="20" operator="equal">
      <formula>0</formula>
    </cfRule>
  </conditionalFormatting>
  <conditionalFormatting sqref="X8 AJ11:AO11 AJ15:AL15 AJ12:AN14 AJ16:AJ34 AL16:AL34 AK19:AK34 AO12:AO32 AM15:AN34">
    <cfRule type="cellIs" dxfId="592" priority="19" operator="greaterThan">
      <formula>1179</formula>
    </cfRule>
  </conditionalFormatting>
  <conditionalFormatting sqref="X8 AJ11:AO11 AJ15:AL15 AJ12:AN14 AJ16:AJ34 AL16:AL34 AK19:AK34 AO12:AO32 AM15:AN34">
    <cfRule type="cellIs" dxfId="591" priority="18" operator="greaterThan">
      <formula>99</formula>
    </cfRule>
  </conditionalFormatting>
  <conditionalFormatting sqref="X8 AJ11:AO11 AJ15:AL15 AJ12:AN14 AJ16:AJ34 AL16:AL34 AK19:AK34 AO12:AO32 AM15:AN34">
    <cfRule type="cellIs" dxfId="590" priority="17" operator="greaterThan">
      <formula>0.99</formula>
    </cfRule>
  </conditionalFormatting>
  <conditionalFormatting sqref="AB8">
    <cfRule type="cellIs" dxfId="589" priority="16" operator="equal">
      <formula>0</formula>
    </cfRule>
  </conditionalFormatting>
  <conditionalFormatting sqref="AB8">
    <cfRule type="cellIs" dxfId="588" priority="15" operator="greaterThan">
      <formula>1179</formula>
    </cfRule>
  </conditionalFormatting>
  <conditionalFormatting sqref="AB8">
    <cfRule type="cellIs" dxfId="587" priority="14" operator="greaterThan">
      <formula>99</formula>
    </cfRule>
  </conditionalFormatting>
  <conditionalFormatting sqref="AB8">
    <cfRule type="cellIs" dxfId="586" priority="13" operator="greaterThan">
      <formula>0.99</formula>
    </cfRule>
  </conditionalFormatting>
  <conditionalFormatting sqref="AQ11:AQ34 AO33:AO34 AK16:AK18">
    <cfRule type="cellIs" dxfId="585" priority="12" operator="equal">
      <formula>0</formula>
    </cfRule>
  </conditionalFormatting>
  <conditionalFormatting sqref="AQ11:AQ34 AO33:AO34 AK16:AK18">
    <cfRule type="cellIs" dxfId="584" priority="11" operator="greaterThan">
      <formula>1179</formula>
    </cfRule>
  </conditionalFormatting>
  <conditionalFormatting sqref="AQ11:AQ34 AO33:AO34 AK16:AK18">
    <cfRule type="cellIs" dxfId="583" priority="10" operator="greaterThan">
      <formula>99</formula>
    </cfRule>
  </conditionalFormatting>
  <conditionalFormatting sqref="AQ11:AQ34 AO33:AO34 AK16:AK18">
    <cfRule type="cellIs" dxfId="582" priority="9" operator="greaterThan">
      <formula>0.99</formula>
    </cfRule>
  </conditionalFormatting>
  <conditionalFormatting sqref="AI11:AI34">
    <cfRule type="cellIs" dxfId="581" priority="8" operator="greaterThan">
      <formula>$AI$8</formula>
    </cfRule>
  </conditionalFormatting>
  <conditionalFormatting sqref="AH11:AH34">
    <cfRule type="cellIs" dxfId="580" priority="6" operator="greaterThan">
      <formula>$AH$8</formula>
    </cfRule>
    <cfRule type="cellIs" dxfId="579" priority="7" operator="greaterThan">
      <formula>$AH$8</formula>
    </cfRule>
  </conditionalFormatting>
  <conditionalFormatting sqref="AP11:AP34">
    <cfRule type="cellIs" dxfId="578" priority="4" operator="equal">
      <formula>0</formula>
    </cfRule>
  </conditionalFormatting>
  <conditionalFormatting sqref="AP11:AP34">
    <cfRule type="cellIs" dxfId="577" priority="3" operator="greaterThan">
      <formula>1179</formula>
    </cfRule>
  </conditionalFormatting>
  <conditionalFormatting sqref="AP11:AP34">
    <cfRule type="cellIs" dxfId="576" priority="2" operator="greaterThan">
      <formula>99</formula>
    </cfRule>
  </conditionalFormatting>
  <conditionalFormatting sqref="AP11:AP34">
    <cfRule type="cellIs" dxfId="575" priority="1" operator="greaterThan">
      <formula>0.99</formula>
    </cfRule>
  </conditionalFormatting>
  <dataValidations count="4"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3"/>
  <sheetViews>
    <sheetView showGridLines="0" topLeftCell="C20" workbookViewId="0">
      <selection activeCell="U11" sqref="U11"/>
    </sheetView>
  </sheetViews>
  <sheetFormatPr defaultRowHeight="15" x14ac:dyDescent="0.25"/>
  <cols>
    <col min="1" max="1" width="5.7109375" style="163" customWidth="1"/>
    <col min="2" max="2" width="10.28515625" style="163" customWidth="1"/>
    <col min="3" max="3" width="14" style="163" customWidth="1"/>
    <col min="4" max="7" width="9.140625" style="163"/>
    <col min="8" max="8" width="20.42578125" style="163" customWidth="1"/>
    <col min="9" max="10" width="9.140625" style="163"/>
    <col min="11" max="11" width="9" style="163" customWidth="1"/>
    <col min="12" max="14" width="9.140625" style="163" hidden="1" customWidth="1"/>
    <col min="15" max="16" width="9.28515625" style="163" bestFit="1" customWidth="1"/>
    <col min="17" max="17" width="9" style="163" customWidth="1"/>
    <col min="18" max="18" width="9.140625" style="163" customWidth="1"/>
    <col min="19" max="19" width="11.5703125" style="163" bestFit="1" customWidth="1"/>
    <col min="20" max="20" width="10.5703125" style="163" bestFit="1" customWidth="1"/>
    <col min="21" max="22" width="9.28515625" style="163" bestFit="1" customWidth="1"/>
    <col min="23" max="23" width="9.140625" style="163"/>
    <col min="24" max="28" width="9.28515625" style="163" bestFit="1" customWidth="1"/>
    <col min="29" max="32" width="9.140625" style="163"/>
    <col min="33" max="33" width="10.5703125" style="163" bestFit="1" customWidth="1"/>
    <col min="34" max="35" width="9.28515625" style="163" bestFit="1" customWidth="1"/>
    <col min="36" max="44" width="9.140625" style="163"/>
    <col min="45" max="45" width="83.85546875" style="15" customWidth="1"/>
    <col min="46" max="47" width="9.140625" style="167"/>
    <col min="48" max="48" width="29.7109375" style="167" customWidth="1"/>
    <col min="49" max="49" width="22" style="167" customWidth="1"/>
    <col min="50" max="50" width="9.140625" style="167"/>
    <col min="51" max="51" width="38.5703125" style="167" bestFit="1" customWidth="1"/>
    <col min="52" max="16384" width="9.140625" style="163"/>
  </cols>
  <sheetData>
    <row r="2" spans="2:51" ht="21" x14ac:dyDescent="0.25">
      <c r="B2" s="5"/>
      <c r="C2" s="167"/>
      <c r="D2" s="167"/>
      <c r="E2" s="6"/>
      <c r="F2" s="6"/>
      <c r="G2" s="167"/>
      <c r="H2" s="7"/>
      <c r="I2" s="7"/>
      <c r="J2" s="167"/>
      <c r="K2" s="7"/>
      <c r="L2" s="7"/>
      <c r="M2" s="167"/>
      <c r="N2" s="167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7"/>
      <c r="AN2" s="167"/>
      <c r="AO2" s="167"/>
      <c r="AP2" s="167"/>
      <c r="AQ2" s="167"/>
      <c r="AR2" s="167"/>
    </row>
    <row r="3" spans="2:51" ht="21" x14ac:dyDescent="0.25">
      <c r="B3" s="16" t="s">
        <v>1</v>
      </c>
      <c r="C3" s="16"/>
      <c r="D3" s="16"/>
      <c r="E3" s="167"/>
      <c r="F3" s="7"/>
      <c r="G3" s="7"/>
      <c r="H3" s="167"/>
      <c r="I3" s="167"/>
      <c r="J3" s="167"/>
      <c r="K3" s="17"/>
      <c r="L3" s="18"/>
      <c r="M3" s="167"/>
      <c r="N3" s="167"/>
      <c r="O3" s="19" t="s">
        <v>2</v>
      </c>
      <c r="P3" s="263" t="s">
        <v>130</v>
      </c>
      <c r="Q3" s="264"/>
      <c r="R3" s="264"/>
      <c r="S3" s="264"/>
      <c r="T3" s="264"/>
      <c r="U3" s="265"/>
      <c r="V3" s="20"/>
      <c r="W3" s="20"/>
      <c r="X3" s="20"/>
      <c r="Y3" s="20"/>
      <c r="Z3" s="20"/>
      <c r="AH3" s="167"/>
      <c r="AI3" s="167"/>
      <c r="AJ3" s="167"/>
      <c r="AK3" s="167"/>
      <c r="AL3" s="15"/>
      <c r="AM3" s="167"/>
      <c r="AN3" s="167"/>
      <c r="AO3" s="167"/>
      <c r="AP3" s="167"/>
      <c r="AQ3" s="167"/>
      <c r="AR3" s="167"/>
      <c r="AS3" s="167"/>
    </row>
    <row r="4" spans="2:51" x14ac:dyDescent="0.25">
      <c r="B4" s="21" t="s">
        <v>3</v>
      </c>
      <c r="C4" s="21"/>
      <c r="D4" s="21"/>
      <c r="E4" s="167"/>
      <c r="F4" s="22"/>
      <c r="G4" s="167"/>
      <c r="H4" s="167"/>
      <c r="I4" s="167"/>
      <c r="J4" s="167"/>
      <c r="K4" s="167"/>
      <c r="L4" s="167"/>
      <c r="M4" s="167"/>
      <c r="N4" s="167"/>
      <c r="O4" s="19" t="s">
        <v>4</v>
      </c>
      <c r="P4" s="263" t="s">
        <v>137</v>
      </c>
      <c r="Q4" s="264"/>
      <c r="R4" s="264"/>
      <c r="S4" s="264"/>
      <c r="T4" s="264"/>
      <c r="U4" s="265"/>
      <c r="V4" s="20"/>
      <c r="W4" s="20"/>
      <c r="X4" s="20"/>
      <c r="Y4" s="20"/>
      <c r="Z4" s="20"/>
      <c r="AH4" s="167"/>
      <c r="AI4" s="167"/>
      <c r="AJ4" s="167"/>
      <c r="AK4" s="167"/>
      <c r="AL4" s="15"/>
      <c r="AM4" s="167"/>
      <c r="AN4" s="167"/>
      <c r="AO4" s="167"/>
      <c r="AP4" s="167"/>
      <c r="AQ4" s="167"/>
      <c r="AR4" s="167"/>
      <c r="AS4" s="167"/>
    </row>
    <row r="5" spans="2:51" x14ac:dyDescent="0.25">
      <c r="B5" s="167"/>
      <c r="C5" s="167"/>
      <c r="D5" s="167"/>
      <c r="E5" s="23"/>
      <c r="F5" s="23"/>
      <c r="G5" s="167"/>
      <c r="H5" s="167"/>
      <c r="I5" s="167"/>
      <c r="J5" s="167"/>
      <c r="K5" s="167"/>
      <c r="L5" s="167"/>
      <c r="M5" s="167"/>
      <c r="N5" s="167"/>
      <c r="O5" s="19" t="s">
        <v>5</v>
      </c>
      <c r="P5" s="263" t="s">
        <v>200</v>
      </c>
      <c r="Q5" s="264"/>
      <c r="R5" s="264"/>
      <c r="S5" s="264"/>
      <c r="T5" s="264"/>
      <c r="U5" s="265"/>
      <c r="V5" s="20"/>
      <c r="W5" s="20"/>
      <c r="X5" s="20"/>
      <c r="Y5" s="20"/>
      <c r="Z5" s="20"/>
      <c r="AH5" s="167"/>
      <c r="AI5" s="167"/>
      <c r="AJ5" s="167"/>
      <c r="AK5" s="167"/>
      <c r="AL5" s="15"/>
      <c r="AM5" s="167"/>
      <c r="AN5" s="167"/>
      <c r="AO5" s="167"/>
      <c r="AP5" s="167"/>
      <c r="AQ5" s="167"/>
      <c r="AR5" s="167"/>
      <c r="AS5" s="167"/>
    </row>
    <row r="6" spans="2:51" x14ac:dyDescent="0.25">
      <c r="B6" s="263" t="s">
        <v>6</v>
      </c>
      <c r="C6" s="265"/>
      <c r="D6" s="266" t="s">
        <v>7</v>
      </c>
      <c r="E6" s="267"/>
      <c r="F6" s="267"/>
      <c r="G6" s="267"/>
      <c r="H6" s="268"/>
      <c r="I6" s="167"/>
      <c r="J6" s="167"/>
      <c r="K6" s="190"/>
      <c r="L6" s="269">
        <v>41686</v>
      </c>
      <c r="M6" s="270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36" x14ac:dyDescent="0.25">
      <c r="B7" s="252" t="s">
        <v>8</v>
      </c>
      <c r="C7" s="253"/>
      <c r="D7" s="252" t="s">
        <v>9</v>
      </c>
      <c r="E7" s="254"/>
      <c r="F7" s="254"/>
      <c r="G7" s="253"/>
      <c r="H7" s="185" t="s">
        <v>10</v>
      </c>
      <c r="I7" s="186" t="s">
        <v>11</v>
      </c>
      <c r="J7" s="186" t="s">
        <v>12</v>
      </c>
      <c r="K7" s="186" t="s">
        <v>13</v>
      </c>
      <c r="L7" s="15"/>
      <c r="M7" s="15"/>
      <c r="N7" s="15"/>
      <c r="O7" s="185" t="s">
        <v>14</v>
      </c>
      <c r="P7" s="252" t="s">
        <v>15</v>
      </c>
      <c r="Q7" s="254"/>
      <c r="R7" s="254"/>
      <c r="S7" s="254"/>
      <c r="T7" s="253"/>
      <c r="U7" s="251" t="s">
        <v>16</v>
      </c>
      <c r="V7" s="251"/>
      <c r="W7" s="186" t="s">
        <v>17</v>
      </c>
      <c r="X7" s="252" t="s">
        <v>18</v>
      </c>
      <c r="Y7" s="253"/>
      <c r="Z7" s="252" t="s">
        <v>19</v>
      </c>
      <c r="AA7" s="253"/>
      <c r="AB7" s="252" t="s">
        <v>20</v>
      </c>
      <c r="AC7" s="253"/>
      <c r="AD7" s="252" t="s">
        <v>21</v>
      </c>
      <c r="AE7" s="253"/>
      <c r="AF7" s="186" t="s">
        <v>22</v>
      </c>
      <c r="AG7" s="186" t="s">
        <v>23</v>
      </c>
      <c r="AH7" s="186" t="s">
        <v>24</v>
      </c>
      <c r="AI7" s="186" t="s">
        <v>25</v>
      </c>
      <c r="AJ7" s="252" t="s">
        <v>26</v>
      </c>
      <c r="AK7" s="254"/>
      <c r="AL7" s="254"/>
      <c r="AM7" s="254"/>
      <c r="AN7" s="253"/>
      <c r="AO7" s="252" t="s">
        <v>27</v>
      </c>
      <c r="AP7" s="254"/>
      <c r="AQ7" s="253"/>
      <c r="AR7" s="186" t="s">
        <v>28</v>
      </c>
      <c r="AS7" s="30"/>
      <c r="AT7" s="15"/>
      <c r="AU7" s="15"/>
      <c r="AV7" s="15"/>
      <c r="AW7" s="15"/>
      <c r="AX7" s="15"/>
      <c r="AY7" s="15"/>
    </row>
    <row r="8" spans="2:51" x14ac:dyDescent="0.25">
      <c r="B8" s="255">
        <v>42012</v>
      </c>
      <c r="C8" s="256"/>
      <c r="D8" s="257" t="s">
        <v>29</v>
      </c>
      <c r="E8" s="258"/>
      <c r="F8" s="258"/>
      <c r="G8" s="259"/>
      <c r="H8" s="31"/>
      <c r="I8" s="257" t="s">
        <v>29</v>
      </c>
      <c r="J8" s="258"/>
      <c r="K8" s="259"/>
      <c r="L8" s="32"/>
      <c r="M8" s="32"/>
      <c r="N8" s="32"/>
      <c r="O8" s="31" t="s">
        <v>30</v>
      </c>
      <c r="P8" s="31" t="s">
        <v>30</v>
      </c>
      <c r="Q8" s="31" t="s">
        <v>31</v>
      </c>
      <c r="R8" s="31" t="s">
        <v>31</v>
      </c>
      <c r="S8" s="31" t="s">
        <v>30</v>
      </c>
      <c r="T8" s="31" t="s">
        <v>32</v>
      </c>
      <c r="U8" s="260" t="s">
        <v>33</v>
      </c>
      <c r="V8" s="260"/>
      <c r="W8" s="33" t="s">
        <v>34</v>
      </c>
      <c r="X8" s="243">
        <v>0</v>
      </c>
      <c r="Y8" s="244"/>
      <c r="Z8" s="261" t="s">
        <v>35</v>
      </c>
      <c r="AA8" s="262"/>
      <c r="AB8" s="243">
        <v>1185</v>
      </c>
      <c r="AC8" s="244"/>
      <c r="AD8" s="245">
        <v>800</v>
      </c>
      <c r="AE8" s="246"/>
      <c r="AF8" s="31"/>
      <c r="AG8" s="33">
        <f>AG34-AG10</f>
        <v>25312</v>
      </c>
      <c r="AH8" s="34"/>
      <c r="AI8" s="34"/>
      <c r="AJ8" s="31" t="s">
        <v>36</v>
      </c>
      <c r="AK8" s="31" t="s">
        <v>36</v>
      </c>
      <c r="AL8" s="31" t="s">
        <v>36</v>
      </c>
      <c r="AM8" s="31" t="s">
        <v>36</v>
      </c>
      <c r="AN8" s="31" t="s">
        <v>36</v>
      </c>
      <c r="AO8" s="31" t="s">
        <v>36</v>
      </c>
      <c r="AP8" s="31" t="s">
        <v>31</v>
      </c>
      <c r="AQ8" s="31" t="s">
        <v>31</v>
      </c>
      <c r="AR8" s="31" t="s">
        <v>37</v>
      </c>
      <c r="AS8" s="30"/>
      <c r="AV8" s="35" t="s">
        <v>38</v>
      </c>
    </row>
    <row r="9" spans="2:51" ht="60" x14ac:dyDescent="0.25">
      <c r="B9" s="235" t="s">
        <v>39</v>
      </c>
      <c r="C9" s="235"/>
      <c r="D9" s="247" t="s">
        <v>40</v>
      </c>
      <c r="E9" s="248"/>
      <c r="F9" s="249" t="s">
        <v>41</v>
      </c>
      <c r="G9" s="248"/>
      <c r="H9" s="250" t="s">
        <v>42</v>
      </c>
      <c r="I9" s="235" t="s">
        <v>43</v>
      </c>
      <c r="J9" s="235"/>
      <c r="K9" s="235"/>
      <c r="L9" s="186" t="s">
        <v>44</v>
      </c>
      <c r="M9" s="251" t="s">
        <v>45</v>
      </c>
      <c r="N9" s="36" t="s">
        <v>46</v>
      </c>
      <c r="O9" s="241" t="s">
        <v>47</v>
      </c>
      <c r="P9" s="241" t="s">
        <v>48</v>
      </c>
      <c r="Q9" s="37" t="s">
        <v>49</v>
      </c>
      <c r="R9" s="229" t="s">
        <v>50</v>
      </c>
      <c r="S9" s="230"/>
      <c r="T9" s="231"/>
      <c r="U9" s="187" t="s">
        <v>51</v>
      </c>
      <c r="V9" s="187" t="s">
        <v>52</v>
      </c>
      <c r="W9" s="235" t="s">
        <v>53</v>
      </c>
      <c r="X9" s="236" t="s">
        <v>54</v>
      </c>
      <c r="Y9" s="237"/>
      <c r="Z9" s="237"/>
      <c r="AA9" s="237"/>
      <c r="AB9" s="237"/>
      <c r="AC9" s="237"/>
      <c r="AD9" s="237"/>
      <c r="AE9" s="238"/>
      <c r="AF9" s="189" t="s">
        <v>55</v>
      </c>
      <c r="AG9" s="189" t="s">
        <v>56</v>
      </c>
      <c r="AH9" s="224" t="s">
        <v>57</v>
      </c>
      <c r="AI9" s="239" t="s">
        <v>58</v>
      </c>
      <c r="AJ9" s="187" t="s">
        <v>59</v>
      </c>
      <c r="AK9" s="187" t="s">
        <v>60</v>
      </c>
      <c r="AL9" s="187" t="s">
        <v>61</v>
      </c>
      <c r="AM9" s="187" t="s">
        <v>62</v>
      </c>
      <c r="AN9" s="187" t="s">
        <v>63</v>
      </c>
      <c r="AO9" s="187" t="s">
        <v>64</v>
      </c>
      <c r="AP9" s="187" t="s">
        <v>65</v>
      </c>
      <c r="AQ9" s="241" t="s">
        <v>66</v>
      </c>
      <c r="AR9" s="187" t="s">
        <v>67</v>
      </c>
      <c r="AS9" s="224" t="s">
        <v>68</v>
      </c>
      <c r="AV9" s="38" t="s">
        <v>69</v>
      </c>
      <c r="AW9" s="38" t="s">
        <v>70</v>
      </c>
      <c r="AY9" s="39" t="s">
        <v>71</v>
      </c>
    </row>
    <row r="10" spans="2:51" x14ac:dyDescent="0.25">
      <c r="B10" s="187" t="s">
        <v>72</v>
      </c>
      <c r="C10" s="187" t="s">
        <v>73</v>
      </c>
      <c r="D10" s="187" t="s">
        <v>74</v>
      </c>
      <c r="E10" s="187" t="s">
        <v>75</v>
      </c>
      <c r="F10" s="187" t="s">
        <v>74</v>
      </c>
      <c r="G10" s="187" t="s">
        <v>75</v>
      </c>
      <c r="H10" s="250"/>
      <c r="I10" s="187" t="s">
        <v>75</v>
      </c>
      <c r="J10" s="187" t="s">
        <v>75</v>
      </c>
      <c r="K10" s="187" t="s">
        <v>75</v>
      </c>
      <c r="L10" s="31" t="s">
        <v>29</v>
      </c>
      <c r="M10" s="251"/>
      <c r="N10" s="31" t="s">
        <v>29</v>
      </c>
      <c r="O10" s="242"/>
      <c r="P10" s="242"/>
      <c r="Q10" s="4">
        <f>'JAN 7'!Q34</f>
        <v>20691749</v>
      </c>
      <c r="R10" s="232"/>
      <c r="S10" s="233"/>
      <c r="T10" s="234"/>
      <c r="U10" s="187" t="s">
        <v>75</v>
      </c>
      <c r="V10" s="187" t="s">
        <v>75</v>
      </c>
      <c r="W10" s="235"/>
      <c r="X10" s="40" t="s">
        <v>76</v>
      </c>
      <c r="Y10" s="40" t="s">
        <v>77</v>
      </c>
      <c r="Z10" s="40" t="s">
        <v>78</v>
      </c>
      <c r="AA10" s="40" t="s">
        <v>79</v>
      </c>
      <c r="AB10" s="40" t="s">
        <v>80</v>
      </c>
      <c r="AC10" s="40" t="s">
        <v>81</v>
      </c>
      <c r="AD10" s="40" t="s">
        <v>82</v>
      </c>
      <c r="AE10" s="40" t="s">
        <v>83</v>
      </c>
      <c r="AF10" s="41"/>
      <c r="AG10" s="192">
        <f>'JAN 7'!AG34</f>
        <v>33765284</v>
      </c>
      <c r="AH10" s="224"/>
      <c r="AI10" s="240"/>
      <c r="AJ10" s="187" t="s">
        <v>84</v>
      </c>
      <c r="AK10" s="187" t="s">
        <v>84</v>
      </c>
      <c r="AL10" s="187" t="s">
        <v>84</v>
      </c>
      <c r="AM10" s="187" t="s">
        <v>84</v>
      </c>
      <c r="AN10" s="187" t="s">
        <v>84</v>
      </c>
      <c r="AO10" s="187" t="s">
        <v>84</v>
      </c>
      <c r="AP10" s="3">
        <f>'JAN 7'!AP34</f>
        <v>7466507</v>
      </c>
      <c r="AQ10" s="242"/>
      <c r="AR10" s="188" t="s">
        <v>85</v>
      </c>
      <c r="AS10" s="224"/>
      <c r="AV10" s="42" t="s">
        <v>86</v>
      </c>
      <c r="AW10" s="42" t="s">
        <v>87</v>
      </c>
      <c r="AY10" s="87" t="s">
        <v>130</v>
      </c>
    </row>
    <row r="11" spans="2:51" x14ac:dyDescent="0.25">
      <c r="B11" s="43">
        <v>2</v>
      </c>
      <c r="C11" s="43">
        <v>4.1666666666666664E-2</v>
      </c>
      <c r="D11" s="191">
        <v>14</v>
      </c>
      <c r="E11" s="44">
        <f>D11/1.42</f>
        <v>9.8591549295774659</v>
      </c>
      <c r="F11" s="168">
        <v>66</v>
      </c>
      <c r="G11" s="44">
        <f>F11/1.42</f>
        <v>46.478873239436624</v>
      </c>
      <c r="H11" s="45" t="s">
        <v>88</v>
      </c>
      <c r="I11" s="45">
        <f>J11-(2/1.42)</f>
        <v>41.549295774647888</v>
      </c>
      <c r="J11" s="46">
        <f>(F11-5)/1.42</f>
        <v>42.95774647887324</v>
      </c>
      <c r="K11" s="45">
        <f>J11+(6/1.42)</f>
        <v>47.183098591549296</v>
      </c>
      <c r="L11" s="47">
        <v>14</v>
      </c>
      <c r="M11" s="48" t="s">
        <v>89</v>
      </c>
      <c r="N11" s="48">
        <v>11.4</v>
      </c>
      <c r="O11" s="192">
        <v>114</v>
      </c>
      <c r="P11" s="192">
        <v>91</v>
      </c>
      <c r="Q11" s="192">
        <v>20695206</v>
      </c>
      <c r="R11" s="50">
        <f>Q11-Q10</f>
        <v>3457</v>
      </c>
      <c r="S11" s="51">
        <f>R11*24/1000</f>
        <v>82.968000000000004</v>
      </c>
      <c r="T11" s="51">
        <f>R11/1000</f>
        <v>3.4569999999999999</v>
      </c>
      <c r="U11" s="193">
        <v>5.7</v>
      </c>
      <c r="V11" s="193">
        <f t="shared" ref="V11:V34" si="0">U11</f>
        <v>5.7</v>
      </c>
      <c r="W11" s="194" t="s">
        <v>129</v>
      </c>
      <c r="X11" s="197">
        <v>0</v>
      </c>
      <c r="Y11" s="197">
        <v>0</v>
      </c>
      <c r="Z11" s="197">
        <v>1004</v>
      </c>
      <c r="AA11" s="197">
        <v>0</v>
      </c>
      <c r="AB11" s="197">
        <v>1047</v>
      </c>
      <c r="AC11" s="52" t="s">
        <v>90</v>
      </c>
      <c r="AD11" s="52" t="s">
        <v>90</v>
      </c>
      <c r="AE11" s="52" t="s">
        <v>90</v>
      </c>
      <c r="AF11" s="196" t="s">
        <v>90</v>
      </c>
      <c r="AG11" s="196">
        <v>33765852</v>
      </c>
      <c r="AH11" s="53">
        <f>IF(ISBLANK(AG11),"-",AG11-AG10)</f>
        <v>568</v>
      </c>
      <c r="AI11" s="54">
        <f>AH11/T11</f>
        <v>164.3043100954585</v>
      </c>
      <c r="AJ11" s="166">
        <v>0</v>
      </c>
      <c r="AK11" s="166">
        <v>0</v>
      </c>
      <c r="AL11" s="166">
        <v>1</v>
      </c>
      <c r="AM11" s="166">
        <v>0</v>
      </c>
      <c r="AN11" s="166">
        <v>1</v>
      </c>
      <c r="AO11" s="166">
        <v>0.35</v>
      </c>
      <c r="AP11" s="197">
        <v>7467386</v>
      </c>
      <c r="AQ11" s="197">
        <f t="shared" ref="AQ11:AQ34" si="1">AP11-AP10</f>
        <v>879</v>
      </c>
      <c r="AR11" s="55"/>
      <c r="AS11" s="56" t="s">
        <v>113</v>
      </c>
      <c r="AV11" s="42" t="s">
        <v>88</v>
      </c>
      <c r="AW11" s="42" t="s">
        <v>91</v>
      </c>
      <c r="AY11" s="87" t="s">
        <v>136</v>
      </c>
    </row>
    <row r="12" spans="2:51" x14ac:dyDescent="0.25">
      <c r="B12" s="43">
        <v>2.0416666666666701</v>
      </c>
      <c r="C12" s="43">
        <v>8.3333333333333329E-2</v>
      </c>
      <c r="D12" s="191">
        <v>17</v>
      </c>
      <c r="E12" s="44">
        <f t="shared" ref="E12:E34" si="2">D12/1.42</f>
        <v>11.971830985915494</v>
      </c>
      <c r="F12" s="168">
        <v>66</v>
      </c>
      <c r="G12" s="44">
        <f t="shared" ref="G12:G34" si="3">F12/1.42</f>
        <v>46.478873239436624</v>
      </c>
      <c r="H12" s="45" t="s">
        <v>88</v>
      </c>
      <c r="I12" s="45">
        <f t="shared" ref="I12:I34" si="4">J12-(2/1.42)</f>
        <v>41.549295774647888</v>
      </c>
      <c r="J12" s="46">
        <f>(F12-5)/1.42</f>
        <v>42.95774647887324</v>
      </c>
      <c r="K12" s="45">
        <f>J12+(6/1.42)</f>
        <v>47.183098591549296</v>
      </c>
      <c r="L12" s="47">
        <v>14</v>
      </c>
      <c r="M12" s="48" t="s">
        <v>89</v>
      </c>
      <c r="N12" s="48">
        <v>11.2</v>
      </c>
      <c r="O12" s="192">
        <v>114</v>
      </c>
      <c r="P12" s="192">
        <v>85</v>
      </c>
      <c r="Q12" s="192">
        <v>20698646</v>
      </c>
      <c r="R12" s="50">
        <f t="shared" ref="R12:R34" si="5">Q12-Q11</f>
        <v>3440</v>
      </c>
      <c r="S12" s="51">
        <f t="shared" ref="S12:S34" si="6">R12*24/1000</f>
        <v>82.56</v>
      </c>
      <c r="T12" s="51">
        <f t="shared" ref="T12:T34" si="7">R12/1000</f>
        <v>3.44</v>
      </c>
      <c r="U12" s="193">
        <v>6.8</v>
      </c>
      <c r="V12" s="193">
        <f t="shared" si="0"/>
        <v>6.8</v>
      </c>
      <c r="W12" s="194" t="s">
        <v>129</v>
      </c>
      <c r="X12" s="197">
        <v>0</v>
      </c>
      <c r="Y12" s="197">
        <v>0</v>
      </c>
      <c r="Z12" s="197">
        <v>957</v>
      </c>
      <c r="AA12" s="197">
        <v>0</v>
      </c>
      <c r="AB12" s="197">
        <v>1047</v>
      </c>
      <c r="AC12" s="52" t="s">
        <v>90</v>
      </c>
      <c r="AD12" s="52" t="s">
        <v>90</v>
      </c>
      <c r="AE12" s="52" t="s">
        <v>90</v>
      </c>
      <c r="AF12" s="196" t="s">
        <v>90</v>
      </c>
      <c r="AG12" s="196">
        <v>33766396</v>
      </c>
      <c r="AH12" s="53">
        <f>IF(ISBLANK(AG12),"-",AG12-AG11)</f>
        <v>544</v>
      </c>
      <c r="AI12" s="54">
        <f t="shared" ref="AI12:AI34" si="8">AH12/T12</f>
        <v>158.13953488372093</v>
      </c>
      <c r="AJ12" s="166">
        <v>0</v>
      </c>
      <c r="AK12" s="166">
        <v>0</v>
      </c>
      <c r="AL12" s="166">
        <v>1</v>
      </c>
      <c r="AM12" s="166">
        <v>0</v>
      </c>
      <c r="AN12" s="166">
        <v>1</v>
      </c>
      <c r="AO12" s="166">
        <v>0.35</v>
      </c>
      <c r="AP12" s="197">
        <v>7468403</v>
      </c>
      <c r="AQ12" s="197">
        <f t="shared" si="1"/>
        <v>1017</v>
      </c>
      <c r="AR12" s="57"/>
      <c r="AS12" s="56" t="s">
        <v>113</v>
      </c>
      <c r="AV12" s="42" t="s">
        <v>92</v>
      </c>
      <c r="AW12" s="42" t="s">
        <v>93</v>
      </c>
      <c r="AY12" s="87" t="s">
        <v>137</v>
      </c>
    </row>
    <row r="13" spans="2:51" x14ac:dyDescent="0.25">
      <c r="B13" s="43">
        <v>2.0833333333333299</v>
      </c>
      <c r="C13" s="43">
        <v>0.125</v>
      </c>
      <c r="D13" s="191">
        <v>18</v>
      </c>
      <c r="E13" s="44">
        <f t="shared" si="2"/>
        <v>12.67605633802817</v>
      </c>
      <c r="F13" s="168">
        <v>66</v>
      </c>
      <c r="G13" s="44">
        <f t="shared" si="3"/>
        <v>46.478873239436624</v>
      </c>
      <c r="H13" s="45" t="s">
        <v>88</v>
      </c>
      <c r="I13" s="45">
        <f t="shared" si="4"/>
        <v>41.549295774647888</v>
      </c>
      <c r="J13" s="46">
        <f>(F13-5)/1.42</f>
        <v>42.95774647887324</v>
      </c>
      <c r="K13" s="45">
        <f>J13+(6/1.42)</f>
        <v>47.183098591549296</v>
      </c>
      <c r="L13" s="47">
        <v>14</v>
      </c>
      <c r="M13" s="48" t="s">
        <v>89</v>
      </c>
      <c r="N13" s="48">
        <v>11.2</v>
      </c>
      <c r="O13" s="192">
        <v>113</v>
      </c>
      <c r="P13" s="192">
        <v>89</v>
      </c>
      <c r="Q13" s="192">
        <v>20702332</v>
      </c>
      <c r="R13" s="50">
        <f t="shared" si="5"/>
        <v>3686</v>
      </c>
      <c r="S13" s="51">
        <f t="shared" si="6"/>
        <v>88.463999999999999</v>
      </c>
      <c r="T13" s="51">
        <f t="shared" si="7"/>
        <v>3.6859999999999999</v>
      </c>
      <c r="U13" s="193">
        <v>8</v>
      </c>
      <c r="V13" s="193">
        <f t="shared" si="0"/>
        <v>8</v>
      </c>
      <c r="W13" s="194" t="s">
        <v>129</v>
      </c>
      <c r="X13" s="197">
        <v>0</v>
      </c>
      <c r="Y13" s="197">
        <v>0</v>
      </c>
      <c r="Z13" s="197">
        <v>953</v>
      </c>
      <c r="AA13" s="197">
        <v>0</v>
      </c>
      <c r="AB13" s="197">
        <v>1027</v>
      </c>
      <c r="AC13" s="52" t="s">
        <v>90</v>
      </c>
      <c r="AD13" s="52" t="s">
        <v>90</v>
      </c>
      <c r="AE13" s="52" t="s">
        <v>90</v>
      </c>
      <c r="AF13" s="196" t="s">
        <v>90</v>
      </c>
      <c r="AG13" s="196">
        <v>33766956</v>
      </c>
      <c r="AH13" s="53">
        <f>IF(ISBLANK(AG13),"-",AG13-AG12)</f>
        <v>560</v>
      </c>
      <c r="AI13" s="54">
        <f t="shared" si="8"/>
        <v>151.92620727075422</v>
      </c>
      <c r="AJ13" s="166">
        <v>0</v>
      </c>
      <c r="AK13" s="166">
        <v>0</v>
      </c>
      <c r="AL13" s="166">
        <v>1</v>
      </c>
      <c r="AM13" s="166">
        <v>0</v>
      </c>
      <c r="AN13" s="166">
        <v>1</v>
      </c>
      <c r="AO13" s="166">
        <v>0.35</v>
      </c>
      <c r="AP13" s="197">
        <v>7469515</v>
      </c>
      <c r="AQ13" s="197">
        <f t="shared" si="1"/>
        <v>1112</v>
      </c>
      <c r="AR13" s="55"/>
      <c r="AS13" s="56" t="s">
        <v>113</v>
      </c>
      <c r="AV13" s="42" t="s">
        <v>94</v>
      </c>
      <c r="AW13" s="42" t="s">
        <v>95</v>
      </c>
      <c r="AY13" s="87" t="s">
        <v>147</v>
      </c>
    </row>
    <row r="14" spans="2:51" x14ac:dyDescent="0.25">
      <c r="B14" s="43">
        <v>2.125</v>
      </c>
      <c r="C14" s="43">
        <v>0.16666666666666699</v>
      </c>
      <c r="D14" s="191">
        <v>18</v>
      </c>
      <c r="E14" s="44">
        <f t="shared" si="2"/>
        <v>12.67605633802817</v>
      </c>
      <c r="F14" s="168">
        <v>66</v>
      </c>
      <c r="G14" s="44">
        <f t="shared" si="3"/>
        <v>46.478873239436624</v>
      </c>
      <c r="H14" s="45" t="s">
        <v>88</v>
      </c>
      <c r="I14" s="45">
        <f t="shared" si="4"/>
        <v>41.549295774647888</v>
      </c>
      <c r="J14" s="46">
        <f>(F14-5)/1.42</f>
        <v>42.95774647887324</v>
      </c>
      <c r="K14" s="45">
        <f>J14+(6/1.42)</f>
        <v>47.183098591549296</v>
      </c>
      <c r="L14" s="47">
        <v>14</v>
      </c>
      <c r="M14" s="48" t="s">
        <v>89</v>
      </c>
      <c r="N14" s="48">
        <v>12.8</v>
      </c>
      <c r="O14" s="192">
        <v>109</v>
      </c>
      <c r="P14" s="192">
        <v>87</v>
      </c>
      <c r="Q14" s="192">
        <v>20705993</v>
      </c>
      <c r="R14" s="50">
        <f t="shared" si="5"/>
        <v>3661</v>
      </c>
      <c r="S14" s="51">
        <f t="shared" si="6"/>
        <v>87.864000000000004</v>
      </c>
      <c r="T14" s="51">
        <f t="shared" si="7"/>
        <v>3.661</v>
      </c>
      <c r="U14" s="193">
        <v>8.9</v>
      </c>
      <c r="V14" s="193">
        <f t="shared" si="0"/>
        <v>8.9</v>
      </c>
      <c r="W14" s="194" t="s">
        <v>129</v>
      </c>
      <c r="X14" s="197">
        <v>0</v>
      </c>
      <c r="Y14" s="197">
        <v>0</v>
      </c>
      <c r="Z14" s="197">
        <v>963</v>
      </c>
      <c r="AA14" s="197">
        <v>0</v>
      </c>
      <c r="AB14" s="197">
        <v>1027</v>
      </c>
      <c r="AC14" s="52" t="s">
        <v>90</v>
      </c>
      <c r="AD14" s="52" t="s">
        <v>90</v>
      </c>
      <c r="AE14" s="52" t="s">
        <v>90</v>
      </c>
      <c r="AF14" s="196" t="s">
        <v>90</v>
      </c>
      <c r="AG14" s="196">
        <v>33767500</v>
      </c>
      <c r="AH14" s="53">
        <f t="shared" ref="AH14:AH34" si="9">IF(ISBLANK(AG14),"-",AG14-AG13)</f>
        <v>544</v>
      </c>
      <c r="AI14" s="54">
        <f t="shared" si="8"/>
        <v>148.59328052444687</v>
      </c>
      <c r="AJ14" s="166">
        <v>0</v>
      </c>
      <c r="AK14" s="166">
        <v>0</v>
      </c>
      <c r="AL14" s="166">
        <v>1</v>
      </c>
      <c r="AM14" s="166">
        <v>0</v>
      </c>
      <c r="AN14" s="166">
        <v>1</v>
      </c>
      <c r="AO14" s="166">
        <v>0.35</v>
      </c>
      <c r="AP14" s="197">
        <v>7470509</v>
      </c>
      <c r="AQ14" s="197">
        <f t="shared" si="1"/>
        <v>994</v>
      </c>
      <c r="AR14" s="55"/>
      <c r="AS14" s="56" t="s">
        <v>113</v>
      </c>
      <c r="AT14" s="58"/>
      <c r="AV14" s="42" t="s">
        <v>96</v>
      </c>
      <c r="AW14" s="42" t="s">
        <v>97</v>
      </c>
      <c r="AY14" s="87" t="s">
        <v>138</v>
      </c>
    </row>
    <row r="15" spans="2:51" x14ac:dyDescent="0.25">
      <c r="B15" s="43">
        <v>2.1666666666666701</v>
      </c>
      <c r="C15" s="43">
        <v>0.20833333333333301</v>
      </c>
      <c r="D15" s="191">
        <v>21</v>
      </c>
      <c r="E15" s="44">
        <f t="shared" si="2"/>
        <v>14.788732394366198</v>
      </c>
      <c r="F15" s="168">
        <v>66</v>
      </c>
      <c r="G15" s="44">
        <f t="shared" si="3"/>
        <v>46.478873239436624</v>
      </c>
      <c r="H15" s="45" t="s">
        <v>88</v>
      </c>
      <c r="I15" s="45">
        <f t="shared" si="4"/>
        <v>41.549295774647888</v>
      </c>
      <c r="J15" s="46">
        <f>(F15-5)/1.42</f>
        <v>42.95774647887324</v>
      </c>
      <c r="K15" s="45">
        <f>J15+(6/1.42)</f>
        <v>47.183098591549296</v>
      </c>
      <c r="L15" s="47">
        <v>18</v>
      </c>
      <c r="M15" s="48" t="s">
        <v>89</v>
      </c>
      <c r="N15" s="48">
        <v>13.1</v>
      </c>
      <c r="O15" s="192">
        <v>103</v>
      </c>
      <c r="P15" s="192">
        <v>98</v>
      </c>
      <c r="Q15" s="192">
        <v>20709539</v>
      </c>
      <c r="R15" s="50">
        <f t="shared" si="5"/>
        <v>3546</v>
      </c>
      <c r="S15" s="51">
        <f t="shared" si="6"/>
        <v>85.103999999999999</v>
      </c>
      <c r="T15" s="51">
        <f t="shared" si="7"/>
        <v>3.5459999999999998</v>
      </c>
      <c r="U15" s="193">
        <v>9.5</v>
      </c>
      <c r="V15" s="193">
        <f t="shared" si="0"/>
        <v>9.5</v>
      </c>
      <c r="W15" s="194" t="s">
        <v>129</v>
      </c>
      <c r="X15" s="197">
        <v>0</v>
      </c>
      <c r="Y15" s="197">
        <v>0</v>
      </c>
      <c r="Z15" s="197">
        <v>961</v>
      </c>
      <c r="AA15" s="197">
        <v>0</v>
      </c>
      <c r="AB15" s="197">
        <v>1027</v>
      </c>
      <c r="AC15" s="52" t="s">
        <v>90</v>
      </c>
      <c r="AD15" s="52" t="s">
        <v>90</v>
      </c>
      <c r="AE15" s="52" t="s">
        <v>90</v>
      </c>
      <c r="AF15" s="196" t="s">
        <v>90</v>
      </c>
      <c r="AG15" s="196">
        <v>33768008</v>
      </c>
      <c r="AH15" s="53">
        <f t="shared" si="9"/>
        <v>508</v>
      </c>
      <c r="AI15" s="54">
        <f t="shared" si="8"/>
        <v>143.26001128031587</v>
      </c>
      <c r="AJ15" s="166">
        <v>0</v>
      </c>
      <c r="AK15" s="166">
        <v>0</v>
      </c>
      <c r="AL15" s="166">
        <v>1</v>
      </c>
      <c r="AM15" s="166">
        <v>0</v>
      </c>
      <c r="AN15" s="166">
        <v>1</v>
      </c>
      <c r="AO15" s="166">
        <v>0.35</v>
      </c>
      <c r="AP15" s="197">
        <v>7471026</v>
      </c>
      <c r="AQ15" s="197">
        <f t="shared" si="1"/>
        <v>517</v>
      </c>
      <c r="AR15" s="55"/>
      <c r="AS15" s="56" t="s">
        <v>113</v>
      </c>
      <c r="AV15" s="42" t="s">
        <v>98</v>
      </c>
      <c r="AW15" s="42" t="s">
        <v>99</v>
      </c>
      <c r="AY15" s="87" t="s">
        <v>200</v>
      </c>
    </row>
    <row r="16" spans="2:51" x14ac:dyDescent="0.25">
      <c r="B16" s="43">
        <v>2.2083333333333299</v>
      </c>
      <c r="C16" s="43">
        <v>0.25</v>
      </c>
      <c r="D16" s="191">
        <v>13</v>
      </c>
      <c r="E16" s="44">
        <f t="shared" si="2"/>
        <v>9.1549295774647899</v>
      </c>
      <c r="F16" s="103">
        <v>68</v>
      </c>
      <c r="G16" s="44">
        <f t="shared" si="3"/>
        <v>47.887323943661976</v>
      </c>
      <c r="H16" s="45" t="s">
        <v>88</v>
      </c>
      <c r="I16" s="45">
        <f t="shared" si="4"/>
        <v>46.478873239436624</v>
      </c>
      <c r="J16" s="46">
        <f t="shared" ref="J16:J25" si="10">F16/1.42</f>
        <v>47.887323943661976</v>
      </c>
      <c r="K16" s="45">
        <f>J16+1.42</f>
        <v>49.307323943661977</v>
      </c>
      <c r="L16" s="47">
        <v>19</v>
      </c>
      <c r="M16" s="48" t="s">
        <v>100</v>
      </c>
      <c r="N16" s="48">
        <v>13.1</v>
      </c>
      <c r="O16" s="192">
        <v>117</v>
      </c>
      <c r="P16" s="192">
        <v>112</v>
      </c>
      <c r="Q16" s="192">
        <v>20714029</v>
      </c>
      <c r="R16" s="50">
        <f t="shared" si="5"/>
        <v>4490</v>
      </c>
      <c r="S16" s="51">
        <f t="shared" si="6"/>
        <v>107.76</v>
      </c>
      <c r="T16" s="51">
        <f t="shared" si="7"/>
        <v>4.49</v>
      </c>
      <c r="U16" s="193">
        <v>9.5</v>
      </c>
      <c r="V16" s="193">
        <f t="shared" si="0"/>
        <v>9.5</v>
      </c>
      <c r="W16" s="194" t="s">
        <v>129</v>
      </c>
      <c r="X16" s="197">
        <v>0</v>
      </c>
      <c r="Y16" s="197">
        <v>0</v>
      </c>
      <c r="Z16" s="197">
        <v>1183</v>
      </c>
      <c r="AA16" s="197">
        <v>0</v>
      </c>
      <c r="AB16" s="197">
        <v>1079</v>
      </c>
      <c r="AC16" s="52" t="s">
        <v>90</v>
      </c>
      <c r="AD16" s="52" t="s">
        <v>90</v>
      </c>
      <c r="AE16" s="52" t="s">
        <v>90</v>
      </c>
      <c r="AF16" s="196" t="s">
        <v>90</v>
      </c>
      <c r="AG16" s="196">
        <v>33768724</v>
      </c>
      <c r="AH16" s="53">
        <f t="shared" si="9"/>
        <v>716</v>
      </c>
      <c r="AI16" s="54">
        <f t="shared" si="8"/>
        <v>159.46547884187081</v>
      </c>
      <c r="AJ16" s="166">
        <v>0</v>
      </c>
      <c r="AK16" s="166">
        <v>0</v>
      </c>
      <c r="AL16" s="166">
        <v>1</v>
      </c>
      <c r="AM16" s="166">
        <v>0</v>
      </c>
      <c r="AN16" s="166">
        <v>1</v>
      </c>
      <c r="AO16" s="166">
        <v>0</v>
      </c>
      <c r="AP16" s="197">
        <v>7471026</v>
      </c>
      <c r="AQ16" s="197">
        <f t="shared" si="1"/>
        <v>0</v>
      </c>
      <c r="AR16" s="57"/>
      <c r="AS16" s="56" t="s">
        <v>101</v>
      </c>
      <c r="AV16" s="42" t="s">
        <v>102</v>
      </c>
      <c r="AW16" s="42" t="s">
        <v>103</v>
      </c>
      <c r="AY16" s="87"/>
    </row>
    <row r="17" spans="1:51" x14ac:dyDescent="0.25">
      <c r="B17" s="43">
        <v>2.25</v>
      </c>
      <c r="C17" s="43">
        <v>0.29166666666666702</v>
      </c>
      <c r="D17" s="191">
        <v>8</v>
      </c>
      <c r="E17" s="44">
        <f t="shared" si="2"/>
        <v>5.6338028169014089</v>
      </c>
      <c r="F17" s="103">
        <v>83</v>
      </c>
      <c r="G17" s="44">
        <f t="shared" si="3"/>
        <v>58.450704225352112</v>
      </c>
      <c r="H17" s="45" t="s">
        <v>88</v>
      </c>
      <c r="I17" s="45">
        <f t="shared" si="4"/>
        <v>57.04225352112676</v>
      </c>
      <c r="J17" s="46">
        <f t="shared" si="10"/>
        <v>58.450704225352112</v>
      </c>
      <c r="K17" s="45">
        <f t="shared" ref="K17:K22" si="11">J17+1.42</f>
        <v>59.870704225352114</v>
      </c>
      <c r="L17" s="47">
        <v>19</v>
      </c>
      <c r="M17" s="48" t="s">
        <v>100</v>
      </c>
      <c r="N17" s="48">
        <v>16.7</v>
      </c>
      <c r="O17" s="192">
        <v>138</v>
      </c>
      <c r="P17" s="192">
        <v>149</v>
      </c>
      <c r="Q17" s="192">
        <v>20719971</v>
      </c>
      <c r="R17" s="50">
        <f t="shared" si="5"/>
        <v>5942</v>
      </c>
      <c r="S17" s="51">
        <f t="shared" si="6"/>
        <v>142.608</v>
      </c>
      <c r="T17" s="51">
        <f t="shared" si="7"/>
        <v>5.9420000000000002</v>
      </c>
      <c r="U17" s="193">
        <v>9.4</v>
      </c>
      <c r="V17" s="193">
        <f t="shared" si="0"/>
        <v>9.4</v>
      </c>
      <c r="W17" s="194" t="s">
        <v>142</v>
      </c>
      <c r="X17" s="197">
        <v>0</v>
      </c>
      <c r="Y17" s="197">
        <v>1013</v>
      </c>
      <c r="Z17" s="197">
        <v>1195</v>
      </c>
      <c r="AA17" s="197">
        <v>1185</v>
      </c>
      <c r="AB17" s="197">
        <v>1198</v>
      </c>
      <c r="AC17" s="52" t="s">
        <v>90</v>
      </c>
      <c r="AD17" s="52" t="s">
        <v>90</v>
      </c>
      <c r="AE17" s="52" t="s">
        <v>90</v>
      </c>
      <c r="AF17" s="196" t="s">
        <v>90</v>
      </c>
      <c r="AG17" s="196">
        <v>33770040</v>
      </c>
      <c r="AH17" s="53">
        <f t="shared" si="9"/>
        <v>1316</v>
      </c>
      <c r="AI17" s="54">
        <f t="shared" si="8"/>
        <v>221.47425109390778</v>
      </c>
      <c r="AJ17" s="166">
        <v>0</v>
      </c>
      <c r="AK17" s="166">
        <v>1</v>
      </c>
      <c r="AL17" s="166">
        <v>1</v>
      </c>
      <c r="AM17" s="166">
        <v>1</v>
      </c>
      <c r="AN17" s="166">
        <v>1</v>
      </c>
      <c r="AO17" s="166">
        <v>0</v>
      </c>
      <c r="AP17" s="197">
        <v>7471026</v>
      </c>
      <c r="AQ17" s="197">
        <f t="shared" si="1"/>
        <v>0</v>
      </c>
      <c r="AR17" s="55"/>
      <c r="AS17" s="56" t="s">
        <v>101</v>
      </c>
      <c r="AT17" s="58"/>
      <c r="AV17" s="42" t="s">
        <v>104</v>
      </c>
      <c r="AW17" s="42" t="s">
        <v>105</v>
      </c>
      <c r="AY17" s="170"/>
    </row>
    <row r="18" spans="1:51" x14ac:dyDescent="0.25">
      <c r="B18" s="43">
        <v>2.2916666666666701</v>
      </c>
      <c r="C18" s="43">
        <v>0.33333333333333298</v>
      </c>
      <c r="D18" s="191">
        <v>8</v>
      </c>
      <c r="E18" s="44">
        <f t="shared" si="2"/>
        <v>5.6338028169014089</v>
      </c>
      <c r="F18" s="103">
        <v>83</v>
      </c>
      <c r="G18" s="44">
        <f t="shared" si="3"/>
        <v>58.450704225352112</v>
      </c>
      <c r="H18" s="45" t="s">
        <v>88</v>
      </c>
      <c r="I18" s="45">
        <f t="shared" si="4"/>
        <v>57.04225352112676</v>
      </c>
      <c r="J18" s="46">
        <f t="shared" si="10"/>
        <v>58.450704225352112</v>
      </c>
      <c r="K18" s="45">
        <f t="shared" si="11"/>
        <v>59.870704225352114</v>
      </c>
      <c r="L18" s="47">
        <v>19</v>
      </c>
      <c r="M18" s="48" t="s">
        <v>100</v>
      </c>
      <c r="N18" s="48">
        <v>17.3</v>
      </c>
      <c r="O18" s="192">
        <v>136</v>
      </c>
      <c r="P18" s="192">
        <v>147</v>
      </c>
      <c r="Q18" s="192">
        <v>20726125</v>
      </c>
      <c r="R18" s="50">
        <f t="shared" si="5"/>
        <v>6154</v>
      </c>
      <c r="S18" s="51">
        <f t="shared" si="6"/>
        <v>147.696</v>
      </c>
      <c r="T18" s="51">
        <f t="shared" si="7"/>
        <v>6.1539999999999999</v>
      </c>
      <c r="U18" s="193">
        <v>8.8000000000000007</v>
      </c>
      <c r="V18" s="193">
        <f t="shared" si="0"/>
        <v>8.8000000000000007</v>
      </c>
      <c r="W18" s="194" t="s">
        <v>142</v>
      </c>
      <c r="X18" s="197">
        <v>0</v>
      </c>
      <c r="Y18" s="197">
        <v>1050</v>
      </c>
      <c r="Z18" s="197">
        <v>1195</v>
      </c>
      <c r="AA18" s="197">
        <v>1185</v>
      </c>
      <c r="AB18" s="197">
        <v>1198</v>
      </c>
      <c r="AC18" s="52" t="s">
        <v>90</v>
      </c>
      <c r="AD18" s="52" t="s">
        <v>90</v>
      </c>
      <c r="AE18" s="52" t="s">
        <v>90</v>
      </c>
      <c r="AF18" s="196" t="s">
        <v>90</v>
      </c>
      <c r="AG18" s="196">
        <v>33771416</v>
      </c>
      <c r="AH18" s="53">
        <f t="shared" si="9"/>
        <v>1376</v>
      </c>
      <c r="AI18" s="54">
        <f t="shared" si="8"/>
        <v>223.59441013974651</v>
      </c>
      <c r="AJ18" s="166">
        <v>0</v>
      </c>
      <c r="AK18" s="166">
        <v>1</v>
      </c>
      <c r="AL18" s="166">
        <v>1</v>
      </c>
      <c r="AM18" s="166">
        <v>1</v>
      </c>
      <c r="AN18" s="166">
        <v>1</v>
      </c>
      <c r="AO18" s="166">
        <v>0</v>
      </c>
      <c r="AP18" s="197">
        <v>7471026</v>
      </c>
      <c r="AQ18" s="197">
        <f t="shared" si="1"/>
        <v>0</v>
      </c>
      <c r="AR18" s="55"/>
      <c r="AS18" s="56" t="s">
        <v>101</v>
      </c>
      <c r="AV18" s="42" t="s">
        <v>106</v>
      </c>
      <c r="AW18" s="42" t="s">
        <v>107</v>
      </c>
      <c r="AY18" s="170"/>
    </row>
    <row r="19" spans="1:51" x14ac:dyDescent="0.25">
      <c r="B19" s="43">
        <v>2.3333333333333299</v>
      </c>
      <c r="C19" s="43">
        <v>0.375</v>
      </c>
      <c r="D19" s="191">
        <v>8</v>
      </c>
      <c r="E19" s="44">
        <f t="shared" si="2"/>
        <v>5.6338028169014089</v>
      </c>
      <c r="F19" s="103">
        <v>83</v>
      </c>
      <c r="G19" s="44">
        <f t="shared" si="3"/>
        <v>58.450704225352112</v>
      </c>
      <c r="H19" s="45" t="s">
        <v>88</v>
      </c>
      <c r="I19" s="45">
        <f t="shared" si="4"/>
        <v>57.04225352112676</v>
      </c>
      <c r="J19" s="46">
        <f t="shared" si="10"/>
        <v>58.450704225352112</v>
      </c>
      <c r="K19" s="45">
        <f t="shared" si="11"/>
        <v>59.870704225352114</v>
      </c>
      <c r="L19" s="47">
        <v>19</v>
      </c>
      <c r="M19" s="48" t="s">
        <v>100</v>
      </c>
      <c r="N19" s="48">
        <v>18.399999999999999</v>
      </c>
      <c r="O19" s="192">
        <v>135</v>
      </c>
      <c r="P19" s="192">
        <v>147</v>
      </c>
      <c r="Q19" s="192">
        <v>20732125</v>
      </c>
      <c r="R19" s="50">
        <f t="shared" si="5"/>
        <v>6000</v>
      </c>
      <c r="S19" s="51">
        <f t="shared" si="6"/>
        <v>144</v>
      </c>
      <c r="T19" s="51">
        <f t="shared" si="7"/>
        <v>6</v>
      </c>
      <c r="U19" s="193">
        <v>8.3000000000000007</v>
      </c>
      <c r="V19" s="193">
        <f t="shared" si="0"/>
        <v>8.3000000000000007</v>
      </c>
      <c r="W19" s="194" t="s">
        <v>142</v>
      </c>
      <c r="X19" s="197">
        <v>0</v>
      </c>
      <c r="Y19" s="197">
        <v>1063</v>
      </c>
      <c r="Z19" s="197">
        <v>1195</v>
      </c>
      <c r="AA19" s="197">
        <v>1185</v>
      </c>
      <c r="AB19" s="197">
        <v>1198</v>
      </c>
      <c r="AC19" s="52" t="s">
        <v>90</v>
      </c>
      <c r="AD19" s="52" t="s">
        <v>90</v>
      </c>
      <c r="AE19" s="52" t="s">
        <v>90</v>
      </c>
      <c r="AF19" s="196" t="s">
        <v>90</v>
      </c>
      <c r="AG19" s="196">
        <v>33772772</v>
      </c>
      <c r="AH19" s="53">
        <f t="shared" si="9"/>
        <v>1356</v>
      </c>
      <c r="AI19" s="54">
        <f t="shared" si="8"/>
        <v>226</v>
      </c>
      <c r="AJ19" s="166">
        <v>0</v>
      </c>
      <c r="AK19" s="166">
        <v>1</v>
      </c>
      <c r="AL19" s="166">
        <v>1</v>
      </c>
      <c r="AM19" s="166">
        <v>1</v>
      </c>
      <c r="AN19" s="166">
        <v>1</v>
      </c>
      <c r="AO19" s="166">
        <v>0</v>
      </c>
      <c r="AP19" s="197">
        <v>7471026</v>
      </c>
      <c r="AQ19" s="197">
        <f t="shared" si="1"/>
        <v>0</v>
      </c>
      <c r="AR19" s="55"/>
      <c r="AS19" s="56" t="s">
        <v>101</v>
      </c>
      <c r="AV19" s="42" t="s">
        <v>108</v>
      </c>
      <c r="AW19" s="42" t="s">
        <v>109</v>
      </c>
      <c r="AY19" s="170"/>
    </row>
    <row r="20" spans="1:51" x14ac:dyDescent="0.25">
      <c r="B20" s="43">
        <v>2.375</v>
      </c>
      <c r="C20" s="43">
        <v>0.41666666666666669</v>
      </c>
      <c r="D20" s="191">
        <v>8</v>
      </c>
      <c r="E20" s="44">
        <f t="shared" si="2"/>
        <v>5.6338028169014089</v>
      </c>
      <c r="F20" s="103">
        <v>83</v>
      </c>
      <c r="G20" s="44">
        <f t="shared" si="3"/>
        <v>58.450704225352112</v>
      </c>
      <c r="H20" s="45" t="s">
        <v>88</v>
      </c>
      <c r="I20" s="45">
        <f t="shared" si="4"/>
        <v>57.04225352112676</v>
      </c>
      <c r="J20" s="46">
        <f t="shared" si="10"/>
        <v>58.450704225352112</v>
      </c>
      <c r="K20" s="45">
        <f t="shared" si="11"/>
        <v>59.870704225352114</v>
      </c>
      <c r="L20" s="47">
        <v>19</v>
      </c>
      <c r="M20" s="48" t="s">
        <v>100</v>
      </c>
      <c r="N20" s="48">
        <v>17.7</v>
      </c>
      <c r="O20" s="192">
        <v>134</v>
      </c>
      <c r="P20" s="192">
        <v>147</v>
      </c>
      <c r="Q20" s="192">
        <v>20738232</v>
      </c>
      <c r="R20" s="50">
        <f t="shared" si="5"/>
        <v>6107</v>
      </c>
      <c r="S20" s="51">
        <f t="shared" si="6"/>
        <v>146.56800000000001</v>
      </c>
      <c r="T20" s="51">
        <f t="shared" si="7"/>
        <v>6.1070000000000002</v>
      </c>
      <c r="U20" s="193">
        <v>7.6</v>
      </c>
      <c r="V20" s="193">
        <f t="shared" si="0"/>
        <v>7.6</v>
      </c>
      <c r="W20" s="194" t="s">
        <v>142</v>
      </c>
      <c r="X20" s="197">
        <v>0</v>
      </c>
      <c r="Y20" s="197">
        <v>1071</v>
      </c>
      <c r="Z20" s="197">
        <v>1195</v>
      </c>
      <c r="AA20" s="197">
        <v>1185</v>
      </c>
      <c r="AB20" s="197">
        <v>1198</v>
      </c>
      <c r="AC20" s="52" t="s">
        <v>90</v>
      </c>
      <c r="AD20" s="52" t="s">
        <v>90</v>
      </c>
      <c r="AE20" s="52" t="s">
        <v>90</v>
      </c>
      <c r="AF20" s="196" t="s">
        <v>90</v>
      </c>
      <c r="AG20" s="196">
        <v>33774148</v>
      </c>
      <c r="AH20" s="53">
        <f t="shared" si="9"/>
        <v>1376</v>
      </c>
      <c r="AI20" s="54">
        <f t="shared" si="8"/>
        <v>225.31521205174388</v>
      </c>
      <c r="AJ20" s="166">
        <v>0</v>
      </c>
      <c r="AK20" s="166">
        <v>1</v>
      </c>
      <c r="AL20" s="166">
        <v>1</v>
      </c>
      <c r="AM20" s="166">
        <v>1</v>
      </c>
      <c r="AN20" s="166">
        <v>1</v>
      </c>
      <c r="AO20" s="166">
        <v>0</v>
      </c>
      <c r="AP20" s="197">
        <v>7471026</v>
      </c>
      <c r="AQ20" s="197">
        <f t="shared" si="1"/>
        <v>0</v>
      </c>
      <c r="AR20" s="57"/>
      <c r="AS20" s="56" t="s">
        <v>101</v>
      </c>
      <c r="AY20" s="170"/>
    </row>
    <row r="21" spans="1:51" x14ac:dyDescent="0.25">
      <c r="B21" s="43">
        <v>2.4166666666666701</v>
      </c>
      <c r="C21" s="43">
        <v>0.45833333333333298</v>
      </c>
      <c r="D21" s="191">
        <v>8</v>
      </c>
      <c r="E21" s="44">
        <f t="shared" si="2"/>
        <v>5.6338028169014089</v>
      </c>
      <c r="F21" s="103">
        <v>83</v>
      </c>
      <c r="G21" s="44">
        <f t="shared" si="3"/>
        <v>58.450704225352112</v>
      </c>
      <c r="H21" s="45" t="s">
        <v>88</v>
      </c>
      <c r="I21" s="45">
        <f t="shared" si="4"/>
        <v>57.04225352112676</v>
      </c>
      <c r="J21" s="46">
        <f t="shared" si="10"/>
        <v>58.450704225352112</v>
      </c>
      <c r="K21" s="45">
        <f t="shared" si="11"/>
        <v>59.870704225352114</v>
      </c>
      <c r="L21" s="47">
        <v>19</v>
      </c>
      <c r="M21" s="48" t="s">
        <v>100</v>
      </c>
      <c r="N21" s="48">
        <v>17.7</v>
      </c>
      <c r="O21" s="192">
        <v>138</v>
      </c>
      <c r="P21" s="192">
        <v>146</v>
      </c>
      <c r="Q21" s="192">
        <v>20744371</v>
      </c>
      <c r="R21" s="50">
        <f>Q21-Q20</f>
        <v>6139</v>
      </c>
      <c r="S21" s="51">
        <f t="shared" si="6"/>
        <v>147.33600000000001</v>
      </c>
      <c r="T21" s="51">
        <f t="shared" si="7"/>
        <v>6.1390000000000002</v>
      </c>
      <c r="U21" s="193">
        <v>7.2</v>
      </c>
      <c r="V21" s="193">
        <f t="shared" si="0"/>
        <v>7.2</v>
      </c>
      <c r="W21" s="194" t="s">
        <v>142</v>
      </c>
      <c r="X21" s="197">
        <v>0</v>
      </c>
      <c r="Y21" s="197">
        <v>1051</v>
      </c>
      <c r="Z21" s="197">
        <v>1195</v>
      </c>
      <c r="AA21" s="197">
        <v>1185</v>
      </c>
      <c r="AB21" s="197">
        <v>1198</v>
      </c>
      <c r="AC21" s="52" t="s">
        <v>90</v>
      </c>
      <c r="AD21" s="52" t="s">
        <v>90</v>
      </c>
      <c r="AE21" s="52" t="s">
        <v>90</v>
      </c>
      <c r="AF21" s="196" t="s">
        <v>90</v>
      </c>
      <c r="AG21" s="196">
        <v>33775524</v>
      </c>
      <c r="AH21" s="53">
        <f t="shared" si="9"/>
        <v>1376</v>
      </c>
      <c r="AI21" s="54">
        <f t="shared" si="8"/>
        <v>224.14073953412608</v>
      </c>
      <c r="AJ21" s="166">
        <v>0</v>
      </c>
      <c r="AK21" s="166">
        <v>1</v>
      </c>
      <c r="AL21" s="166">
        <v>1</v>
      </c>
      <c r="AM21" s="166">
        <v>1</v>
      </c>
      <c r="AN21" s="166">
        <v>1</v>
      </c>
      <c r="AO21" s="166">
        <v>0</v>
      </c>
      <c r="AP21" s="197">
        <v>7471026</v>
      </c>
      <c r="AQ21" s="197">
        <f t="shared" si="1"/>
        <v>0</v>
      </c>
      <c r="AR21" s="55"/>
      <c r="AS21" s="56" t="s">
        <v>101</v>
      </c>
      <c r="AY21" s="170"/>
    </row>
    <row r="22" spans="1:51" x14ac:dyDescent="0.25">
      <c r="B22" s="43">
        <v>2.4583333333333299</v>
      </c>
      <c r="C22" s="43">
        <v>0.5</v>
      </c>
      <c r="D22" s="191">
        <v>8</v>
      </c>
      <c r="E22" s="44">
        <f t="shared" si="2"/>
        <v>5.6338028169014089</v>
      </c>
      <c r="F22" s="103">
        <v>83</v>
      </c>
      <c r="G22" s="44">
        <f t="shared" si="3"/>
        <v>58.450704225352112</v>
      </c>
      <c r="H22" s="45" t="s">
        <v>88</v>
      </c>
      <c r="I22" s="45">
        <f t="shared" si="4"/>
        <v>57.04225352112676</v>
      </c>
      <c r="J22" s="46">
        <f t="shared" si="10"/>
        <v>58.450704225352112</v>
      </c>
      <c r="K22" s="45">
        <f t="shared" si="11"/>
        <v>59.870704225352114</v>
      </c>
      <c r="L22" s="47">
        <v>19</v>
      </c>
      <c r="M22" s="48" t="s">
        <v>100</v>
      </c>
      <c r="N22" s="48">
        <v>17.3</v>
      </c>
      <c r="O22" s="192">
        <v>136</v>
      </c>
      <c r="P22" s="192">
        <v>138</v>
      </c>
      <c r="Q22" s="192">
        <v>20750272</v>
      </c>
      <c r="R22" s="50">
        <f t="shared" si="5"/>
        <v>5901</v>
      </c>
      <c r="S22" s="51">
        <f t="shared" si="6"/>
        <v>141.624</v>
      </c>
      <c r="T22" s="51">
        <f t="shared" si="7"/>
        <v>5.9009999999999998</v>
      </c>
      <c r="U22" s="193">
        <v>6.6</v>
      </c>
      <c r="V22" s="193">
        <f t="shared" si="0"/>
        <v>6.6</v>
      </c>
      <c r="W22" s="194" t="s">
        <v>142</v>
      </c>
      <c r="X22" s="197">
        <v>0</v>
      </c>
      <c r="Y22" s="197">
        <v>1027</v>
      </c>
      <c r="Z22" s="197">
        <v>1195</v>
      </c>
      <c r="AA22" s="197">
        <v>1185</v>
      </c>
      <c r="AB22" s="197">
        <v>1198</v>
      </c>
      <c r="AC22" s="52" t="s">
        <v>90</v>
      </c>
      <c r="AD22" s="52" t="s">
        <v>90</v>
      </c>
      <c r="AE22" s="52" t="s">
        <v>90</v>
      </c>
      <c r="AF22" s="196" t="s">
        <v>90</v>
      </c>
      <c r="AG22" s="196">
        <v>33776876</v>
      </c>
      <c r="AH22" s="53">
        <f t="shared" si="9"/>
        <v>1352</v>
      </c>
      <c r="AI22" s="54">
        <f t="shared" si="8"/>
        <v>229.11370954075582</v>
      </c>
      <c r="AJ22" s="166">
        <v>0</v>
      </c>
      <c r="AK22" s="166">
        <v>1</v>
      </c>
      <c r="AL22" s="166">
        <v>1</v>
      </c>
      <c r="AM22" s="166">
        <v>1</v>
      </c>
      <c r="AN22" s="166">
        <v>1</v>
      </c>
      <c r="AO22" s="166">
        <v>0</v>
      </c>
      <c r="AP22" s="197">
        <v>7471026</v>
      </c>
      <c r="AQ22" s="197">
        <f t="shared" si="1"/>
        <v>0</v>
      </c>
      <c r="AR22" s="55"/>
      <c r="AS22" s="56" t="s">
        <v>101</v>
      </c>
      <c r="AV22" s="59" t="s">
        <v>110</v>
      </c>
      <c r="AY22" s="170"/>
    </row>
    <row r="23" spans="1:51" x14ac:dyDescent="0.25">
      <c r="A23" s="163" t="s">
        <v>183</v>
      </c>
      <c r="B23" s="43">
        <v>2.5</v>
      </c>
      <c r="C23" s="43">
        <v>0.54166666666666696</v>
      </c>
      <c r="D23" s="191">
        <v>8</v>
      </c>
      <c r="E23" s="44">
        <f t="shared" si="2"/>
        <v>5.6338028169014089</v>
      </c>
      <c r="F23" s="168">
        <v>81</v>
      </c>
      <c r="G23" s="44">
        <f t="shared" si="3"/>
        <v>57.04225352112676</v>
      </c>
      <c r="H23" s="45" t="s">
        <v>88</v>
      </c>
      <c r="I23" s="45">
        <f t="shared" si="4"/>
        <v>55.633802816901408</v>
      </c>
      <c r="J23" s="46">
        <f t="shared" si="10"/>
        <v>57.04225352112676</v>
      </c>
      <c r="K23" s="45">
        <f>J23+(6/1.42)</f>
        <v>61.267605633802816</v>
      </c>
      <c r="L23" s="47">
        <v>19</v>
      </c>
      <c r="M23" s="48" t="s">
        <v>100</v>
      </c>
      <c r="N23" s="48">
        <v>17.5</v>
      </c>
      <c r="O23" s="192">
        <v>137</v>
      </c>
      <c r="P23" s="192">
        <v>138</v>
      </c>
      <c r="Q23" s="192">
        <v>20756271</v>
      </c>
      <c r="R23" s="50">
        <f t="shared" si="5"/>
        <v>5999</v>
      </c>
      <c r="S23" s="51">
        <f t="shared" si="6"/>
        <v>143.976</v>
      </c>
      <c r="T23" s="51">
        <f t="shared" si="7"/>
        <v>5.9989999999999997</v>
      </c>
      <c r="U23" s="193">
        <v>6.4</v>
      </c>
      <c r="V23" s="193">
        <f t="shared" si="0"/>
        <v>6.4</v>
      </c>
      <c r="W23" s="194" t="s">
        <v>142</v>
      </c>
      <c r="X23" s="197">
        <v>0</v>
      </c>
      <c r="Y23" s="197">
        <v>999</v>
      </c>
      <c r="Z23" s="197">
        <v>1195</v>
      </c>
      <c r="AA23" s="197">
        <v>1185</v>
      </c>
      <c r="AB23" s="197">
        <v>1198</v>
      </c>
      <c r="AC23" s="52" t="s">
        <v>90</v>
      </c>
      <c r="AD23" s="52" t="s">
        <v>90</v>
      </c>
      <c r="AE23" s="52" t="s">
        <v>90</v>
      </c>
      <c r="AF23" s="196" t="s">
        <v>90</v>
      </c>
      <c r="AG23" s="196">
        <v>33778242</v>
      </c>
      <c r="AH23" s="53">
        <f t="shared" si="9"/>
        <v>1366</v>
      </c>
      <c r="AI23" s="54">
        <f t="shared" si="8"/>
        <v>227.70461743623937</v>
      </c>
      <c r="AJ23" s="166">
        <v>0</v>
      </c>
      <c r="AK23" s="166">
        <v>1</v>
      </c>
      <c r="AL23" s="166">
        <v>1</v>
      </c>
      <c r="AM23" s="166">
        <v>1</v>
      </c>
      <c r="AN23" s="166">
        <v>1</v>
      </c>
      <c r="AO23" s="166">
        <v>0</v>
      </c>
      <c r="AP23" s="197">
        <v>7471026</v>
      </c>
      <c r="AQ23" s="197">
        <f t="shared" si="1"/>
        <v>0</v>
      </c>
      <c r="AR23" s="55"/>
      <c r="AS23" s="56" t="s">
        <v>113</v>
      </c>
      <c r="AT23" s="58"/>
      <c r="AV23" s="60" t="s">
        <v>111</v>
      </c>
      <c r="AW23" s="61" t="s">
        <v>112</v>
      </c>
      <c r="AY23" s="170"/>
    </row>
    <row r="24" spans="1:51" x14ac:dyDescent="0.25">
      <c r="B24" s="43">
        <v>2.5416666666666701</v>
      </c>
      <c r="C24" s="43">
        <v>0.58333333333333404</v>
      </c>
      <c r="D24" s="191">
        <v>7</v>
      </c>
      <c r="E24" s="44">
        <f t="shared" si="2"/>
        <v>4.9295774647887329</v>
      </c>
      <c r="F24" s="168">
        <v>81</v>
      </c>
      <c r="G24" s="44">
        <f t="shared" si="3"/>
        <v>57.04225352112676</v>
      </c>
      <c r="H24" s="45" t="s">
        <v>88</v>
      </c>
      <c r="I24" s="45">
        <f t="shared" si="4"/>
        <v>55.633802816901408</v>
      </c>
      <c r="J24" s="46">
        <f t="shared" si="10"/>
        <v>57.04225352112676</v>
      </c>
      <c r="K24" s="45">
        <f t="shared" ref="K24:K34" si="12">J24+(6/1.42)</f>
        <v>61.267605633802816</v>
      </c>
      <c r="L24" s="47">
        <v>18</v>
      </c>
      <c r="M24" s="48" t="s">
        <v>100</v>
      </c>
      <c r="N24" s="48">
        <v>17.3</v>
      </c>
      <c r="O24" s="192">
        <v>137</v>
      </c>
      <c r="P24" s="192">
        <v>134</v>
      </c>
      <c r="Q24" s="192">
        <v>20762260</v>
      </c>
      <c r="R24" s="50">
        <f t="shared" si="5"/>
        <v>5989</v>
      </c>
      <c r="S24" s="51">
        <f t="shared" si="6"/>
        <v>143.73599999999999</v>
      </c>
      <c r="T24" s="51">
        <f t="shared" si="7"/>
        <v>5.9889999999999999</v>
      </c>
      <c r="U24" s="193">
        <v>6.2</v>
      </c>
      <c r="V24" s="193">
        <f t="shared" si="0"/>
        <v>6.2</v>
      </c>
      <c r="W24" s="194" t="s">
        <v>142</v>
      </c>
      <c r="X24" s="197">
        <v>0</v>
      </c>
      <c r="Y24" s="197">
        <v>998</v>
      </c>
      <c r="Z24" s="197">
        <v>1195</v>
      </c>
      <c r="AA24" s="197">
        <v>1185</v>
      </c>
      <c r="AB24" s="197">
        <v>1198</v>
      </c>
      <c r="AC24" s="52" t="s">
        <v>90</v>
      </c>
      <c r="AD24" s="52" t="s">
        <v>90</v>
      </c>
      <c r="AE24" s="52" t="s">
        <v>90</v>
      </c>
      <c r="AF24" s="196" t="s">
        <v>90</v>
      </c>
      <c r="AG24" s="196">
        <v>33779608</v>
      </c>
      <c r="AH24" s="53">
        <f t="shared" si="9"/>
        <v>1366</v>
      </c>
      <c r="AI24" s="54">
        <f t="shared" si="8"/>
        <v>228.08482217398566</v>
      </c>
      <c r="AJ24" s="166">
        <v>0</v>
      </c>
      <c r="AK24" s="166">
        <v>1</v>
      </c>
      <c r="AL24" s="166">
        <v>1</v>
      </c>
      <c r="AM24" s="166">
        <v>1</v>
      </c>
      <c r="AN24" s="166">
        <v>1</v>
      </c>
      <c r="AO24" s="166">
        <v>0</v>
      </c>
      <c r="AP24" s="197">
        <v>7471026</v>
      </c>
      <c r="AQ24" s="197">
        <f t="shared" si="1"/>
        <v>0</v>
      </c>
      <c r="AR24" s="57"/>
      <c r="AS24" s="56" t="s">
        <v>113</v>
      </c>
      <c r="AV24" s="62" t="s">
        <v>29</v>
      </c>
      <c r="AW24" s="62">
        <v>14.7</v>
      </c>
      <c r="AY24" s="170"/>
    </row>
    <row r="25" spans="1:51" x14ac:dyDescent="0.25">
      <c r="B25" s="43">
        <v>2.5833333333333299</v>
      </c>
      <c r="C25" s="43">
        <v>0.625</v>
      </c>
      <c r="D25" s="191">
        <v>6</v>
      </c>
      <c r="E25" s="44">
        <f t="shared" si="2"/>
        <v>4.2253521126760569</v>
      </c>
      <c r="F25" s="168">
        <v>81</v>
      </c>
      <c r="G25" s="44">
        <f t="shared" si="3"/>
        <v>57.04225352112676</v>
      </c>
      <c r="H25" s="45" t="s">
        <v>88</v>
      </c>
      <c r="I25" s="45">
        <f t="shared" si="4"/>
        <v>55.633802816901408</v>
      </c>
      <c r="J25" s="46">
        <f t="shared" si="10"/>
        <v>57.04225352112676</v>
      </c>
      <c r="K25" s="45">
        <f t="shared" si="12"/>
        <v>61.267605633802816</v>
      </c>
      <c r="L25" s="47">
        <v>18</v>
      </c>
      <c r="M25" s="48" t="s">
        <v>100</v>
      </c>
      <c r="N25" s="48">
        <v>16.899999999999999</v>
      </c>
      <c r="O25" s="192">
        <v>137</v>
      </c>
      <c r="P25" s="192">
        <v>132</v>
      </c>
      <c r="Q25" s="192">
        <v>20767615</v>
      </c>
      <c r="R25" s="50">
        <f t="shared" si="5"/>
        <v>5355</v>
      </c>
      <c r="S25" s="51">
        <f t="shared" si="6"/>
        <v>128.52000000000001</v>
      </c>
      <c r="T25" s="51">
        <f t="shared" si="7"/>
        <v>5.3550000000000004</v>
      </c>
      <c r="U25" s="193">
        <v>6.1</v>
      </c>
      <c r="V25" s="193">
        <f t="shared" si="0"/>
        <v>6.1</v>
      </c>
      <c r="W25" s="194" t="s">
        <v>142</v>
      </c>
      <c r="X25" s="197">
        <v>0</v>
      </c>
      <c r="Y25" s="197">
        <v>986</v>
      </c>
      <c r="Z25" s="197">
        <v>1195</v>
      </c>
      <c r="AA25" s="197">
        <v>1185</v>
      </c>
      <c r="AB25" s="197">
        <v>1198</v>
      </c>
      <c r="AC25" s="52" t="s">
        <v>90</v>
      </c>
      <c r="AD25" s="52" t="s">
        <v>90</v>
      </c>
      <c r="AE25" s="52" t="s">
        <v>90</v>
      </c>
      <c r="AF25" s="196" t="s">
        <v>90</v>
      </c>
      <c r="AG25" s="196">
        <v>33780840</v>
      </c>
      <c r="AH25" s="53">
        <f t="shared" si="9"/>
        <v>1232</v>
      </c>
      <c r="AI25" s="54">
        <f t="shared" si="8"/>
        <v>230.06535947712416</v>
      </c>
      <c r="AJ25" s="166">
        <v>0</v>
      </c>
      <c r="AK25" s="166">
        <v>1</v>
      </c>
      <c r="AL25" s="166">
        <v>1</v>
      </c>
      <c r="AM25" s="166">
        <v>1</v>
      </c>
      <c r="AN25" s="166">
        <v>1</v>
      </c>
      <c r="AO25" s="166">
        <v>0</v>
      </c>
      <c r="AP25" s="197">
        <v>7471026</v>
      </c>
      <c r="AQ25" s="197">
        <f t="shared" si="1"/>
        <v>0</v>
      </c>
      <c r="AR25" s="55"/>
      <c r="AS25" s="56" t="s">
        <v>113</v>
      </c>
      <c r="AV25" s="62" t="s">
        <v>74</v>
      </c>
      <c r="AW25" s="62">
        <v>10.36</v>
      </c>
      <c r="AY25" s="170"/>
    </row>
    <row r="26" spans="1:51" x14ac:dyDescent="0.25">
      <c r="B26" s="43">
        <v>2.625</v>
      </c>
      <c r="C26" s="43">
        <v>0.66666666666666696</v>
      </c>
      <c r="D26" s="191">
        <v>7</v>
      </c>
      <c r="E26" s="44">
        <f t="shared" si="2"/>
        <v>4.9295774647887329</v>
      </c>
      <c r="F26" s="168">
        <v>81</v>
      </c>
      <c r="G26" s="44">
        <f t="shared" si="3"/>
        <v>57.04225352112676</v>
      </c>
      <c r="H26" s="45" t="s">
        <v>88</v>
      </c>
      <c r="I26" s="45">
        <f t="shared" si="4"/>
        <v>53.521126760563384</v>
      </c>
      <c r="J26" s="46">
        <f>(F26-3)/1.42</f>
        <v>54.929577464788736</v>
      </c>
      <c r="K26" s="45">
        <f t="shared" si="12"/>
        <v>59.154929577464792</v>
      </c>
      <c r="L26" s="47">
        <v>18</v>
      </c>
      <c r="M26" s="48" t="s">
        <v>100</v>
      </c>
      <c r="N26" s="48">
        <v>16.7</v>
      </c>
      <c r="O26" s="192">
        <v>133</v>
      </c>
      <c r="P26" s="192">
        <v>130</v>
      </c>
      <c r="Q26" s="192">
        <v>20773124</v>
      </c>
      <c r="R26" s="50">
        <f t="shared" si="5"/>
        <v>5509</v>
      </c>
      <c r="S26" s="51">
        <f t="shared" si="6"/>
        <v>132.21600000000001</v>
      </c>
      <c r="T26" s="51">
        <f t="shared" si="7"/>
        <v>5.5090000000000003</v>
      </c>
      <c r="U26" s="193">
        <v>6</v>
      </c>
      <c r="V26" s="193">
        <f t="shared" si="0"/>
        <v>6</v>
      </c>
      <c r="W26" s="194" t="s">
        <v>142</v>
      </c>
      <c r="X26" s="197">
        <v>0</v>
      </c>
      <c r="Y26" s="197">
        <v>995</v>
      </c>
      <c r="Z26" s="197">
        <v>1176</v>
      </c>
      <c r="AA26" s="197">
        <v>1185</v>
      </c>
      <c r="AB26" s="197">
        <v>1181</v>
      </c>
      <c r="AC26" s="52" t="s">
        <v>90</v>
      </c>
      <c r="AD26" s="52" t="s">
        <v>90</v>
      </c>
      <c r="AE26" s="52" t="s">
        <v>90</v>
      </c>
      <c r="AF26" s="196" t="s">
        <v>90</v>
      </c>
      <c r="AG26" s="196">
        <v>33782072</v>
      </c>
      <c r="AH26" s="53">
        <f t="shared" si="9"/>
        <v>1232</v>
      </c>
      <c r="AI26" s="54">
        <f t="shared" si="8"/>
        <v>223.63405336721726</v>
      </c>
      <c r="AJ26" s="166">
        <v>0</v>
      </c>
      <c r="AK26" s="166">
        <v>1</v>
      </c>
      <c r="AL26" s="166">
        <v>1</v>
      </c>
      <c r="AM26" s="166">
        <v>1</v>
      </c>
      <c r="AN26" s="166">
        <v>1</v>
      </c>
      <c r="AO26" s="166">
        <v>0</v>
      </c>
      <c r="AP26" s="197">
        <v>7471026</v>
      </c>
      <c r="AQ26" s="197">
        <f t="shared" si="1"/>
        <v>0</v>
      </c>
      <c r="AR26" s="55"/>
      <c r="AS26" s="56" t="s">
        <v>113</v>
      </c>
      <c r="AV26" s="62" t="s">
        <v>114</v>
      </c>
      <c r="AW26" s="62">
        <v>1.01325</v>
      </c>
      <c r="AY26" s="170"/>
    </row>
    <row r="27" spans="1:51" x14ac:dyDescent="0.25">
      <c r="B27" s="43">
        <v>2.6666666666666701</v>
      </c>
      <c r="C27" s="43">
        <v>0.70833333333333404</v>
      </c>
      <c r="D27" s="191">
        <v>6</v>
      </c>
      <c r="E27" s="44">
        <f t="shared" si="2"/>
        <v>4.2253521126760569</v>
      </c>
      <c r="F27" s="168">
        <v>81</v>
      </c>
      <c r="G27" s="44">
        <f t="shared" si="3"/>
        <v>57.04225352112676</v>
      </c>
      <c r="H27" s="45" t="s">
        <v>88</v>
      </c>
      <c r="I27" s="45">
        <f t="shared" si="4"/>
        <v>53.521126760563384</v>
      </c>
      <c r="J27" s="46">
        <f t="shared" ref="J27:J32" si="13">(F27-3)/1.42</f>
        <v>54.929577464788736</v>
      </c>
      <c r="K27" s="45">
        <f t="shared" si="12"/>
        <v>59.154929577464792</v>
      </c>
      <c r="L27" s="47">
        <v>18</v>
      </c>
      <c r="M27" s="48" t="s">
        <v>100</v>
      </c>
      <c r="N27" s="48">
        <v>16.7</v>
      </c>
      <c r="O27" s="192">
        <v>127</v>
      </c>
      <c r="P27" s="192">
        <v>135</v>
      </c>
      <c r="Q27" s="192">
        <v>20778795</v>
      </c>
      <c r="R27" s="50">
        <f t="shared" si="5"/>
        <v>5671</v>
      </c>
      <c r="S27" s="51">
        <f t="shared" si="6"/>
        <v>136.10400000000001</v>
      </c>
      <c r="T27" s="51">
        <f t="shared" si="7"/>
        <v>5.6710000000000003</v>
      </c>
      <c r="U27" s="193">
        <v>5.7</v>
      </c>
      <c r="V27" s="193">
        <f t="shared" si="0"/>
        <v>5.7</v>
      </c>
      <c r="W27" s="194" t="s">
        <v>142</v>
      </c>
      <c r="X27" s="197">
        <v>0</v>
      </c>
      <c r="Y27" s="197">
        <v>1062</v>
      </c>
      <c r="Z27" s="197">
        <v>1176</v>
      </c>
      <c r="AA27" s="197">
        <v>1185</v>
      </c>
      <c r="AB27" s="197">
        <v>1181</v>
      </c>
      <c r="AC27" s="52" t="s">
        <v>90</v>
      </c>
      <c r="AD27" s="52" t="s">
        <v>90</v>
      </c>
      <c r="AE27" s="52" t="s">
        <v>90</v>
      </c>
      <c r="AF27" s="196" t="s">
        <v>90</v>
      </c>
      <c r="AG27" s="196">
        <v>33783368</v>
      </c>
      <c r="AH27" s="53">
        <f t="shared" si="9"/>
        <v>1296</v>
      </c>
      <c r="AI27" s="54">
        <f t="shared" si="8"/>
        <v>228.53112325868452</v>
      </c>
      <c r="AJ27" s="166">
        <v>0</v>
      </c>
      <c r="AK27" s="166">
        <v>1</v>
      </c>
      <c r="AL27" s="166">
        <v>1</v>
      </c>
      <c r="AM27" s="166">
        <v>1</v>
      </c>
      <c r="AN27" s="166">
        <v>1</v>
      </c>
      <c r="AO27" s="166">
        <v>0</v>
      </c>
      <c r="AP27" s="197">
        <v>7471026</v>
      </c>
      <c r="AQ27" s="197">
        <f t="shared" si="1"/>
        <v>0</v>
      </c>
      <c r="AR27" s="55"/>
      <c r="AS27" s="56" t="s">
        <v>113</v>
      </c>
      <c r="AV27" s="62" t="s">
        <v>115</v>
      </c>
      <c r="AW27" s="62">
        <v>1</v>
      </c>
      <c r="AY27" s="170"/>
    </row>
    <row r="28" spans="1:51" x14ac:dyDescent="0.25">
      <c r="B28" s="43">
        <v>2.7083333333333299</v>
      </c>
      <c r="C28" s="43">
        <v>0.750000000000002</v>
      </c>
      <c r="D28" s="191">
        <v>4</v>
      </c>
      <c r="E28" s="44">
        <f t="shared" si="2"/>
        <v>2.8169014084507045</v>
      </c>
      <c r="F28" s="168">
        <v>78</v>
      </c>
      <c r="G28" s="44">
        <f t="shared" si="3"/>
        <v>54.929577464788736</v>
      </c>
      <c r="H28" s="45" t="s">
        <v>88</v>
      </c>
      <c r="I28" s="45">
        <f t="shared" si="4"/>
        <v>51.408450704225352</v>
      </c>
      <c r="J28" s="46">
        <f t="shared" si="13"/>
        <v>52.816901408450704</v>
      </c>
      <c r="K28" s="45">
        <f t="shared" si="12"/>
        <v>57.04225352112676</v>
      </c>
      <c r="L28" s="47">
        <v>18</v>
      </c>
      <c r="M28" s="48" t="s">
        <v>100</v>
      </c>
      <c r="N28" s="48">
        <v>16.7</v>
      </c>
      <c r="O28" s="192">
        <v>134</v>
      </c>
      <c r="P28" s="192">
        <v>136</v>
      </c>
      <c r="Q28" s="192">
        <v>20784598</v>
      </c>
      <c r="R28" s="50">
        <f t="shared" si="5"/>
        <v>5803</v>
      </c>
      <c r="S28" s="51">
        <f t="shared" si="6"/>
        <v>139.27199999999999</v>
      </c>
      <c r="T28" s="51">
        <f t="shared" si="7"/>
        <v>5.8029999999999999</v>
      </c>
      <c r="U28" s="193">
        <v>5.5</v>
      </c>
      <c r="V28" s="193">
        <f t="shared" si="0"/>
        <v>5.5</v>
      </c>
      <c r="W28" s="194" t="s">
        <v>142</v>
      </c>
      <c r="X28" s="197">
        <v>0</v>
      </c>
      <c r="Y28" s="197">
        <v>1000</v>
      </c>
      <c r="Z28" s="197">
        <v>1176</v>
      </c>
      <c r="AA28" s="197">
        <v>1185</v>
      </c>
      <c r="AB28" s="197">
        <v>1181</v>
      </c>
      <c r="AC28" s="52" t="s">
        <v>90</v>
      </c>
      <c r="AD28" s="52" t="s">
        <v>90</v>
      </c>
      <c r="AE28" s="52" t="s">
        <v>90</v>
      </c>
      <c r="AF28" s="196" t="s">
        <v>90</v>
      </c>
      <c r="AG28" s="196">
        <v>33784676</v>
      </c>
      <c r="AH28" s="53">
        <f t="shared" si="9"/>
        <v>1308</v>
      </c>
      <c r="AI28" s="54">
        <f t="shared" si="8"/>
        <v>225.40065483370671</v>
      </c>
      <c r="AJ28" s="166">
        <v>0</v>
      </c>
      <c r="AK28" s="166">
        <v>1</v>
      </c>
      <c r="AL28" s="166">
        <v>1</v>
      </c>
      <c r="AM28" s="166">
        <v>1</v>
      </c>
      <c r="AN28" s="166">
        <v>1</v>
      </c>
      <c r="AO28" s="166">
        <v>0</v>
      </c>
      <c r="AP28" s="197">
        <v>7471026</v>
      </c>
      <c r="AQ28" s="197">
        <f t="shared" si="1"/>
        <v>0</v>
      </c>
      <c r="AR28" s="57"/>
      <c r="AS28" s="56" t="s">
        <v>113</v>
      </c>
      <c r="AV28" s="62" t="s">
        <v>116</v>
      </c>
      <c r="AW28" s="62">
        <v>101.325</v>
      </c>
      <c r="AY28" s="170"/>
    </row>
    <row r="29" spans="1:51" x14ac:dyDescent="0.25">
      <c r="B29" s="43">
        <v>2.75</v>
      </c>
      <c r="C29" s="43">
        <v>0.79166666666666896</v>
      </c>
      <c r="D29" s="191">
        <v>5</v>
      </c>
      <c r="E29" s="44">
        <f t="shared" si="2"/>
        <v>3.5211267605633805</v>
      </c>
      <c r="F29" s="168">
        <v>78</v>
      </c>
      <c r="G29" s="44">
        <f t="shared" si="3"/>
        <v>54.929577464788736</v>
      </c>
      <c r="H29" s="45" t="s">
        <v>88</v>
      </c>
      <c r="I29" s="45">
        <f t="shared" si="4"/>
        <v>51.408450704225352</v>
      </c>
      <c r="J29" s="46">
        <f t="shared" si="13"/>
        <v>52.816901408450704</v>
      </c>
      <c r="K29" s="45">
        <f t="shared" si="12"/>
        <v>57.04225352112676</v>
      </c>
      <c r="L29" s="47">
        <v>18</v>
      </c>
      <c r="M29" s="48" t="s">
        <v>100</v>
      </c>
      <c r="N29" s="48">
        <v>16.600000000000001</v>
      </c>
      <c r="O29" s="192">
        <v>135</v>
      </c>
      <c r="P29" s="192">
        <v>134</v>
      </c>
      <c r="Q29" s="192">
        <v>20790036</v>
      </c>
      <c r="R29" s="50">
        <f t="shared" si="5"/>
        <v>5438</v>
      </c>
      <c r="S29" s="51">
        <f t="shared" si="6"/>
        <v>130.512</v>
      </c>
      <c r="T29" s="51">
        <f t="shared" si="7"/>
        <v>5.4379999999999997</v>
      </c>
      <c r="U29" s="193">
        <v>5.3</v>
      </c>
      <c r="V29" s="193">
        <f t="shared" si="0"/>
        <v>5.3</v>
      </c>
      <c r="W29" s="194" t="s">
        <v>142</v>
      </c>
      <c r="X29" s="197">
        <v>0</v>
      </c>
      <c r="Y29" s="197">
        <v>984</v>
      </c>
      <c r="Z29" s="197">
        <v>1176</v>
      </c>
      <c r="AA29" s="197">
        <v>1185</v>
      </c>
      <c r="AB29" s="197">
        <v>1181</v>
      </c>
      <c r="AC29" s="52" t="s">
        <v>90</v>
      </c>
      <c r="AD29" s="52" t="s">
        <v>90</v>
      </c>
      <c r="AE29" s="52" t="s">
        <v>90</v>
      </c>
      <c r="AF29" s="196" t="s">
        <v>90</v>
      </c>
      <c r="AG29" s="196">
        <v>33785924</v>
      </c>
      <c r="AH29" s="53">
        <f t="shared" si="9"/>
        <v>1248</v>
      </c>
      <c r="AI29" s="54">
        <f t="shared" si="8"/>
        <v>229.49613828613462</v>
      </c>
      <c r="AJ29" s="166">
        <v>0</v>
      </c>
      <c r="AK29" s="166">
        <v>1</v>
      </c>
      <c r="AL29" s="166">
        <v>1</v>
      </c>
      <c r="AM29" s="166">
        <v>1</v>
      </c>
      <c r="AN29" s="166">
        <v>1</v>
      </c>
      <c r="AO29" s="166">
        <v>0</v>
      </c>
      <c r="AP29" s="197">
        <v>7471026</v>
      </c>
      <c r="AQ29" s="197">
        <f t="shared" si="1"/>
        <v>0</v>
      </c>
      <c r="AR29" s="55"/>
      <c r="AS29" s="56" t="s">
        <v>113</v>
      </c>
      <c r="AY29" s="170"/>
    </row>
    <row r="30" spans="1:51" x14ac:dyDescent="0.25">
      <c r="B30" s="43">
        <v>2.7916666666666701</v>
      </c>
      <c r="C30" s="43">
        <v>0.83333333333333703</v>
      </c>
      <c r="D30" s="191">
        <v>10</v>
      </c>
      <c r="E30" s="44">
        <f t="shared" si="2"/>
        <v>7.042253521126761</v>
      </c>
      <c r="F30" s="168">
        <v>78</v>
      </c>
      <c r="G30" s="44">
        <f t="shared" si="3"/>
        <v>54.929577464788736</v>
      </c>
      <c r="H30" s="45" t="s">
        <v>88</v>
      </c>
      <c r="I30" s="45">
        <f t="shared" si="4"/>
        <v>51.408450704225352</v>
      </c>
      <c r="J30" s="46">
        <f t="shared" si="13"/>
        <v>52.816901408450704</v>
      </c>
      <c r="K30" s="45">
        <f t="shared" si="12"/>
        <v>57.04225352112676</v>
      </c>
      <c r="L30" s="47">
        <v>18</v>
      </c>
      <c r="M30" s="48" t="s">
        <v>100</v>
      </c>
      <c r="N30" s="48">
        <v>16.600000000000001</v>
      </c>
      <c r="O30" s="192">
        <v>111</v>
      </c>
      <c r="P30" s="192">
        <v>128</v>
      </c>
      <c r="Q30" s="192">
        <v>20795967</v>
      </c>
      <c r="R30" s="50">
        <f t="shared" si="5"/>
        <v>5931</v>
      </c>
      <c r="S30" s="51">
        <f t="shared" si="6"/>
        <v>142.34399999999999</v>
      </c>
      <c r="T30" s="51">
        <f t="shared" si="7"/>
        <v>5.931</v>
      </c>
      <c r="U30" s="193">
        <v>4.7</v>
      </c>
      <c r="V30" s="193">
        <f t="shared" si="0"/>
        <v>4.7</v>
      </c>
      <c r="W30" s="194" t="s">
        <v>143</v>
      </c>
      <c r="X30" s="197">
        <v>0</v>
      </c>
      <c r="Y30" s="197">
        <v>1078</v>
      </c>
      <c r="Z30" s="197">
        <v>1196</v>
      </c>
      <c r="AA30" s="197">
        <v>0</v>
      </c>
      <c r="AB30" s="197">
        <v>1199</v>
      </c>
      <c r="AC30" s="52" t="s">
        <v>90</v>
      </c>
      <c r="AD30" s="52" t="s">
        <v>90</v>
      </c>
      <c r="AE30" s="52" t="s">
        <v>90</v>
      </c>
      <c r="AF30" s="196" t="s">
        <v>90</v>
      </c>
      <c r="AG30" s="196">
        <v>33787024</v>
      </c>
      <c r="AH30" s="53">
        <f t="shared" si="9"/>
        <v>1100</v>
      </c>
      <c r="AI30" s="54">
        <f t="shared" si="8"/>
        <v>185.46619457089867</v>
      </c>
      <c r="AJ30" s="166">
        <v>0</v>
      </c>
      <c r="AK30" s="166">
        <v>1</v>
      </c>
      <c r="AL30" s="166">
        <v>1</v>
      </c>
      <c r="AM30" s="166">
        <v>0</v>
      </c>
      <c r="AN30" s="166">
        <v>1</v>
      </c>
      <c r="AO30" s="166">
        <v>0</v>
      </c>
      <c r="AP30" s="197">
        <v>7471026</v>
      </c>
      <c r="AQ30" s="197">
        <f t="shared" si="1"/>
        <v>0</v>
      </c>
      <c r="AR30" s="55"/>
      <c r="AS30" s="56" t="s">
        <v>113</v>
      </c>
      <c r="AV30" s="225" t="s">
        <v>117</v>
      </c>
      <c r="AW30" s="225"/>
      <c r="AY30" s="170"/>
    </row>
    <row r="31" spans="1:51" x14ac:dyDescent="0.25">
      <c r="B31" s="43">
        <v>2.8333333333333299</v>
      </c>
      <c r="C31" s="43">
        <v>0.875000000000004</v>
      </c>
      <c r="D31" s="191">
        <v>10</v>
      </c>
      <c r="E31" s="44">
        <f t="shared" si="2"/>
        <v>7.042253521126761</v>
      </c>
      <c r="F31" s="168">
        <v>76</v>
      </c>
      <c r="G31" s="44">
        <f t="shared" si="3"/>
        <v>53.521126760563384</v>
      </c>
      <c r="H31" s="45" t="s">
        <v>88</v>
      </c>
      <c r="I31" s="45">
        <f t="shared" si="4"/>
        <v>50</v>
      </c>
      <c r="J31" s="46">
        <f t="shared" si="13"/>
        <v>51.408450704225352</v>
      </c>
      <c r="K31" s="45">
        <f t="shared" si="12"/>
        <v>55.633802816901408</v>
      </c>
      <c r="L31" s="47">
        <v>18</v>
      </c>
      <c r="M31" s="48" t="s">
        <v>100</v>
      </c>
      <c r="N31" s="48">
        <v>16.100000000000001</v>
      </c>
      <c r="O31" s="192">
        <v>114</v>
      </c>
      <c r="P31" s="192">
        <v>125</v>
      </c>
      <c r="Q31" s="192">
        <v>20800800</v>
      </c>
      <c r="R31" s="50">
        <f t="shared" si="5"/>
        <v>4833</v>
      </c>
      <c r="S31" s="51">
        <f t="shared" si="6"/>
        <v>115.992</v>
      </c>
      <c r="T31" s="51">
        <f t="shared" si="7"/>
        <v>4.8330000000000002</v>
      </c>
      <c r="U31" s="193">
        <v>3.9</v>
      </c>
      <c r="V31" s="193">
        <f t="shared" si="0"/>
        <v>3.9</v>
      </c>
      <c r="W31" s="194" t="s">
        <v>143</v>
      </c>
      <c r="X31" s="197">
        <v>0</v>
      </c>
      <c r="Y31" s="197">
        <v>1003</v>
      </c>
      <c r="Z31" s="197">
        <v>1196</v>
      </c>
      <c r="AA31" s="197">
        <v>0</v>
      </c>
      <c r="AB31" s="197">
        <v>1199</v>
      </c>
      <c r="AC31" s="52" t="s">
        <v>90</v>
      </c>
      <c r="AD31" s="52" t="s">
        <v>90</v>
      </c>
      <c r="AE31" s="52" t="s">
        <v>90</v>
      </c>
      <c r="AF31" s="196" t="s">
        <v>90</v>
      </c>
      <c r="AG31" s="196">
        <v>33788108</v>
      </c>
      <c r="AH31" s="53">
        <f t="shared" si="9"/>
        <v>1084</v>
      </c>
      <c r="AI31" s="54">
        <f t="shared" si="8"/>
        <v>224.29133043658183</v>
      </c>
      <c r="AJ31" s="166">
        <v>0</v>
      </c>
      <c r="AK31" s="166">
        <v>1</v>
      </c>
      <c r="AL31" s="166">
        <v>1</v>
      </c>
      <c r="AM31" s="166">
        <v>0</v>
      </c>
      <c r="AN31" s="166">
        <v>1</v>
      </c>
      <c r="AO31" s="166">
        <v>0</v>
      </c>
      <c r="AP31" s="197">
        <v>7471026</v>
      </c>
      <c r="AQ31" s="197">
        <f t="shared" si="1"/>
        <v>0</v>
      </c>
      <c r="AR31" s="55"/>
      <c r="AS31" s="56" t="s">
        <v>113</v>
      </c>
      <c r="AV31" s="63" t="s">
        <v>29</v>
      </c>
      <c r="AW31" s="63" t="s">
        <v>74</v>
      </c>
      <c r="AY31" s="170"/>
    </row>
    <row r="32" spans="1:51" x14ac:dyDescent="0.25">
      <c r="B32" s="43">
        <v>2.875</v>
      </c>
      <c r="C32" s="43">
        <v>0.91666666666667096</v>
      </c>
      <c r="D32" s="191">
        <v>10</v>
      </c>
      <c r="E32" s="44">
        <f t="shared" si="2"/>
        <v>7.042253521126761</v>
      </c>
      <c r="F32" s="168">
        <v>76</v>
      </c>
      <c r="G32" s="44">
        <f t="shared" si="3"/>
        <v>53.521126760563384</v>
      </c>
      <c r="H32" s="45" t="s">
        <v>88</v>
      </c>
      <c r="I32" s="45">
        <f t="shared" si="4"/>
        <v>50</v>
      </c>
      <c r="J32" s="46">
        <f t="shared" si="13"/>
        <v>51.408450704225352</v>
      </c>
      <c r="K32" s="45">
        <f t="shared" si="12"/>
        <v>55.633802816901408</v>
      </c>
      <c r="L32" s="47">
        <v>14</v>
      </c>
      <c r="M32" s="48" t="s">
        <v>118</v>
      </c>
      <c r="N32" s="48">
        <v>12.6</v>
      </c>
      <c r="O32" s="192">
        <v>114</v>
      </c>
      <c r="P32" s="192">
        <v>119</v>
      </c>
      <c r="Q32" s="192">
        <v>20805805</v>
      </c>
      <c r="R32" s="50">
        <f>Q32-Q31</f>
        <v>5005</v>
      </c>
      <c r="S32" s="51">
        <f t="shared" si="6"/>
        <v>120.12</v>
      </c>
      <c r="T32" s="51">
        <f t="shared" si="7"/>
        <v>5.0049999999999999</v>
      </c>
      <c r="U32" s="193">
        <v>3.6</v>
      </c>
      <c r="V32" s="193">
        <f t="shared" si="0"/>
        <v>3.6</v>
      </c>
      <c r="W32" s="194" t="s">
        <v>143</v>
      </c>
      <c r="X32" s="197">
        <v>0</v>
      </c>
      <c r="Y32" s="197">
        <v>1003</v>
      </c>
      <c r="Z32" s="197">
        <v>0</v>
      </c>
      <c r="AA32" s="197">
        <v>1185</v>
      </c>
      <c r="AB32" s="197">
        <v>1199</v>
      </c>
      <c r="AC32" s="52" t="s">
        <v>90</v>
      </c>
      <c r="AD32" s="52" t="s">
        <v>90</v>
      </c>
      <c r="AE32" s="52" t="s">
        <v>90</v>
      </c>
      <c r="AF32" s="196" t="s">
        <v>90</v>
      </c>
      <c r="AG32" s="196">
        <v>33789112</v>
      </c>
      <c r="AH32" s="53">
        <f t="shared" si="9"/>
        <v>1004</v>
      </c>
      <c r="AI32" s="54">
        <f t="shared" si="8"/>
        <v>200.59940059940061</v>
      </c>
      <c r="AJ32" s="166">
        <v>0</v>
      </c>
      <c r="AK32" s="166">
        <v>1</v>
      </c>
      <c r="AL32" s="166">
        <v>0</v>
      </c>
      <c r="AM32" s="166">
        <v>1</v>
      </c>
      <c r="AN32" s="166">
        <v>1</v>
      </c>
      <c r="AO32" s="166">
        <v>0</v>
      </c>
      <c r="AP32" s="197">
        <v>7471026</v>
      </c>
      <c r="AQ32" s="197">
        <f t="shared" si="1"/>
        <v>0</v>
      </c>
      <c r="AR32" s="57"/>
      <c r="AS32" s="56" t="s">
        <v>113</v>
      </c>
      <c r="AV32" s="64">
        <v>1</v>
      </c>
      <c r="AW32" s="64">
        <f>IFERROR(AV32*VLOOKUP(AV31,AV24:AW28,2,FALSE)/VLOOKUP(AW31,AV24:AW28,2,FALSE),"Enter Unit and Value")</f>
        <v>1.4189189189189189</v>
      </c>
      <c r="AY32" s="170"/>
    </row>
    <row r="33" spans="2:51" x14ac:dyDescent="0.25">
      <c r="B33" s="43">
        <v>2.9166666666666701</v>
      </c>
      <c r="C33" s="43">
        <v>0.95833333333333803</v>
      </c>
      <c r="D33" s="191">
        <v>10</v>
      </c>
      <c r="E33" s="44">
        <f t="shared" si="2"/>
        <v>7.042253521126761</v>
      </c>
      <c r="F33" s="168">
        <v>66</v>
      </c>
      <c r="G33" s="44">
        <f t="shared" si="3"/>
        <v>46.478873239436624</v>
      </c>
      <c r="H33" s="45" t="s">
        <v>88</v>
      </c>
      <c r="I33" s="45">
        <f>J33-(2/1.42)</f>
        <v>41.549295774647888</v>
      </c>
      <c r="J33" s="46">
        <f t="shared" ref="J33:J34" si="14">(F33-5)/1.42</f>
        <v>42.95774647887324</v>
      </c>
      <c r="K33" s="45">
        <f t="shared" si="12"/>
        <v>47.183098591549296</v>
      </c>
      <c r="L33" s="47">
        <v>14</v>
      </c>
      <c r="M33" s="48" t="s">
        <v>118</v>
      </c>
      <c r="N33" s="48">
        <v>11.9</v>
      </c>
      <c r="O33" s="192">
        <v>115</v>
      </c>
      <c r="P33" s="192">
        <v>104</v>
      </c>
      <c r="Q33" s="192">
        <v>20810226</v>
      </c>
      <c r="R33" s="50">
        <f t="shared" si="5"/>
        <v>4421</v>
      </c>
      <c r="S33" s="51">
        <f t="shared" si="6"/>
        <v>106.104</v>
      </c>
      <c r="T33" s="51">
        <f t="shared" si="7"/>
        <v>4.4210000000000003</v>
      </c>
      <c r="U33" s="193">
        <v>4.2</v>
      </c>
      <c r="V33" s="193">
        <f t="shared" si="0"/>
        <v>4.2</v>
      </c>
      <c r="W33" s="194" t="s">
        <v>129</v>
      </c>
      <c r="X33" s="197">
        <v>0</v>
      </c>
      <c r="Y33" s="197">
        <v>0</v>
      </c>
      <c r="Z33" s="197">
        <v>0</v>
      </c>
      <c r="AA33" s="197">
        <v>1185</v>
      </c>
      <c r="AB33" s="197">
        <v>982</v>
      </c>
      <c r="AC33" s="52" t="s">
        <v>90</v>
      </c>
      <c r="AD33" s="52" t="s">
        <v>90</v>
      </c>
      <c r="AE33" s="52" t="s">
        <v>90</v>
      </c>
      <c r="AF33" s="196" t="s">
        <v>90</v>
      </c>
      <c r="AG33" s="196">
        <v>33789892</v>
      </c>
      <c r="AH33" s="53">
        <f t="shared" si="9"/>
        <v>780</v>
      </c>
      <c r="AI33" s="54">
        <f t="shared" si="8"/>
        <v>176.43067179371181</v>
      </c>
      <c r="AJ33" s="166">
        <v>0</v>
      </c>
      <c r="AK33" s="166">
        <v>0</v>
      </c>
      <c r="AL33" s="166">
        <v>0</v>
      </c>
      <c r="AM33" s="166">
        <v>1</v>
      </c>
      <c r="AN33" s="166">
        <v>1</v>
      </c>
      <c r="AO33" s="166">
        <v>0.25</v>
      </c>
      <c r="AP33" s="197">
        <v>7471486</v>
      </c>
      <c r="AQ33" s="197">
        <f t="shared" si="1"/>
        <v>460</v>
      </c>
      <c r="AR33" s="55"/>
      <c r="AS33" s="56" t="s">
        <v>113</v>
      </c>
      <c r="AY33" s="170"/>
    </row>
    <row r="34" spans="2:51" x14ac:dyDescent="0.25">
      <c r="B34" s="43">
        <v>2.9583333333333299</v>
      </c>
      <c r="C34" s="43">
        <v>1</v>
      </c>
      <c r="D34" s="191">
        <v>13</v>
      </c>
      <c r="E34" s="44">
        <f t="shared" si="2"/>
        <v>9.1549295774647899</v>
      </c>
      <c r="F34" s="168">
        <v>66</v>
      </c>
      <c r="G34" s="44">
        <f t="shared" si="3"/>
        <v>46.478873239436624</v>
      </c>
      <c r="H34" s="45" t="s">
        <v>88</v>
      </c>
      <c r="I34" s="45">
        <f t="shared" si="4"/>
        <v>41.549295774647888</v>
      </c>
      <c r="J34" s="46">
        <f t="shared" si="14"/>
        <v>42.95774647887324</v>
      </c>
      <c r="K34" s="45">
        <f t="shared" si="12"/>
        <v>47.183098591549296</v>
      </c>
      <c r="L34" s="47">
        <v>14</v>
      </c>
      <c r="M34" s="48" t="s">
        <v>118</v>
      </c>
      <c r="N34" s="65">
        <v>11.5</v>
      </c>
      <c r="O34" s="192">
        <v>115</v>
      </c>
      <c r="P34" s="192">
        <v>102</v>
      </c>
      <c r="Q34" s="192">
        <v>20814272</v>
      </c>
      <c r="R34" s="50">
        <f t="shared" si="5"/>
        <v>4046</v>
      </c>
      <c r="S34" s="51">
        <f t="shared" si="6"/>
        <v>97.103999999999999</v>
      </c>
      <c r="T34" s="51">
        <f t="shared" si="7"/>
        <v>4.0460000000000003</v>
      </c>
      <c r="U34" s="193">
        <v>4.8</v>
      </c>
      <c r="V34" s="193">
        <f t="shared" si="0"/>
        <v>4.8</v>
      </c>
      <c r="W34" s="194" t="s">
        <v>129</v>
      </c>
      <c r="X34" s="197">
        <v>0</v>
      </c>
      <c r="Y34" s="197">
        <v>0</v>
      </c>
      <c r="Z34" s="197">
        <v>962</v>
      </c>
      <c r="AA34" s="197">
        <v>1185</v>
      </c>
      <c r="AB34" s="197">
        <v>0</v>
      </c>
      <c r="AC34" s="52" t="s">
        <v>90</v>
      </c>
      <c r="AD34" s="52" t="s">
        <v>90</v>
      </c>
      <c r="AE34" s="52" t="s">
        <v>90</v>
      </c>
      <c r="AF34" s="196" t="s">
        <v>90</v>
      </c>
      <c r="AG34" s="196">
        <v>33790596</v>
      </c>
      <c r="AH34" s="53">
        <f t="shared" si="9"/>
        <v>704</v>
      </c>
      <c r="AI34" s="54">
        <f t="shared" si="8"/>
        <v>173.99901136925357</v>
      </c>
      <c r="AJ34" s="166">
        <v>0</v>
      </c>
      <c r="AK34" s="166">
        <v>0</v>
      </c>
      <c r="AL34" s="166">
        <v>1</v>
      </c>
      <c r="AM34" s="166">
        <v>1</v>
      </c>
      <c r="AN34" s="166">
        <v>0</v>
      </c>
      <c r="AO34" s="166">
        <v>0.25</v>
      </c>
      <c r="AP34" s="197">
        <v>7472012</v>
      </c>
      <c r="AQ34" s="197">
        <f t="shared" si="1"/>
        <v>526</v>
      </c>
      <c r="AR34" s="55"/>
      <c r="AS34" s="56" t="s">
        <v>113</v>
      </c>
      <c r="AV34" s="60" t="s">
        <v>119</v>
      </c>
      <c r="AW34" s="66" t="s">
        <v>30</v>
      </c>
      <c r="AY34" s="170"/>
    </row>
    <row r="35" spans="2:51" x14ac:dyDescent="0.25">
      <c r="B35" s="152"/>
      <c r="C35" s="153"/>
      <c r="D35" s="152"/>
      <c r="E35" s="155"/>
      <c r="F35" s="155"/>
      <c r="G35" s="156"/>
      <c r="H35" s="154"/>
      <c r="I35" s="155"/>
      <c r="J35" s="155"/>
      <c r="K35" s="156"/>
      <c r="L35" s="226" t="s">
        <v>120</v>
      </c>
      <c r="M35" s="227"/>
      <c r="N35" s="228"/>
      <c r="O35" s="67"/>
      <c r="P35" s="67">
        <f>AVERAGE(P11:P34)</f>
        <v>123.04166666666667</v>
      </c>
      <c r="Q35" s="68">
        <f>Q34-Q10</f>
        <v>122523</v>
      </c>
      <c r="R35" s="69">
        <f>SUM(R11:R34)</f>
        <v>122523</v>
      </c>
      <c r="S35" s="70">
        <f>AVERAGE(S11:S34)</f>
        <v>122.52299999999998</v>
      </c>
      <c r="T35" s="70">
        <f>SUM(T11:T34)</f>
        <v>122.52300000000002</v>
      </c>
      <c r="U35" s="154"/>
      <c r="V35" s="154"/>
      <c r="W35" s="61"/>
      <c r="X35" s="146"/>
      <c r="Y35" s="147"/>
      <c r="Z35" s="147"/>
      <c r="AA35" s="147"/>
      <c r="AB35" s="148"/>
      <c r="AC35" s="146"/>
      <c r="AD35" s="147"/>
      <c r="AE35" s="148"/>
      <c r="AF35" s="149"/>
      <c r="AG35" s="71">
        <f>AG34-AG10</f>
        <v>25312</v>
      </c>
      <c r="AH35" s="72">
        <f>SUM(AH11:AH34)</f>
        <v>25312</v>
      </c>
      <c r="AI35" s="73">
        <f>$AH$35/$T35</f>
        <v>206.58978314275683</v>
      </c>
      <c r="AJ35" s="149"/>
      <c r="AK35" s="150"/>
      <c r="AL35" s="150"/>
      <c r="AM35" s="150"/>
      <c r="AN35" s="151"/>
      <c r="AO35" s="74"/>
      <c r="AP35" s="75">
        <f>AP34-AP10</f>
        <v>5505</v>
      </c>
      <c r="AQ35" s="76">
        <f>SUM(AQ11:AQ34)</f>
        <v>5505</v>
      </c>
      <c r="AR35" s="77" t="e">
        <f>AVERAGE(AR11:AR34)</f>
        <v>#DIV/0!</v>
      </c>
      <c r="AS35" s="74"/>
      <c r="AV35" s="78" t="s">
        <v>30</v>
      </c>
      <c r="AW35" s="78">
        <v>1</v>
      </c>
      <c r="AY35" s="170"/>
    </row>
    <row r="36" spans="2:51" x14ac:dyDescent="0.25">
      <c r="B36" s="79"/>
      <c r="C36" s="79"/>
      <c r="D36" s="79"/>
      <c r="E36" s="80"/>
      <c r="F36" s="80"/>
      <c r="G36" s="80"/>
      <c r="H36" s="80"/>
      <c r="I36" s="81"/>
      <c r="J36" s="81"/>
      <c r="K36" s="81"/>
      <c r="L36" s="167"/>
      <c r="M36" s="167"/>
      <c r="N36" s="167"/>
      <c r="O36" s="167"/>
      <c r="P36" s="167"/>
      <c r="Q36" s="167"/>
      <c r="R36" s="167"/>
      <c r="S36" s="167"/>
      <c r="T36" s="167"/>
      <c r="U36" s="82"/>
      <c r="V36" s="82"/>
      <c r="W36" s="167"/>
      <c r="X36" s="167"/>
      <c r="Y36" s="167"/>
      <c r="Z36" s="171"/>
      <c r="AA36" s="167"/>
      <c r="AB36" s="167"/>
      <c r="AC36" s="167"/>
      <c r="AD36" s="167"/>
      <c r="AE36" s="167"/>
      <c r="AH36" s="83"/>
      <c r="AM36" s="167"/>
      <c r="AN36" s="167"/>
      <c r="AO36" s="167"/>
      <c r="AP36" s="167"/>
      <c r="AQ36" s="167"/>
      <c r="AR36" s="167"/>
      <c r="AV36" s="78" t="s">
        <v>121</v>
      </c>
      <c r="AW36" s="78">
        <v>41.67</v>
      </c>
      <c r="AY36" s="170"/>
    </row>
    <row r="37" spans="2:51" x14ac:dyDescent="0.25">
      <c r="B37" s="93" t="s">
        <v>122</v>
      </c>
      <c r="C37" s="93"/>
      <c r="D37" s="93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71"/>
      <c r="X37" s="171"/>
      <c r="Y37" s="171"/>
      <c r="Z37" s="171"/>
      <c r="AA37" s="171"/>
      <c r="AB37" s="171"/>
      <c r="AC37" s="171"/>
      <c r="AD37" s="171"/>
      <c r="AE37" s="171"/>
      <c r="AM37" s="23"/>
      <c r="AN37" s="167"/>
      <c r="AO37" s="167"/>
      <c r="AP37" s="167"/>
      <c r="AQ37" s="167"/>
      <c r="AR37" s="171"/>
      <c r="AV37" s="78" t="s">
        <v>123</v>
      </c>
      <c r="AW37" s="78">
        <v>11.574999999999999</v>
      </c>
      <c r="AY37" s="170"/>
    </row>
    <row r="38" spans="2:51" x14ac:dyDescent="0.25">
      <c r="B38" s="94" t="s">
        <v>139</v>
      </c>
      <c r="C38" s="93"/>
      <c r="D38" s="9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171"/>
      <c r="X38" s="171"/>
      <c r="Y38" s="171"/>
      <c r="Z38" s="171"/>
      <c r="AA38" s="171"/>
      <c r="AB38" s="171"/>
      <c r="AC38" s="171"/>
      <c r="AD38" s="171"/>
      <c r="AE38" s="171"/>
      <c r="AM38" s="23"/>
      <c r="AN38" s="167"/>
      <c r="AO38" s="167"/>
      <c r="AP38" s="167"/>
      <c r="AQ38" s="167"/>
      <c r="AR38" s="171"/>
      <c r="AV38" s="78"/>
      <c r="AW38" s="78"/>
      <c r="AY38" s="170"/>
    </row>
    <row r="39" spans="2:51" x14ac:dyDescent="0.25">
      <c r="B39" s="90" t="s">
        <v>128</v>
      </c>
      <c r="C39" s="176"/>
      <c r="D39" s="176"/>
      <c r="E39" s="176"/>
      <c r="F39" s="176"/>
      <c r="G39" s="176"/>
      <c r="H39" s="176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92"/>
      <c r="T39" s="92"/>
      <c r="U39" s="92"/>
      <c r="V39" s="92"/>
      <c r="W39" s="171"/>
      <c r="X39" s="171"/>
      <c r="Y39" s="171"/>
      <c r="Z39" s="171"/>
      <c r="AA39" s="171"/>
      <c r="AB39" s="171"/>
      <c r="AC39" s="171"/>
      <c r="AD39" s="171"/>
      <c r="AE39" s="171"/>
      <c r="AM39" s="23"/>
      <c r="AN39" s="167"/>
      <c r="AO39" s="167"/>
      <c r="AP39" s="167"/>
      <c r="AQ39" s="167"/>
      <c r="AR39" s="171"/>
      <c r="AV39" s="78"/>
      <c r="AW39" s="78"/>
      <c r="AY39" s="170"/>
    </row>
    <row r="40" spans="2:51" x14ac:dyDescent="0.25">
      <c r="B40" s="182" t="s">
        <v>134</v>
      </c>
      <c r="C40" s="176"/>
      <c r="D40" s="176"/>
      <c r="E40" s="176"/>
      <c r="F40" s="176"/>
      <c r="G40" s="176"/>
      <c r="H40" s="176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92"/>
      <c r="T40" s="92"/>
      <c r="U40" s="92"/>
      <c r="V40" s="92"/>
      <c r="W40" s="171"/>
      <c r="X40" s="171"/>
      <c r="Y40" s="171"/>
      <c r="Z40" s="171"/>
      <c r="AA40" s="171"/>
      <c r="AB40" s="171"/>
      <c r="AC40" s="171"/>
      <c r="AD40" s="171"/>
      <c r="AE40" s="171"/>
      <c r="AM40" s="23"/>
      <c r="AN40" s="167"/>
      <c r="AO40" s="167"/>
      <c r="AP40" s="167"/>
      <c r="AQ40" s="167"/>
      <c r="AR40" s="171"/>
      <c r="AV40" s="78"/>
      <c r="AW40" s="78"/>
      <c r="AY40" s="170"/>
    </row>
    <row r="41" spans="2:51" x14ac:dyDescent="0.25">
      <c r="B41" s="88" t="s">
        <v>197</v>
      </c>
      <c r="C41" s="176"/>
      <c r="D41" s="176"/>
      <c r="E41" s="176"/>
      <c r="F41" s="176"/>
      <c r="G41" s="176"/>
      <c r="H41" s="176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92"/>
      <c r="T41" s="92"/>
      <c r="U41" s="92"/>
      <c r="V41" s="92"/>
      <c r="W41" s="171"/>
      <c r="X41" s="171"/>
      <c r="Y41" s="171"/>
      <c r="Z41" s="171"/>
      <c r="AA41" s="171"/>
      <c r="AB41" s="171"/>
      <c r="AC41" s="171"/>
      <c r="AD41" s="171"/>
      <c r="AE41" s="171"/>
      <c r="AM41" s="23"/>
      <c r="AN41" s="167"/>
      <c r="AO41" s="167"/>
      <c r="AP41" s="167"/>
      <c r="AQ41" s="167"/>
      <c r="AR41" s="171"/>
      <c r="AV41" s="78"/>
      <c r="AW41" s="78"/>
      <c r="AY41" s="170"/>
    </row>
    <row r="42" spans="2:51" x14ac:dyDescent="0.25">
      <c r="B42" s="89" t="s">
        <v>192</v>
      </c>
      <c r="C42" s="176"/>
      <c r="D42" s="176"/>
      <c r="E42" s="176"/>
      <c r="F42" s="176"/>
      <c r="G42" s="176"/>
      <c r="H42" s="176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9"/>
      <c r="T42" s="179"/>
      <c r="U42" s="179"/>
      <c r="V42" s="179"/>
      <c r="W42" s="171"/>
      <c r="X42" s="171"/>
      <c r="Y42" s="171"/>
      <c r="Z42" s="171"/>
      <c r="AA42" s="171"/>
      <c r="AB42" s="171"/>
      <c r="AC42" s="171"/>
      <c r="AD42" s="171"/>
      <c r="AE42" s="171"/>
      <c r="AM42" s="172"/>
      <c r="AN42" s="172"/>
      <c r="AO42" s="172"/>
      <c r="AP42" s="172"/>
      <c r="AQ42" s="172"/>
      <c r="AR42" s="172"/>
      <c r="AS42" s="173"/>
      <c r="AV42" s="170"/>
      <c r="AW42" s="163"/>
      <c r="AX42" s="163"/>
      <c r="AY42" s="163"/>
    </row>
    <row r="43" spans="2:51" x14ac:dyDescent="0.25">
      <c r="B43" s="182" t="s">
        <v>124</v>
      </c>
      <c r="C43" s="176"/>
      <c r="D43" s="176"/>
      <c r="E43" s="181"/>
      <c r="F43" s="181"/>
      <c r="G43" s="181"/>
      <c r="H43" s="176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9"/>
      <c r="T43" s="179"/>
      <c r="U43" s="179"/>
      <c r="V43" s="179"/>
      <c r="W43" s="171"/>
      <c r="X43" s="171"/>
      <c r="Y43" s="171"/>
      <c r="Z43" s="171"/>
      <c r="AA43" s="171"/>
      <c r="AB43" s="171"/>
      <c r="AC43" s="171"/>
      <c r="AD43" s="171"/>
      <c r="AE43" s="171"/>
      <c r="AM43" s="172"/>
      <c r="AN43" s="172"/>
      <c r="AO43" s="172"/>
      <c r="AP43" s="172"/>
      <c r="AQ43" s="172"/>
      <c r="AR43" s="172"/>
      <c r="AS43" s="173"/>
      <c r="AV43" s="170"/>
      <c r="AW43" s="163"/>
      <c r="AX43" s="163"/>
      <c r="AY43" s="163"/>
    </row>
    <row r="44" spans="2:51" x14ac:dyDescent="0.25">
      <c r="B44" s="182" t="s">
        <v>125</v>
      </c>
      <c r="C44" s="176"/>
      <c r="D44" s="176"/>
      <c r="E44" s="181"/>
      <c r="F44" s="181"/>
      <c r="G44" s="181"/>
      <c r="H44" s="17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80"/>
      <c r="T44" s="179"/>
      <c r="U44" s="179"/>
      <c r="V44" s="179"/>
      <c r="W44" s="171"/>
      <c r="X44" s="171"/>
      <c r="Y44" s="171"/>
      <c r="Z44" s="171"/>
      <c r="AA44" s="171"/>
      <c r="AB44" s="171"/>
      <c r="AC44" s="171"/>
      <c r="AD44" s="171"/>
      <c r="AE44" s="171"/>
      <c r="AM44" s="172"/>
      <c r="AN44" s="172"/>
      <c r="AO44" s="172"/>
      <c r="AP44" s="172"/>
      <c r="AQ44" s="172"/>
      <c r="AR44" s="172"/>
      <c r="AS44" s="173"/>
      <c r="AV44" s="170"/>
      <c r="AW44" s="163"/>
      <c r="AX44" s="163"/>
      <c r="AY44" s="163"/>
    </row>
    <row r="45" spans="2:51" x14ac:dyDescent="0.25">
      <c r="B45" s="178" t="s">
        <v>186</v>
      </c>
      <c r="C45" s="176"/>
      <c r="D45" s="176"/>
      <c r="E45" s="181"/>
      <c r="F45" s="181"/>
      <c r="G45" s="181"/>
      <c r="H45" s="176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80"/>
      <c r="T45" s="179"/>
      <c r="U45" s="179"/>
      <c r="V45" s="179"/>
      <c r="W45" s="171"/>
      <c r="X45" s="171"/>
      <c r="Y45" s="171"/>
      <c r="Z45" s="171"/>
      <c r="AA45" s="171"/>
      <c r="AB45" s="171"/>
      <c r="AC45" s="171"/>
      <c r="AD45" s="171"/>
      <c r="AE45" s="171"/>
      <c r="AM45" s="172"/>
      <c r="AN45" s="172"/>
      <c r="AO45" s="172"/>
      <c r="AP45" s="172"/>
      <c r="AQ45" s="172"/>
      <c r="AR45" s="172"/>
      <c r="AS45" s="173"/>
      <c r="AV45" s="170"/>
      <c r="AW45" s="163"/>
      <c r="AX45" s="163"/>
      <c r="AY45" s="163"/>
    </row>
    <row r="46" spans="2:51" x14ac:dyDescent="0.25">
      <c r="B46" s="178" t="s">
        <v>198</v>
      </c>
      <c r="C46" s="176"/>
      <c r="D46" s="176"/>
      <c r="E46" s="176"/>
      <c r="F46" s="176"/>
      <c r="G46" s="176"/>
      <c r="H46" s="176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9"/>
      <c r="U46" s="179"/>
      <c r="V46" s="179"/>
      <c r="W46" s="171"/>
      <c r="X46" s="171"/>
      <c r="Y46" s="171"/>
      <c r="Z46" s="171"/>
      <c r="AA46" s="171"/>
      <c r="AB46" s="171"/>
      <c r="AC46" s="171"/>
      <c r="AD46" s="171"/>
      <c r="AE46" s="171"/>
      <c r="AM46" s="172"/>
      <c r="AN46" s="172"/>
      <c r="AO46" s="172"/>
      <c r="AP46" s="172"/>
      <c r="AQ46" s="172"/>
      <c r="AR46" s="172"/>
      <c r="AS46" s="173"/>
      <c r="AV46" s="170"/>
      <c r="AW46" s="163"/>
      <c r="AX46" s="163"/>
      <c r="AY46" s="163"/>
    </row>
    <row r="47" spans="2:51" x14ac:dyDescent="0.25">
      <c r="B47" s="174" t="s">
        <v>173</v>
      </c>
      <c r="C47" s="176"/>
      <c r="D47" s="176"/>
      <c r="E47" s="176"/>
      <c r="F47" s="176"/>
      <c r="G47" s="176"/>
      <c r="H47" s="176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80"/>
      <c r="T47" s="179"/>
      <c r="U47" s="179"/>
      <c r="V47" s="179"/>
      <c r="W47" s="171"/>
      <c r="X47" s="171"/>
      <c r="Y47" s="171"/>
      <c r="Z47" s="171"/>
      <c r="AA47" s="171"/>
      <c r="AB47" s="171"/>
      <c r="AC47" s="171"/>
      <c r="AD47" s="171"/>
      <c r="AE47" s="171"/>
      <c r="AM47" s="172"/>
      <c r="AN47" s="172"/>
      <c r="AO47" s="172"/>
      <c r="AP47" s="172"/>
      <c r="AQ47" s="172"/>
      <c r="AR47" s="172"/>
      <c r="AS47" s="173"/>
      <c r="AV47" s="170"/>
      <c r="AW47" s="163"/>
      <c r="AX47" s="163"/>
      <c r="AY47" s="163"/>
    </row>
    <row r="48" spans="2:51" x14ac:dyDescent="0.25">
      <c r="B48" s="182" t="s">
        <v>199</v>
      </c>
      <c r="C48" s="176"/>
      <c r="D48" s="176"/>
      <c r="E48" s="176"/>
      <c r="F48" s="176"/>
      <c r="G48" s="176"/>
      <c r="H48" s="176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80"/>
      <c r="T48" s="179"/>
      <c r="U48" s="179"/>
      <c r="V48" s="179"/>
      <c r="W48" s="171"/>
      <c r="X48" s="171"/>
      <c r="Y48" s="171"/>
      <c r="Z48" s="171"/>
      <c r="AA48" s="171"/>
      <c r="AB48" s="171"/>
      <c r="AC48" s="171"/>
      <c r="AD48" s="171"/>
      <c r="AE48" s="171"/>
      <c r="AM48" s="172"/>
      <c r="AN48" s="172"/>
      <c r="AO48" s="172"/>
      <c r="AP48" s="172"/>
      <c r="AQ48" s="172"/>
      <c r="AR48" s="172"/>
      <c r="AS48" s="173"/>
      <c r="AV48" s="170"/>
      <c r="AW48" s="163"/>
      <c r="AX48" s="163"/>
      <c r="AY48" s="163"/>
    </row>
    <row r="49" spans="2:51" x14ac:dyDescent="0.25">
      <c r="B49" s="182" t="s">
        <v>131</v>
      </c>
      <c r="C49" s="176"/>
      <c r="D49" s="176"/>
      <c r="E49" s="176"/>
      <c r="F49" s="176"/>
      <c r="G49" s="176"/>
      <c r="H49" s="176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80"/>
      <c r="T49" s="179"/>
      <c r="U49" s="179"/>
      <c r="V49" s="179"/>
      <c r="W49" s="171"/>
      <c r="X49" s="171"/>
      <c r="Y49" s="171"/>
      <c r="Z49" s="171"/>
      <c r="AA49" s="171"/>
      <c r="AB49" s="171"/>
      <c r="AC49" s="171"/>
      <c r="AD49" s="171"/>
      <c r="AE49" s="171"/>
      <c r="AM49" s="172"/>
      <c r="AN49" s="172"/>
      <c r="AO49" s="172"/>
      <c r="AP49" s="172"/>
      <c r="AQ49" s="172"/>
      <c r="AR49" s="172"/>
      <c r="AS49" s="173"/>
      <c r="AV49" s="170"/>
      <c r="AW49" s="163"/>
      <c r="AX49" s="163"/>
      <c r="AY49" s="163"/>
    </row>
    <row r="50" spans="2:51" x14ac:dyDescent="0.25">
      <c r="B50" s="174" t="s">
        <v>160</v>
      </c>
      <c r="C50" s="104"/>
      <c r="D50" s="104"/>
      <c r="E50" s="104"/>
      <c r="F50" s="104"/>
      <c r="G50" s="104"/>
      <c r="H50" s="104"/>
      <c r="I50" s="184"/>
      <c r="J50" s="177"/>
      <c r="K50" s="177"/>
      <c r="L50" s="177"/>
      <c r="M50" s="177"/>
      <c r="N50" s="177"/>
      <c r="O50" s="177"/>
      <c r="P50" s="177"/>
      <c r="Q50" s="177"/>
      <c r="R50" s="177"/>
      <c r="S50" s="180"/>
      <c r="T50" s="179"/>
      <c r="U50" s="179"/>
      <c r="V50" s="179"/>
      <c r="W50" s="171"/>
      <c r="X50" s="171"/>
      <c r="Y50" s="171"/>
      <c r="Z50" s="171"/>
      <c r="AA50" s="171"/>
      <c r="AB50" s="171"/>
      <c r="AC50" s="171"/>
      <c r="AD50" s="171"/>
      <c r="AE50" s="171"/>
      <c r="AM50" s="172"/>
      <c r="AN50" s="172"/>
      <c r="AO50" s="172"/>
      <c r="AP50" s="172"/>
      <c r="AQ50" s="172"/>
      <c r="AR50" s="172"/>
      <c r="AS50" s="173"/>
      <c r="AV50" s="170"/>
      <c r="AW50" s="163"/>
      <c r="AX50" s="163"/>
      <c r="AY50" s="163"/>
    </row>
    <row r="51" spans="2:51" x14ac:dyDescent="0.25">
      <c r="B51" s="174" t="s">
        <v>201</v>
      </c>
      <c r="C51" s="104"/>
      <c r="D51" s="104"/>
      <c r="E51" s="104"/>
      <c r="F51" s="104"/>
      <c r="G51" s="104"/>
      <c r="H51" s="104"/>
      <c r="I51" s="184"/>
      <c r="J51" s="177"/>
      <c r="K51" s="177"/>
      <c r="L51" s="177"/>
      <c r="M51" s="177"/>
      <c r="N51" s="177"/>
      <c r="O51" s="177"/>
      <c r="P51" s="177"/>
      <c r="Q51" s="177"/>
      <c r="R51" s="177"/>
      <c r="S51" s="180"/>
      <c r="T51" s="179"/>
      <c r="U51" s="179"/>
      <c r="V51" s="179"/>
      <c r="W51" s="171"/>
      <c r="X51" s="171"/>
      <c r="Y51" s="171"/>
      <c r="Z51" s="171"/>
      <c r="AA51" s="171"/>
      <c r="AB51" s="171"/>
      <c r="AC51" s="171"/>
      <c r="AD51" s="171"/>
      <c r="AE51" s="171"/>
      <c r="AM51" s="172"/>
      <c r="AN51" s="172"/>
      <c r="AO51" s="172"/>
      <c r="AP51" s="172"/>
      <c r="AQ51" s="172"/>
      <c r="AR51" s="172"/>
      <c r="AS51" s="173"/>
      <c r="AV51" s="170"/>
      <c r="AW51" s="163"/>
      <c r="AX51" s="163"/>
      <c r="AY51" s="163"/>
    </row>
    <row r="52" spans="2:51" x14ac:dyDescent="0.25">
      <c r="B52" s="182" t="s">
        <v>132</v>
      </c>
      <c r="C52" s="176"/>
      <c r="D52" s="176"/>
      <c r="E52" s="176"/>
      <c r="F52" s="176"/>
      <c r="G52" s="176"/>
      <c r="H52" s="176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80"/>
      <c r="T52" s="179"/>
      <c r="U52" s="179"/>
      <c r="V52" s="179"/>
      <c r="W52" s="171"/>
      <c r="X52" s="171"/>
      <c r="Y52" s="171"/>
      <c r="Z52" s="171"/>
      <c r="AA52" s="171"/>
      <c r="AB52" s="171"/>
      <c r="AC52" s="171"/>
      <c r="AD52" s="171"/>
      <c r="AE52" s="171"/>
      <c r="AM52" s="172"/>
      <c r="AN52" s="172"/>
      <c r="AO52" s="172"/>
      <c r="AP52" s="172"/>
      <c r="AQ52" s="172"/>
      <c r="AR52" s="172"/>
      <c r="AS52" s="173"/>
      <c r="AV52" s="170"/>
      <c r="AW52" s="163"/>
      <c r="AX52" s="163"/>
      <c r="AY52" s="163"/>
    </row>
    <row r="53" spans="2:51" x14ac:dyDescent="0.25">
      <c r="B53" s="174" t="s">
        <v>188</v>
      </c>
      <c r="C53" s="176"/>
      <c r="D53" s="176"/>
      <c r="E53" s="176"/>
      <c r="F53" s="176"/>
      <c r="G53" s="176"/>
      <c r="H53" s="176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80"/>
      <c r="T53" s="179"/>
      <c r="U53" s="179"/>
      <c r="V53" s="179"/>
      <c r="W53" s="171"/>
      <c r="X53" s="171"/>
      <c r="Y53" s="171"/>
      <c r="Z53" s="171"/>
      <c r="AA53" s="171"/>
      <c r="AB53" s="171"/>
      <c r="AC53" s="171"/>
      <c r="AD53" s="171"/>
      <c r="AE53" s="171"/>
      <c r="AM53" s="172"/>
      <c r="AN53" s="172"/>
      <c r="AO53" s="172"/>
      <c r="AP53" s="172"/>
      <c r="AQ53" s="172"/>
      <c r="AR53" s="172"/>
      <c r="AS53" s="173"/>
      <c r="AV53" s="170"/>
      <c r="AW53" s="163"/>
      <c r="AX53" s="163"/>
      <c r="AY53" s="163"/>
    </row>
    <row r="54" spans="2:51" x14ac:dyDescent="0.25">
      <c r="B54" s="182" t="s">
        <v>133</v>
      </c>
      <c r="C54" s="176"/>
      <c r="D54" s="176"/>
      <c r="E54" s="176"/>
      <c r="F54" s="176"/>
      <c r="G54" s="176"/>
      <c r="H54" s="176"/>
      <c r="I54" s="176"/>
      <c r="J54" s="177"/>
      <c r="K54" s="177"/>
      <c r="L54" s="177"/>
      <c r="M54" s="177"/>
      <c r="N54" s="177"/>
      <c r="O54" s="177"/>
      <c r="P54" s="177"/>
      <c r="Q54" s="177"/>
      <c r="R54" s="177"/>
      <c r="S54" s="180"/>
      <c r="T54" s="179"/>
      <c r="U54" s="179"/>
      <c r="V54" s="179"/>
      <c r="W54" s="171"/>
      <c r="X54" s="171"/>
      <c r="Y54" s="171"/>
      <c r="Z54" s="171"/>
      <c r="AA54" s="171"/>
      <c r="AB54" s="171"/>
      <c r="AC54" s="171"/>
      <c r="AD54" s="171"/>
      <c r="AE54" s="171"/>
      <c r="AM54" s="172"/>
      <c r="AN54" s="172"/>
      <c r="AO54" s="172"/>
      <c r="AP54" s="172"/>
      <c r="AQ54" s="172"/>
      <c r="AR54" s="172"/>
      <c r="AS54" s="173"/>
      <c r="AV54" s="170"/>
      <c r="AW54" s="163"/>
      <c r="AX54" s="163"/>
      <c r="AY54" s="163"/>
    </row>
    <row r="55" spans="2:51" x14ac:dyDescent="0.25">
      <c r="B55" s="178" t="s">
        <v>149</v>
      </c>
      <c r="C55" s="176"/>
      <c r="D55" s="176"/>
      <c r="E55" s="176"/>
      <c r="F55" s="176"/>
      <c r="G55" s="176"/>
      <c r="H55" s="176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80"/>
      <c r="T55" s="179"/>
      <c r="U55" s="179"/>
      <c r="V55" s="179"/>
      <c r="W55" s="171"/>
      <c r="X55" s="171"/>
      <c r="Y55" s="171"/>
      <c r="Z55" s="171"/>
      <c r="AA55" s="171"/>
      <c r="AB55" s="171"/>
      <c r="AC55" s="171"/>
      <c r="AD55" s="171"/>
      <c r="AE55" s="171"/>
      <c r="AM55" s="172"/>
      <c r="AN55" s="172"/>
      <c r="AO55" s="172"/>
      <c r="AP55" s="172"/>
      <c r="AQ55" s="172"/>
      <c r="AR55" s="172"/>
      <c r="AS55" s="173"/>
      <c r="AV55" s="170"/>
      <c r="AW55" s="163"/>
      <c r="AX55" s="163"/>
      <c r="AY55" s="163"/>
    </row>
    <row r="56" spans="2:51" x14ac:dyDescent="0.25">
      <c r="B56" s="178" t="s">
        <v>202</v>
      </c>
      <c r="C56" s="176"/>
      <c r="D56" s="176"/>
      <c r="E56" s="176"/>
      <c r="F56" s="176"/>
      <c r="G56" s="176"/>
      <c r="H56" s="176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80"/>
      <c r="T56" s="180"/>
      <c r="U56" s="180"/>
      <c r="V56" s="180"/>
      <c r="W56" s="171"/>
      <c r="X56" s="171"/>
      <c r="Y56" s="171"/>
      <c r="Z56" s="171"/>
      <c r="AA56" s="171"/>
      <c r="AB56" s="171"/>
      <c r="AC56" s="171"/>
      <c r="AD56" s="171"/>
      <c r="AE56" s="171"/>
      <c r="AM56" s="172"/>
      <c r="AN56" s="172"/>
      <c r="AO56" s="172"/>
      <c r="AP56" s="172"/>
      <c r="AQ56" s="172"/>
      <c r="AR56" s="172"/>
      <c r="AS56" s="173"/>
      <c r="AV56" s="170"/>
      <c r="AW56" s="163"/>
      <c r="AX56" s="163"/>
      <c r="AY56" s="163"/>
    </row>
    <row r="57" spans="2:51" x14ac:dyDescent="0.25">
      <c r="B57" s="178" t="s">
        <v>203</v>
      </c>
      <c r="C57" s="176"/>
      <c r="D57" s="176"/>
      <c r="E57" s="176"/>
      <c r="F57" s="176"/>
      <c r="G57" s="176"/>
      <c r="H57" s="176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80"/>
      <c r="T57" s="180"/>
      <c r="U57" s="180"/>
      <c r="V57" s="180"/>
      <c r="W57" s="171"/>
      <c r="X57" s="171"/>
      <c r="Y57" s="171"/>
      <c r="Z57" s="171"/>
      <c r="AA57" s="171"/>
      <c r="AB57" s="171"/>
      <c r="AC57" s="171"/>
      <c r="AD57" s="171"/>
      <c r="AE57" s="171"/>
      <c r="AM57" s="172"/>
      <c r="AN57" s="172"/>
      <c r="AO57" s="172"/>
      <c r="AP57" s="172"/>
      <c r="AQ57" s="172"/>
      <c r="AR57" s="172"/>
      <c r="AS57" s="173"/>
      <c r="AV57" s="170"/>
      <c r="AW57" s="163"/>
      <c r="AX57" s="163"/>
      <c r="AY57" s="163"/>
    </row>
    <row r="58" spans="2:51" x14ac:dyDescent="0.25">
      <c r="B58" s="174" t="s">
        <v>206</v>
      </c>
      <c r="C58" s="104"/>
      <c r="D58" s="104"/>
      <c r="E58" s="104"/>
      <c r="F58" s="104"/>
      <c r="G58" s="104"/>
      <c r="H58" s="104"/>
      <c r="I58" s="184"/>
      <c r="J58" s="177"/>
      <c r="K58" s="177"/>
      <c r="L58" s="177"/>
      <c r="M58" s="177"/>
      <c r="N58" s="177"/>
      <c r="O58" s="177"/>
      <c r="P58" s="177"/>
      <c r="Q58" s="177"/>
      <c r="R58" s="177"/>
      <c r="S58" s="180"/>
      <c r="T58" s="180"/>
      <c r="U58" s="180"/>
      <c r="V58" s="180"/>
      <c r="W58" s="171"/>
      <c r="X58" s="171"/>
      <c r="Y58" s="171"/>
      <c r="Z58" s="171"/>
      <c r="AA58" s="171"/>
      <c r="AB58" s="171"/>
      <c r="AC58" s="171"/>
      <c r="AD58" s="171"/>
      <c r="AE58" s="171"/>
      <c r="AM58" s="172"/>
      <c r="AN58" s="172"/>
      <c r="AO58" s="172"/>
      <c r="AP58" s="172"/>
      <c r="AQ58" s="172"/>
      <c r="AR58" s="172"/>
      <c r="AS58" s="173"/>
      <c r="AV58" s="170"/>
      <c r="AW58" s="163"/>
      <c r="AX58" s="163"/>
      <c r="AY58" s="163"/>
    </row>
    <row r="59" spans="2:51" x14ac:dyDescent="0.25">
      <c r="B59" s="182" t="s">
        <v>144</v>
      </c>
      <c r="C59" s="176"/>
      <c r="D59" s="176"/>
      <c r="E59" s="176"/>
      <c r="F59" s="176"/>
      <c r="G59" s="176"/>
      <c r="H59" s="176"/>
      <c r="I59" s="176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80"/>
      <c r="U59" s="180"/>
      <c r="V59" s="180"/>
      <c r="W59" s="171"/>
      <c r="X59" s="171"/>
      <c r="Y59" s="171"/>
      <c r="Z59" s="171"/>
      <c r="AA59" s="171"/>
      <c r="AB59" s="171"/>
      <c r="AC59" s="171"/>
      <c r="AD59" s="171"/>
      <c r="AE59" s="171"/>
      <c r="AM59" s="172"/>
      <c r="AN59" s="172"/>
      <c r="AO59" s="172"/>
      <c r="AP59" s="172"/>
      <c r="AQ59" s="172"/>
      <c r="AR59" s="172"/>
      <c r="AS59" s="173"/>
      <c r="AV59" s="170"/>
      <c r="AW59" s="163"/>
      <c r="AX59" s="163"/>
      <c r="AY59" s="163"/>
    </row>
    <row r="60" spans="2:51" x14ac:dyDescent="0.25">
      <c r="B60" s="97" t="s">
        <v>126</v>
      </c>
      <c r="C60" s="176"/>
      <c r="D60" s="176"/>
      <c r="E60" s="176"/>
      <c r="F60" s="176"/>
      <c r="G60" s="176"/>
      <c r="H60" s="176"/>
      <c r="I60" s="176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80"/>
      <c r="U60" s="85"/>
      <c r="V60" s="85"/>
      <c r="W60" s="171"/>
      <c r="X60" s="171"/>
      <c r="Y60" s="171"/>
      <c r="Z60" s="171"/>
      <c r="AA60" s="171"/>
      <c r="AB60" s="171"/>
      <c r="AC60" s="171"/>
      <c r="AD60" s="171"/>
      <c r="AE60" s="171"/>
      <c r="AM60" s="172"/>
      <c r="AN60" s="172"/>
      <c r="AO60" s="172"/>
      <c r="AP60" s="172"/>
      <c r="AQ60" s="172"/>
      <c r="AR60" s="172"/>
      <c r="AS60" s="173"/>
      <c r="AV60" s="170"/>
      <c r="AW60" s="163"/>
      <c r="AX60" s="163"/>
      <c r="AY60" s="163"/>
    </row>
    <row r="61" spans="2:51" x14ac:dyDescent="0.25">
      <c r="B61" s="119" t="s">
        <v>145</v>
      </c>
      <c r="C61" s="182"/>
      <c r="D61" s="176"/>
      <c r="E61" s="104"/>
      <c r="F61" s="176"/>
      <c r="G61" s="176"/>
      <c r="H61" s="176"/>
      <c r="I61" s="176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80"/>
      <c r="U61" s="85"/>
      <c r="V61" s="85"/>
      <c r="W61" s="171"/>
      <c r="X61" s="171"/>
      <c r="Y61" s="171"/>
      <c r="Z61" s="171"/>
      <c r="AA61" s="171"/>
      <c r="AB61" s="171"/>
      <c r="AC61" s="171"/>
      <c r="AD61" s="171"/>
      <c r="AE61" s="171"/>
      <c r="AM61" s="172"/>
      <c r="AN61" s="172"/>
      <c r="AO61" s="172"/>
      <c r="AP61" s="172"/>
      <c r="AQ61" s="172"/>
      <c r="AR61" s="172"/>
      <c r="AS61" s="173"/>
      <c r="AV61" s="170"/>
      <c r="AW61" s="163"/>
      <c r="AX61" s="163"/>
      <c r="AY61" s="163"/>
    </row>
    <row r="62" spans="2:51" x14ac:dyDescent="0.25">
      <c r="B62" s="119" t="s">
        <v>204</v>
      </c>
      <c r="C62" s="182"/>
      <c r="D62" s="176"/>
      <c r="E62" s="104"/>
      <c r="F62" s="176"/>
      <c r="G62" s="176"/>
      <c r="H62" s="176"/>
      <c r="I62" s="176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80"/>
      <c r="U62" s="85"/>
      <c r="V62" s="85"/>
      <c r="W62" s="171"/>
      <c r="X62" s="171"/>
      <c r="Y62" s="171"/>
      <c r="Z62" s="171"/>
      <c r="AA62" s="171"/>
      <c r="AB62" s="171"/>
      <c r="AC62" s="171"/>
      <c r="AD62" s="171"/>
      <c r="AE62" s="171"/>
      <c r="AM62" s="172"/>
      <c r="AN62" s="172"/>
      <c r="AO62" s="172"/>
      <c r="AP62" s="172"/>
      <c r="AQ62" s="172"/>
      <c r="AR62" s="172"/>
      <c r="AS62" s="173"/>
      <c r="AV62" s="170"/>
      <c r="AW62" s="163"/>
      <c r="AX62" s="163"/>
      <c r="AY62" s="163"/>
    </row>
    <row r="63" spans="2:51" x14ac:dyDescent="0.25">
      <c r="B63" s="119" t="s">
        <v>205</v>
      </c>
      <c r="C63" s="182"/>
      <c r="D63" s="176"/>
      <c r="E63" s="104"/>
      <c r="F63" s="176"/>
      <c r="G63" s="176"/>
      <c r="H63" s="176"/>
      <c r="I63" s="176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80"/>
      <c r="U63" s="85"/>
      <c r="V63" s="85"/>
      <c r="W63" s="171"/>
      <c r="X63" s="171"/>
      <c r="Y63" s="171"/>
      <c r="Z63" s="171"/>
      <c r="AA63" s="171"/>
      <c r="AB63" s="171"/>
      <c r="AC63" s="171"/>
      <c r="AD63" s="171"/>
      <c r="AE63" s="171"/>
      <c r="AM63" s="172"/>
      <c r="AN63" s="172"/>
      <c r="AO63" s="172"/>
      <c r="AP63" s="172"/>
      <c r="AQ63" s="172"/>
      <c r="AR63" s="172"/>
      <c r="AS63" s="173"/>
      <c r="AV63" s="170"/>
      <c r="AW63" s="163"/>
      <c r="AX63" s="163"/>
      <c r="AY63" s="163"/>
    </row>
    <row r="64" spans="2:51" x14ac:dyDescent="0.25">
      <c r="B64" s="119" t="s">
        <v>127</v>
      </c>
      <c r="C64" s="178"/>
      <c r="D64" s="176"/>
      <c r="E64" s="104"/>
      <c r="F64" s="176"/>
      <c r="G64" s="176"/>
      <c r="H64" s="176"/>
      <c r="I64" s="176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80"/>
      <c r="U64" s="85"/>
      <c r="V64" s="85"/>
      <c r="W64" s="171"/>
      <c r="X64" s="171"/>
      <c r="Y64" s="171"/>
      <c r="Z64" s="171"/>
      <c r="AA64" s="171"/>
      <c r="AB64" s="171"/>
      <c r="AC64" s="171"/>
      <c r="AD64" s="171"/>
      <c r="AE64" s="171"/>
      <c r="AM64" s="172"/>
      <c r="AN64" s="172"/>
      <c r="AO64" s="172"/>
      <c r="AP64" s="172"/>
      <c r="AQ64" s="172"/>
      <c r="AR64" s="172"/>
      <c r="AS64" s="173"/>
      <c r="AV64" s="170"/>
      <c r="AW64" s="163"/>
      <c r="AX64" s="163"/>
      <c r="AY64" s="163"/>
    </row>
    <row r="65" spans="1:51" x14ac:dyDescent="0.25">
      <c r="B65" s="119"/>
      <c r="C65" s="178"/>
      <c r="D65" s="176"/>
      <c r="E65" s="176"/>
      <c r="F65" s="176"/>
      <c r="G65" s="176"/>
      <c r="H65" s="176"/>
      <c r="I65" s="176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80"/>
      <c r="U65" s="85"/>
      <c r="V65" s="85"/>
      <c r="W65" s="171"/>
      <c r="X65" s="171"/>
      <c r="Y65" s="171"/>
      <c r="Z65" s="171"/>
      <c r="AA65" s="171"/>
      <c r="AB65" s="171"/>
      <c r="AC65" s="171"/>
      <c r="AD65" s="171"/>
      <c r="AE65" s="171"/>
      <c r="AM65" s="172"/>
      <c r="AN65" s="172"/>
      <c r="AO65" s="172"/>
      <c r="AP65" s="172"/>
      <c r="AQ65" s="172"/>
      <c r="AR65" s="172"/>
      <c r="AS65" s="173"/>
      <c r="AV65" s="170"/>
      <c r="AW65" s="163"/>
      <c r="AX65" s="163"/>
      <c r="AY65" s="163"/>
    </row>
    <row r="66" spans="1:51" x14ac:dyDescent="0.25">
      <c r="B66" s="119"/>
      <c r="C66" s="178"/>
      <c r="D66" s="176"/>
      <c r="E66" s="104"/>
      <c r="F66" s="176"/>
      <c r="G66" s="176"/>
      <c r="H66" s="176"/>
      <c r="I66" s="176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80"/>
      <c r="U66" s="85"/>
      <c r="V66" s="85"/>
      <c r="W66" s="171"/>
      <c r="X66" s="171"/>
      <c r="Y66" s="171"/>
      <c r="Z66" s="98"/>
      <c r="AA66" s="171"/>
      <c r="AB66" s="171"/>
      <c r="AC66" s="171"/>
      <c r="AD66" s="171"/>
      <c r="AE66" s="171"/>
      <c r="AM66" s="172"/>
      <c r="AN66" s="172"/>
      <c r="AO66" s="172"/>
      <c r="AP66" s="172"/>
      <c r="AQ66" s="172"/>
      <c r="AR66" s="172"/>
      <c r="AS66" s="173"/>
      <c r="AV66" s="170"/>
      <c r="AW66" s="163"/>
      <c r="AX66" s="163"/>
      <c r="AY66" s="163"/>
    </row>
    <row r="67" spans="1:51" x14ac:dyDescent="0.25">
      <c r="B67" s="119"/>
      <c r="C67" s="178"/>
      <c r="D67" s="176"/>
      <c r="E67" s="176"/>
      <c r="F67" s="176"/>
      <c r="G67" s="176"/>
      <c r="H67" s="176"/>
      <c r="I67" s="104"/>
      <c r="J67" s="177"/>
      <c r="K67" s="177"/>
      <c r="L67" s="177"/>
      <c r="M67" s="177"/>
      <c r="N67" s="177"/>
      <c r="O67" s="177"/>
      <c r="P67" s="177"/>
      <c r="Q67" s="177"/>
      <c r="R67" s="177"/>
      <c r="S67" s="98"/>
      <c r="T67" s="98"/>
      <c r="U67" s="98"/>
      <c r="V67" s="98"/>
      <c r="W67" s="98"/>
      <c r="X67" s="98"/>
      <c r="Y67" s="98"/>
      <c r="Z67" s="86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170"/>
      <c r="AW67" s="163"/>
      <c r="AX67" s="163"/>
      <c r="AY67" s="163"/>
    </row>
    <row r="68" spans="1:51" x14ac:dyDescent="0.25">
      <c r="B68" s="119"/>
      <c r="C68" s="174"/>
      <c r="D68" s="176"/>
      <c r="E68" s="176"/>
      <c r="F68" s="176"/>
      <c r="G68" s="176"/>
      <c r="H68" s="176"/>
      <c r="I68" s="104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86"/>
      <c r="X68" s="86"/>
      <c r="Y68" s="86"/>
      <c r="Z68" s="171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170"/>
      <c r="AW68" s="163"/>
      <c r="AX68" s="163"/>
      <c r="AY68" s="163"/>
    </row>
    <row r="69" spans="1:51" x14ac:dyDescent="0.25">
      <c r="B69" s="119"/>
      <c r="C69" s="174"/>
      <c r="D69" s="104"/>
      <c r="E69" s="176"/>
      <c r="F69" s="176"/>
      <c r="G69" s="176"/>
      <c r="H69" s="176"/>
      <c r="I69" s="176"/>
      <c r="J69" s="98"/>
      <c r="K69" s="98"/>
      <c r="L69" s="98"/>
      <c r="M69" s="98"/>
      <c r="N69" s="98"/>
      <c r="O69" s="98"/>
      <c r="P69" s="98"/>
      <c r="Q69" s="98"/>
      <c r="R69" s="98"/>
      <c r="S69" s="177"/>
      <c r="T69" s="180"/>
      <c r="U69" s="85"/>
      <c r="V69" s="85"/>
      <c r="W69" s="171"/>
      <c r="X69" s="171"/>
      <c r="Y69" s="171"/>
      <c r="Z69" s="171"/>
      <c r="AA69" s="171"/>
      <c r="AB69" s="171"/>
      <c r="AC69" s="171"/>
      <c r="AD69" s="171"/>
      <c r="AE69" s="171"/>
      <c r="AM69" s="172"/>
      <c r="AN69" s="172"/>
      <c r="AO69" s="172"/>
      <c r="AP69" s="172"/>
      <c r="AQ69" s="172"/>
      <c r="AR69" s="172"/>
      <c r="AS69" s="173"/>
      <c r="AV69" s="170"/>
      <c r="AW69" s="163"/>
      <c r="AX69" s="163"/>
      <c r="AY69" s="163"/>
    </row>
    <row r="70" spans="1:51" x14ac:dyDescent="0.25">
      <c r="B70" s="119"/>
      <c r="C70" s="182"/>
      <c r="D70" s="104"/>
      <c r="E70" s="176"/>
      <c r="F70" s="176"/>
      <c r="G70" s="176"/>
      <c r="H70" s="176"/>
      <c r="I70" s="176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80"/>
      <c r="U70" s="85"/>
      <c r="V70" s="85"/>
      <c r="W70" s="171"/>
      <c r="X70" s="171"/>
      <c r="Y70" s="171"/>
      <c r="Z70" s="171"/>
      <c r="AA70" s="171"/>
      <c r="AB70" s="171"/>
      <c r="AC70" s="171"/>
      <c r="AD70" s="171"/>
      <c r="AE70" s="171"/>
      <c r="AM70" s="172"/>
      <c r="AN70" s="172"/>
      <c r="AO70" s="172"/>
      <c r="AP70" s="172"/>
      <c r="AQ70" s="172"/>
      <c r="AR70" s="172"/>
      <c r="AS70" s="173"/>
      <c r="AV70" s="170"/>
      <c r="AW70" s="163"/>
      <c r="AX70" s="163"/>
      <c r="AY70" s="163"/>
    </row>
    <row r="71" spans="1:51" x14ac:dyDescent="0.25">
      <c r="B71" s="119"/>
      <c r="C71" s="182"/>
      <c r="D71" s="176"/>
      <c r="E71" s="104"/>
      <c r="F71" s="176"/>
      <c r="G71" s="104"/>
      <c r="H71" s="104"/>
      <c r="I71" s="176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80"/>
      <c r="U71" s="85"/>
      <c r="V71" s="85"/>
      <c r="W71" s="171"/>
      <c r="X71" s="171"/>
      <c r="Y71" s="171"/>
      <c r="Z71" s="171"/>
      <c r="AA71" s="171"/>
      <c r="AB71" s="171"/>
      <c r="AC71" s="171"/>
      <c r="AD71" s="171"/>
      <c r="AE71" s="171"/>
      <c r="AM71" s="172"/>
      <c r="AN71" s="172"/>
      <c r="AO71" s="172"/>
      <c r="AP71" s="172"/>
      <c r="AQ71" s="172"/>
      <c r="AR71" s="172"/>
      <c r="AS71" s="173"/>
      <c r="AV71" s="170"/>
      <c r="AW71" s="163"/>
      <c r="AX71" s="163"/>
      <c r="AY71" s="163"/>
    </row>
    <row r="72" spans="1:51" x14ac:dyDescent="0.25">
      <c r="B72" s="119"/>
      <c r="C72" s="178"/>
      <c r="D72" s="176"/>
      <c r="E72" s="104"/>
      <c r="F72" s="104"/>
      <c r="G72" s="104"/>
      <c r="H72" s="104"/>
      <c r="I72" s="176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80"/>
      <c r="U72" s="85"/>
      <c r="V72" s="85"/>
      <c r="W72" s="171"/>
      <c r="X72" s="171"/>
      <c r="Y72" s="171"/>
      <c r="Z72" s="171"/>
      <c r="AA72" s="171"/>
      <c r="AB72" s="171"/>
      <c r="AC72" s="171"/>
      <c r="AD72" s="171"/>
      <c r="AE72" s="171"/>
      <c r="AM72" s="172"/>
      <c r="AN72" s="172"/>
      <c r="AO72" s="172"/>
      <c r="AP72" s="172"/>
      <c r="AQ72" s="172"/>
      <c r="AR72" s="172"/>
      <c r="AS72" s="173"/>
      <c r="AV72" s="170"/>
      <c r="AW72" s="163"/>
      <c r="AX72" s="163"/>
      <c r="AY72" s="163"/>
    </row>
    <row r="73" spans="1:51" x14ac:dyDescent="0.25">
      <c r="B73" s="119"/>
      <c r="C73" s="178"/>
      <c r="D73" s="176"/>
      <c r="E73" s="176"/>
      <c r="F73" s="104"/>
      <c r="G73" s="176"/>
      <c r="H73" s="176"/>
      <c r="I73" s="98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80"/>
      <c r="U73" s="85"/>
      <c r="V73" s="85"/>
      <c r="W73" s="171"/>
      <c r="X73" s="171"/>
      <c r="Y73" s="171"/>
      <c r="Z73" s="171"/>
      <c r="AA73" s="171"/>
      <c r="AB73" s="171"/>
      <c r="AC73" s="171"/>
      <c r="AD73" s="171"/>
      <c r="AE73" s="171"/>
      <c r="AM73" s="172"/>
      <c r="AN73" s="172"/>
      <c r="AO73" s="172"/>
      <c r="AP73" s="172"/>
      <c r="AQ73" s="172"/>
      <c r="AR73" s="172"/>
      <c r="AS73" s="173"/>
      <c r="AV73" s="170"/>
      <c r="AW73" s="163"/>
      <c r="AX73" s="163"/>
      <c r="AY73" s="163"/>
    </row>
    <row r="74" spans="1:51" x14ac:dyDescent="0.25">
      <c r="B74" s="1"/>
      <c r="C74" s="98"/>
      <c r="D74" s="176"/>
      <c r="E74" s="176"/>
      <c r="F74" s="176"/>
      <c r="G74" s="176"/>
      <c r="H74" s="176"/>
      <c r="I74" s="98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80"/>
      <c r="U74" s="85"/>
      <c r="V74" s="85"/>
      <c r="W74" s="171"/>
      <c r="X74" s="171"/>
      <c r="Y74" s="171"/>
      <c r="Z74" s="171"/>
      <c r="AA74" s="171"/>
      <c r="AB74" s="171"/>
      <c r="AC74" s="171"/>
      <c r="AD74" s="171"/>
      <c r="AE74" s="171"/>
      <c r="AM74" s="172"/>
      <c r="AN74" s="172"/>
      <c r="AO74" s="172"/>
      <c r="AP74" s="172"/>
      <c r="AQ74" s="172"/>
      <c r="AR74" s="172"/>
      <c r="AS74" s="173"/>
      <c r="AU74" s="163"/>
      <c r="AV74" s="170"/>
      <c r="AW74" s="163"/>
      <c r="AX74" s="163"/>
      <c r="AY74" s="163"/>
    </row>
    <row r="75" spans="1:51" x14ac:dyDescent="0.25">
      <c r="B75" s="1"/>
      <c r="C75" s="182"/>
      <c r="D75" s="98"/>
      <c r="E75" s="176"/>
      <c r="F75" s="176"/>
      <c r="G75" s="176"/>
      <c r="H75" s="176"/>
      <c r="I75" s="176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80"/>
      <c r="U75" s="85"/>
      <c r="V75" s="85"/>
      <c r="W75" s="171"/>
      <c r="X75" s="171"/>
      <c r="Y75" s="171"/>
      <c r="Z75" s="171"/>
      <c r="AA75" s="171"/>
      <c r="AB75" s="171"/>
      <c r="AC75" s="171"/>
      <c r="AD75" s="171"/>
      <c r="AE75" s="171"/>
      <c r="AM75" s="172"/>
      <c r="AN75" s="172"/>
      <c r="AO75" s="172"/>
      <c r="AP75" s="172"/>
      <c r="AQ75" s="172"/>
      <c r="AR75" s="172"/>
      <c r="AS75" s="173"/>
      <c r="AU75" s="163"/>
      <c r="AV75" s="170"/>
      <c r="AW75" s="163"/>
      <c r="AX75" s="163"/>
      <c r="AY75" s="163"/>
    </row>
    <row r="76" spans="1:51" x14ac:dyDescent="0.25">
      <c r="A76" s="171"/>
      <c r="B76" s="84"/>
      <c r="C76" s="178"/>
      <c r="D76" s="98"/>
      <c r="E76" s="176"/>
      <c r="F76" s="176"/>
      <c r="G76" s="176"/>
      <c r="H76" s="176"/>
      <c r="I76" s="172"/>
      <c r="J76" s="172"/>
      <c r="K76" s="172"/>
      <c r="L76" s="172"/>
      <c r="M76" s="172"/>
      <c r="N76" s="172"/>
      <c r="O76" s="173"/>
      <c r="P76" s="167"/>
      <c r="R76" s="170"/>
      <c r="AS76" s="163"/>
      <c r="AT76" s="163"/>
      <c r="AU76" s="163"/>
      <c r="AV76" s="163"/>
      <c r="AW76" s="163"/>
      <c r="AX76" s="163"/>
      <c r="AY76" s="163"/>
    </row>
    <row r="77" spans="1:51" x14ac:dyDescent="0.25">
      <c r="A77" s="171"/>
      <c r="B77" s="84"/>
      <c r="C77" s="182"/>
      <c r="D77" s="176"/>
      <c r="E77" s="98"/>
      <c r="F77" s="176"/>
      <c r="G77" s="98"/>
      <c r="H77" s="98"/>
      <c r="I77" s="172"/>
      <c r="J77" s="172"/>
      <c r="K77" s="172"/>
      <c r="L77" s="172"/>
      <c r="M77" s="172"/>
      <c r="N77" s="172"/>
      <c r="O77" s="173"/>
      <c r="P77" s="167"/>
      <c r="R77" s="167"/>
      <c r="AS77" s="163"/>
      <c r="AT77" s="163"/>
      <c r="AU77" s="163"/>
      <c r="AV77" s="163"/>
      <c r="AW77" s="163"/>
      <c r="AX77" s="163"/>
      <c r="AY77" s="163"/>
    </row>
    <row r="78" spans="1:51" x14ac:dyDescent="0.25">
      <c r="A78" s="171"/>
      <c r="B78" s="84"/>
      <c r="C78" s="96"/>
      <c r="D78" s="176"/>
      <c r="E78" s="98"/>
      <c r="F78" s="98"/>
      <c r="G78" s="98"/>
      <c r="H78" s="98"/>
      <c r="I78" s="172"/>
      <c r="J78" s="172"/>
      <c r="K78" s="172"/>
      <c r="L78" s="172"/>
      <c r="M78" s="172"/>
      <c r="N78" s="172"/>
      <c r="O78" s="173"/>
      <c r="P78" s="167"/>
      <c r="R78" s="167"/>
      <c r="AS78" s="163"/>
      <c r="AT78" s="163"/>
      <c r="AU78" s="163"/>
      <c r="AV78" s="163"/>
      <c r="AW78" s="163"/>
      <c r="AX78" s="163"/>
      <c r="AY78" s="163"/>
    </row>
    <row r="79" spans="1:51" x14ac:dyDescent="0.25">
      <c r="A79" s="171"/>
      <c r="B79" s="84"/>
      <c r="I79" s="172"/>
      <c r="J79" s="172"/>
      <c r="K79" s="172"/>
      <c r="L79" s="172"/>
      <c r="M79" s="172"/>
      <c r="N79" s="172"/>
      <c r="O79" s="173"/>
      <c r="P79" s="167"/>
      <c r="R79" s="167"/>
      <c r="AS79" s="163"/>
      <c r="AT79" s="163"/>
      <c r="AU79" s="163"/>
      <c r="AV79" s="163"/>
      <c r="AW79" s="163"/>
      <c r="AX79" s="163"/>
      <c r="AY79" s="163"/>
    </row>
    <row r="80" spans="1:51" x14ac:dyDescent="0.25">
      <c r="A80" s="171"/>
      <c r="B80" s="98"/>
      <c r="I80" s="172"/>
      <c r="J80" s="172"/>
      <c r="K80" s="172"/>
      <c r="L80" s="172"/>
      <c r="M80" s="172"/>
      <c r="N80" s="172"/>
      <c r="O80" s="173"/>
      <c r="P80" s="167"/>
      <c r="R80" s="167"/>
      <c r="AS80" s="163"/>
      <c r="AT80" s="163"/>
      <c r="AU80" s="163"/>
      <c r="AV80" s="163"/>
      <c r="AW80" s="163"/>
      <c r="AX80" s="163"/>
      <c r="AY80" s="163"/>
    </row>
    <row r="81" spans="1:51" x14ac:dyDescent="0.25">
      <c r="A81" s="171"/>
      <c r="B81" s="98"/>
      <c r="I81" s="172"/>
      <c r="J81" s="172"/>
      <c r="K81" s="172"/>
      <c r="L81" s="172"/>
      <c r="M81" s="172"/>
      <c r="N81" s="172"/>
      <c r="O81" s="173"/>
      <c r="P81" s="167"/>
      <c r="R81" s="167"/>
      <c r="AS81" s="163"/>
      <c r="AT81" s="163"/>
      <c r="AU81" s="163"/>
      <c r="AV81" s="163"/>
      <c r="AW81" s="163"/>
      <c r="AX81" s="163"/>
      <c r="AY81" s="163"/>
    </row>
    <row r="82" spans="1:51" x14ac:dyDescent="0.25">
      <c r="A82" s="171"/>
      <c r="B82" s="84"/>
      <c r="I82" s="172"/>
      <c r="J82" s="172"/>
      <c r="K82" s="172"/>
      <c r="L82" s="172"/>
      <c r="M82" s="172"/>
      <c r="N82" s="172"/>
      <c r="O82" s="173"/>
      <c r="P82" s="167"/>
      <c r="R82" s="86"/>
      <c r="AS82" s="163"/>
      <c r="AT82" s="163"/>
      <c r="AU82" s="163"/>
      <c r="AV82" s="163"/>
      <c r="AW82" s="163"/>
      <c r="AX82" s="163"/>
      <c r="AY82" s="163"/>
    </row>
    <row r="83" spans="1:51" x14ac:dyDescent="0.25">
      <c r="A83" s="171"/>
      <c r="I83" s="172"/>
      <c r="J83" s="172"/>
      <c r="K83" s="172"/>
      <c r="L83" s="172"/>
      <c r="M83" s="172"/>
      <c r="N83" s="172"/>
      <c r="O83" s="173"/>
      <c r="R83" s="167"/>
      <c r="AS83" s="163"/>
      <c r="AT83" s="163"/>
      <c r="AU83" s="163"/>
      <c r="AV83" s="163"/>
      <c r="AW83" s="163"/>
      <c r="AX83" s="163"/>
      <c r="AY83" s="163"/>
    </row>
    <row r="84" spans="1:51" x14ac:dyDescent="0.25">
      <c r="O84" s="173"/>
      <c r="R84" s="167"/>
      <c r="AS84" s="163"/>
      <c r="AT84" s="163"/>
      <c r="AU84" s="163"/>
      <c r="AV84" s="163"/>
      <c r="AW84" s="163"/>
      <c r="AX84" s="163"/>
      <c r="AY84" s="163"/>
    </row>
    <row r="85" spans="1:51" x14ac:dyDescent="0.25">
      <c r="O85" s="173"/>
      <c r="R85" s="167"/>
      <c r="AS85" s="163"/>
      <c r="AT85" s="163"/>
      <c r="AU85" s="163"/>
      <c r="AV85" s="163"/>
      <c r="AW85" s="163"/>
      <c r="AX85" s="163"/>
      <c r="AY85" s="163"/>
    </row>
    <row r="86" spans="1:51" x14ac:dyDescent="0.25">
      <c r="O86" s="173"/>
      <c r="R86" s="167"/>
      <c r="AS86" s="163"/>
      <c r="AT86" s="163"/>
      <c r="AU86" s="163"/>
      <c r="AV86" s="163"/>
      <c r="AW86" s="163"/>
      <c r="AX86" s="163"/>
      <c r="AY86" s="163"/>
    </row>
    <row r="87" spans="1:51" x14ac:dyDescent="0.25">
      <c r="O87" s="173"/>
      <c r="R87" s="167"/>
      <c r="AS87" s="163"/>
      <c r="AT87" s="163"/>
      <c r="AU87" s="163"/>
      <c r="AV87" s="163"/>
      <c r="AW87" s="163"/>
      <c r="AX87" s="163"/>
      <c r="AY87" s="163"/>
    </row>
    <row r="88" spans="1:51" x14ac:dyDescent="0.25">
      <c r="O88" s="173"/>
      <c r="AS88" s="163"/>
      <c r="AT88" s="163"/>
      <c r="AU88" s="163"/>
      <c r="AV88" s="163"/>
      <c r="AW88" s="163"/>
      <c r="AX88" s="163"/>
      <c r="AY88" s="163"/>
    </row>
    <row r="89" spans="1:51" x14ac:dyDescent="0.25">
      <c r="O89" s="173"/>
      <c r="AS89" s="163"/>
      <c r="AT89" s="163"/>
      <c r="AU89" s="163"/>
      <c r="AV89" s="163"/>
      <c r="AW89" s="163"/>
      <c r="AX89" s="163"/>
      <c r="AY89" s="163"/>
    </row>
    <row r="90" spans="1:51" x14ac:dyDescent="0.25">
      <c r="O90" s="173"/>
      <c r="AS90" s="163"/>
      <c r="AT90" s="163"/>
      <c r="AU90" s="163"/>
      <c r="AV90" s="163"/>
      <c r="AW90" s="163"/>
      <c r="AX90" s="163"/>
      <c r="AY90" s="163"/>
    </row>
    <row r="91" spans="1:51" x14ac:dyDescent="0.25">
      <c r="O91" s="173"/>
      <c r="AS91" s="163"/>
      <c r="AT91" s="163"/>
      <c r="AU91" s="163"/>
      <c r="AV91" s="163"/>
      <c r="AW91" s="163"/>
      <c r="AX91" s="163"/>
      <c r="AY91" s="163"/>
    </row>
    <row r="92" spans="1:51" x14ac:dyDescent="0.25">
      <c r="O92" s="173"/>
      <c r="AS92" s="163"/>
      <c r="AT92" s="163"/>
      <c r="AU92" s="163"/>
      <c r="AV92" s="163"/>
      <c r="AW92" s="163"/>
      <c r="AX92" s="163"/>
      <c r="AY92" s="163"/>
    </row>
    <row r="93" spans="1:51" x14ac:dyDescent="0.25">
      <c r="O93" s="173"/>
      <c r="AS93" s="163"/>
      <c r="AT93" s="163"/>
      <c r="AU93" s="163"/>
      <c r="AV93" s="163"/>
      <c r="AW93" s="163"/>
      <c r="AX93" s="163"/>
      <c r="AY93" s="163"/>
    </row>
    <row r="94" spans="1:51" x14ac:dyDescent="0.25">
      <c r="O94" s="173"/>
      <c r="Q94" s="167"/>
      <c r="AS94" s="163"/>
      <c r="AT94" s="163"/>
      <c r="AU94" s="163"/>
      <c r="AV94" s="163"/>
      <c r="AW94" s="163"/>
      <c r="AX94" s="163"/>
      <c r="AY94" s="163"/>
    </row>
    <row r="95" spans="1:51" x14ac:dyDescent="0.25">
      <c r="O95" s="15"/>
      <c r="P95" s="167"/>
      <c r="Q95" s="167"/>
      <c r="AS95" s="163"/>
      <c r="AT95" s="163"/>
      <c r="AU95" s="163"/>
      <c r="AV95" s="163"/>
      <c r="AW95" s="163"/>
      <c r="AX95" s="163"/>
      <c r="AY95" s="163"/>
    </row>
    <row r="96" spans="1:51" x14ac:dyDescent="0.25">
      <c r="O96" s="15"/>
      <c r="P96" s="167"/>
      <c r="Q96" s="167"/>
      <c r="AS96" s="163"/>
      <c r="AT96" s="163"/>
      <c r="AU96" s="163"/>
      <c r="AV96" s="163"/>
      <c r="AW96" s="163"/>
      <c r="AX96" s="163"/>
      <c r="AY96" s="163"/>
    </row>
    <row r="97" spans="15:51" x14ac:dyDescent="0.25">
      <c r="O97" s="15"/>
      <c r="P97" s="167"/>
      <c r="Q97" s="167"/>
      <c r="AS97" s="163"/>
      <c r="AT97" s="163"/>
      <c r="AU97" s="163"/>
      <c r="AV97" s="163"/>
      <c r="AW97" s="163"/>
      <c r="AX97" s="163"/>
      <c r="AY97" s="163"/>
    </row>
    <row r="98" spans="15:51" x14ac:dyDescent="0.25">
      <c r="O98" s="15"/>
      <c r="P98" s="167"/>
      <c r="Q98" s="167"/>
      <c r="AS98" s="163"/>
      <c r="AT98" s="163"/>
      <c r="AU98" s="163"/>
      <c r="AV98" s="163"/>
      <c r="AW98" s="163"/>
      <c r="AX98" s="163"/>
      <c r="AY98" s="163"/>
    </row>
    <row r="99" spans="15:51" x14ac:dyDescent="0.25">
      <c r="O99" s="15"/>
      <c r="P99" s="167"/>
      <c r="Q99" s="167"/>
      <c r="AS99" s="163"/>
      <c r="AT99" s="163"/>
      <c r="AU99" s="163"/>
      <c r="AV99" s="163"/>
      <c r="AW99" s="163"/>
      <c r="AX99" s="163"/>
      <c r="AY99" s="163"/>
    </row>
    <row r="100" spans="15:51" x14ac:dyDescent="0.25">
      <c r="O100" s="15"/>
      <c r="P100" s="167"/>
      <c r="Q100" s="167"/>
      <c r="AS100" s="163"/>
      <c r="AT100" s="163"/>
      <c r="AU100" s="163"/>
      <c r="AV100" s="163"/>
      <c r="AW100" s="163"/>
      <c r="AX100" s="163"/>
      <c r="AY100" s="163"/>
    </row>
    <row r="101" spans="15:51" x14ac:dyDescent="0.25">
      <c r="O101" s="15"/>
      <c r="P101" s="167"/>
      <c r="Q101" s="167"/>
      <c r="AS101" s="163"/>
      <c r="AT101" s="163"/>
      <c r="AU101" s="163"/>
      <c r="AV101" s="163"/>
      <c r="AW101" s="163"/>
      <c r="AX101" s="163"/>
      <c r="AY101" s="163"/>
    </row>
    <row r="102" spans="15:51" x14ac:dyDescent="0.25">
      <c r="O102" s="15"/>
      <c r="P102" s="167"/>
      <c r="Q102" s="167"/>
      <c r="AS102" s="163"/>
      <c r="AT102" s="163"/>
      <c r="AU102" s="163"/>
      <c r="AV102" s="163"/>
      <c r="AW102" s="163"/>
      <c r="AX102" s="163"/>
      <c r="AY102" s="163"/>
    </row>
    <row r="103" spans="15:51" x14ac:dyDescent="0.25">
      <c r="O103" s="15"/>
      <c r="P103" s="167"/>
      <c r="Q103" s="167"/>
      <c r="AS103" s="163"/>
      <c r="AT103" s="163"/>
      <c r="AU103" s="163"/>
      <c r="AV103" s="163"/>
      <c r="AW103" s="163"/>
      <c r="AX103" s="163"/>
      <c r="AY103" s="163"/>
    </row>
    <row r="104" spans="15:51" x14ac:dyDescent="0.25">
      <c r="O104" s="15"/>
      <c r="P104" s="167"/>
      <c r="Q104" s="167"/>
      <c r="R104" s="167"/>
      <c r="S104" s="167"/>
      <c r="AS104" s="163"/>
      <c r="AT104" s="163"/>
      <c r="AU104" s="163"/>
      <c r="AV104" s="163"/>
      <c r="AW104" s="163"/>
      <c r="AX104" s="163"/>
      <c r="AY104" s="163"/>
    </row>
    <row r="105" spans="15:51" x14ac:dyDescent="0.25">
      <c r="O105" s="15"/>
      <c r="P105" s="167"/>
      <c r="Q105" s="167"/>
      <c r="R105" s="167"/>
      <c r="S105" s="167"/>
      <c r="T105" s="167"/>
      <c r="AS105" s="163"/>
      <c r="AT105" s="163"/>
      <c r="AU105" s="163"/>
      <c r="AV105" s="163"/>
      <c r="AW105" s="163"/>
      <c r="AX105" s="163"/>
      <c r="AY105" s="163"/>
    </row>
    <row r="106" spans="15:51" x14ac:dyDescent="0.25">
      <c r="O106" s="15"/>
      <c r="P106" s="167"/>
      <c r="Q106" s="167"/>
      <c r="R106" s="167"/>
      <c r="S106" s="167"/>
      <c r="T106" s="167"/>
      <c r="AS106" s="163"/>
      <c r="AT106" s="163"/>
      <c r="AU106" s="163"/>
      <c r="AV106" s="163"/>
      <c r="AW106" s="163"/>
      <c r="AX106" s="163"/>
      <c r="AY106" s="163"/>
    </row>
    <row r="107" spans="15:51" x14ac:dyDescent="0.25">
      <c r="O107" s="15"/>
      <c r="P107" s="167"/>
      <c r="T107" s="167"/>
      <c r="AS107" s="163"/>
      <c r="AT107" s="163"/>
      <c r="AU107" s="163"/>
      <c r="AV107" s="163"/>
      <c r="AW107" s="163"/>
      <c r="AX107" s="163"/>
      <c r="AY107" s="163"/>
    </row>
    <row r="108" spans="15:51" x14ac:dyDescent="0.25">
      <c r="O108" s="167"/>
      <c r="Q108" s="167"/>
      <c r="R108" s="167"/>
      <c r="S108" s="167"/>
      <c r="AS108" s="163"/>
      <c r="AT108" s="163"/>
      <c r="AU108" s="163"/>
      <c r="AV108" s="163"/>
      <c r="AW108" s="163"/>
      <c r="AX108" s="163"/>
      <c r="AY108" s="163"/>
    </row>
    <row r="109" spans="15:51" x14ac:dyDescent="0.25">
      <c r="O109" s="15"/>
      <c r="P109" s="167"/>
      <c r="Q109" s="167"/>
      <c r="R109" s="167"/>
      <c r="S109" s="167"/>
      <c r="T109" s="167"/>
      <c r="AS109" s="163"/>
      <c r="AT109" s="163"/>
      <c r="AU109" s="163"/>
      <c r="AV109" s="163"/>
      <c r="AW109" s="163"/>
      <c r="AX109" s="163"/>
      <c r="AY109" s="163"/>
    </row>
    <row r="110" spans="15:51" x14ac:dyDescent="0.25">
      <c r="O110" s="15"/>
      <c r="P110" s="167"/>
      <c r="Q110" s="167"/>
      <c r="R110" s="167"/>
      <c r="S110" s="167"/>
      <c r="T110" s="167"/>
      <c r="U110" s="167"/>
      <c r="AS110" s="163"/>
      <c r="AT110" s="163"/>
      <c r="AU110" s="163"/>
      <c r="AV110" s="163"/>
      <c r="AW110" s="163"/>
      <c r="AX110" s="163"/>
      <c r="AY110" s="163"/>
    </row>
    <row r="111" spans="15:51" x14ac:dyDescent="0.25">
      <c r="O111" s="15"/>
      <c r="P111" s="167"/>
      <c r="T111" s="167"/>
      <c r="U111" s="167"/>
      <c r="AS111" s="163"/>
      <c r="AT111" s="163"/>
      <c r="AU111" s="163"/>
      <c r="AV111" s="163"/>
      <c r="AW111" s="163"/>
      <c r="AX111" s="163"/>
      <c r="AY111" s="163"/>
    </row>
    <row r="123" spans="45:51" x14ac:dyDescent="0.25">
      <c r="AS123" s="163"/>
      <c r="AT123" s="163"/>
      <c r="AU123" s="163"/>
      <c r="AV123" s="163"/>
      <c r="AW123" s="163"/>
      <c r="AX123" s="163"/>
      <c r="AY123" s="163"/>
    </row>
  </sheetData>
  <protectedRanges>
    <protectedRange sqref="N67:R67 B82 S69:T75 B74:B79 S65:T66 N70:R75 T43:T45 T55:T64" name="Range2_12_5_1_1"/>
    <protectedRange sqref="N10 L10 L6 D6 D8 AD8 AF8 O8:U8 AJ8:AR8 AF10 AR11:AR34 L24:N31 G23:G34 N12:N23 N32:N34 E23:E34 N11:AA11 O12:AA15 E11:G22 Y34:AG34 O16:X34 Y16:AA33 AB11:AG33" name="Range1_16_3_1_1"/>
    <protectedRange sqref="I72 J70:M75 J67:M67 I75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6:H76 F77 E76" name="Range2_2_2_9_2_1_1"/>
    <protectedRange sqref="D74 D77:D78" name="Range2_1_1_1_1_1_9_2_1_1"/>
    <protectedRange sqref="Q10" name="Range1_17_1_1_1"/>
    <protectedRange sqref="AG10" name="Range1_18_1_1_1"/>
    <protectedRange sqref="C75 C77" name="Range2_4_1_1_1"/>
    <protectedRange sqref="AS16:AS34" name="Range1_1_1_1"/>
    <protectedRange sqref="P3:U5" name="Range1_16_1_1_1_1"/>
    <protectedRange sqref="C78 C76 C73" name="Range2_1_3_1_1"/>
    <protectedRange sqref="H11:H34" name="Range1_1_1_1_1_1_1"/>
    <protectedRange sqref="B80:B81 J68:R69 D75:D76 I73:I74 Z66:Z67 S67:Y68 AA67:AU68 E77:E78 G77:H78 F78" name="Range2_2_1_10_1_1_1_2"/>
    <protectedRange sqref="C74" name="Range2_2_1_10_2_1_1_1"/>
    <protectedRange sqref="N65:R66 G73:H73 D71 F74 E73" name="Range2_12_1_6_1_1"/>
    <protectedRange sqref="D66:D67 I69:I71 I65:M66 G74:H75 G67:H69 E74:E75 F75:F76 F68:F70 E67:E69" name="Range2_2_12_1_7_1_1"/>
    <protectedRange sqref="D72:D73" name="Range2_1_1_1_1_11_1_2_1_1"/>
    <protectedRange sqref="E70 G70:H70 F71" name="Range2_2_2_9_1_1_1_1"/>
    <protectedRange sqref="D68" name="Range2_1_1_1_1_1_9_1_1_1_1"/>
    <protectedRange sqref="C72 C67" name="Range2_1_1_2_1_1"/>
    <protectedRange sqref="C71" name="Range2_1_2_2_1_1"/>
    <protectedRange sqref="C70" name="Range2_3_2_1_1"/>
    <protectedRange sqref="F66:F67 E66 G66:H66" name="Range2_2_12_1_1_1_1_1"/>
    <protectedRange sqref="C66" name="Range2_1_4_2_1_1_1"/>
    <protectedRange sqref="C68:C69" name="Range2_5_1_1_1"/>
    <protectedRange sqref="E71:E72 F72:F73 G71:H72 I67:I68" name="Range2_2_1_1_1_1"/>
    <protectedRange sqref="D69:D70" name="Range2_1_1_1_1_1_1_1_1"/>
    <protectedRange sqref="AS11:AS15" name="Range1_4_1_1_1_1"/>
    <protectedRange sqref="J11:J15 J26:J34" name="Range1_1_2_1_10_1_1_1_1"/>
    <protectedRange sqref="R82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:S45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T50:T54" name="Range2_12_5_1_1_3"/>
    <protectedRange sqref="T48:T49" name="Range2_12_5_1_1_2_2"/>
    <protectedRange sqref="S48:S49" name="Range2_12_4_1_1_1_4_2_2_2"/>
    <protectedRange sqref="T47" name="Range2_12_5_1_1_2_1_1"/>
    <protectedRange sqref="T46" name="Range2_12_5_1_1_6_1_1_1_1_1_1_1"/>
    <protectedRange sqref="S46" name="Range2_12_5_1_1_5_3_1_1_1_1_1_1_1"/>
    <protectedRange sqref="S47" name="Range2_12_4_1_1_1_4_2_2_1_1"/>
    <protectedRange sqref="B71:B73" name="Range2_12_5_1_1_2"/>
    <protectedRange sqref="B70" name="Range2_12_5_1_1_2_1_4_1_1_1_2_1_1_1_1_1_1_1"/>
    <protectedRange sqref="F65:H65" name="Range2_2_12_1_1_1_1_1_1"/>
    <protectedRange sqref="D65:E65" name="Range2_2_12_1_7_1_1_2_1"/>
    <protectedRange sqref="C65" name="Range2_1_1_2_1_1_1"/>
    <protectedRange sqref="B68:B69" name="Range2_12_5_1_1_2_1"/>
    <protectedRange sqref="B67" name="Range2_12_5_1_1_2_1_2_1"/>
    <protectedRange sqref="B66" name="Range2_12_5_1_1_2_1_2_2"/>
    <protectedRange sqref="B65" name="Range2_12_5_1_1_2_1_4_1_1_1_2_1_1_1_1_1_1_1_1_1_2"/>
    <protectedRange sqref="G44:H45" name="Range2_2_12_1_3_1_1_1_1_1_4_1_1_1"/>
    <protectedRange sqref="E44:F45" name="Range2_2_12_1_7_1_1_3_1_1_1"/>
    <protectedRange sqref="Q44:R45" name="Range2_12_1_6_1_1_1_1_2_1_1"/>
    <protectedRange sqref="N44:P45" name="Range2_12_1_2_3_1_1_1_1_2_1_1"/>
    <protectedRange sqref="I44:M45" name="Range2_2_12_1_4_3_1_1_1_1_2_1_1"/>
    <protectedRange sqref="D44:D45" name="Range2_2_12_1_3_1_2_1_1_1_2_1_2_1_1"/>
    <protectedRange sqref="Q48:R49" name="Range2_12_1_6_1_1_1_2_3_2_1_1_3_1"/>
    <protectedRange sqref="N48:P49" name="Range2_12_1_2_3_1_1_1_2_3_2_1_1_3_1"/>
    <protectedRange sqref="K48:M49" name="Range2_2_12_1_4_3_1_1_1_3_3_2_1_1_3_1"/>
    <protectedRange sqref="J48:J49" name="Range2_2_12_1_4_3_1_1_1_3_2_1_2_2_1"/>
    <protectedRange sqref="E47:H48" name="Range2_2_12_1_3_1_2_1_1_1_1_2_1_1_1_1_1_1_1"/>
    <protectedRange sqref="D47:D48" name="Range2_2_12_1_3_1_2_1_1_1_2_1_2_3_1_1_1_1_2"/>
    <protectedRange sqref="Q46:R46" name="Range2_12_1_6_1_1_1_2_3_2_1_1_2_1_1_1_1_1_1"/>
    <protectedRange sqref="N46:P46" name="Range2_12_1_2_3_1_1_1_2_3_2_1_1_2_1_1_1_1_1_1"/>
    <protectedRange sqref="J46:M46" name="Range2_2_12_1_4_3_1_1_1_3_3_2_1_1_2_1_1_1_1_1_1"/>
    <protectedRange sqref="I46" name="Range2_2_12_1_4_3_1_1_1_2_1_2_2_1_2_1_1_1_1_1_1"/>
    <protectedRange sqref="G49:H49 D49:E49" name="Range2_2_12_1_3_1_2_1_1_1_2_1_3_2_1_2_1_1_1_1_1_1"/>
    <protectedRange sqref="F49" name="Range2_2_12_1_3_1_2_1_1_1_1_1_2_2_1_2_1_1_1_1_1_1"/>
    <protectedRange sqref="Q47:R47" name="Range2_12_1_6_1_1_1_2_3_2_1_1_1_1_1"/>
    <protectedRange sqref="N47:P47" name="Range2_12_1_2_3_1_1_1_2_3_2_1_1_1_1_1"/>
    <protectedRange sqref="K47:M47" name="Range2_2_12_1_4_3_1_1_1_3_3_2_1_1_1_1_1"/>
    <protectedRange sqref="J47" name="Range2_2_12_1_4_3_1_1_1_3_2_1_2_1_1_1"/>
    <protectedRange sqref="D46:E46" name="Range2_2_12_1_3_1_2_1_1_1_2_1_2_3_2_1_1_1"/>
    <protectedRange sqref="I47" name="Range2_2_12_1_4_2_1_1_1_4_1_2_1_1_1_2_1_1_1"/>
    <protectedRange sqref="F46:H46" name="Range2_2_12_1_3_1_1_1_1_1_4_1_2_1_2_1_2_1_1_1"/>
    <protectedRange sqref="I48:I49" name="Range2_2_12_1_4_2_1_1_1_4_1_2_1_1_1_2_2_1_1"/>
    <protectedRange sqref="B44:B45" name="Range2_12_5_1_1_1_2_2_1_1_1_1_1_1_1_1_1_1"/>
    <protectedRange sqref="B46" name="Range2_12_5_1_1_1_3_1_1_1_1_1_1_1_1_1_1_1"/>
    <protectedRange sqref="S61:S64" name="Range2_12_5_1_1_5"/>
    <protectedRange sqref="N61:R64" name="Range2_12_1_6_1_1_1"/>
    <protectedRange sqref="J61:M64" name="Range2_2_12_1_7_1_1_2"/>
    <protectedRange sqref="S59:S60" name="Range2_12_2_1_1_1_2_1_1_1"/>
    <protectedRange sqref="Q60:R60" name="Range2_12_1_4_1_1_1_1_1_1_1_1_1_1_1_1_1_1_1"/>
    <protectedRange sqref="N60:P60" name="Range2_12_1_2_1_1_1_1_1_1_1_1_1_1_1_1_1_1_1_1"/>
    <protectedRange sqref="J60:M60" name="Range2_2_12_1_4_1_1_1_1_1_1_1_1_1_1_1_1_1_1_1_1"/>
    <protectedRange sqref="Q59:R59" name="Range2_12_1_6_1_1_1_2_3_1_1_3_1_1_1_1_1_1_1"/>
    <protectedRange sqref="N59:P59" name="Range2_12_1_2_3_1_1_1_2_3_1_1_3_1_1_1_1_1_1_1"/>
    <protectedRange sqref="J59:M59" name="Range2_2_12_1_4_3_1_1_1_3_3_1_1_3_1_1_1_1_1_1_1"/>
    <protectedRange sqref="S50:S58" name="Range2_12_4_1_1_1_4_2_2_2_1"/>
    <protectedRange sqref="Q50:R58" name="Range2_12_1_6_1_1_1_2_3_2_1_1_3_2"/>
    <protectedRange sqref="N50:P58" name="Range2_12_1_2_3_1_1_1_2_3_2_1_1_3_2"/>
    <protectedRange sqref="K50:M58" name="Range2_2_12_1_4_3_1_1_1_3_3_2_1_1_3_2"/>
    <protectedRange sqref="J50:J58" name="Range2_2_12_1_4_3_1_1_1_3_2_1_2_2_2"/>
    <protectedRange sqref="G50:H51" name="Range2_2_12_1_3_1_2_1_1_1_2_1_1_1_1_1_1_2_1_1_1"/>
    <protectedRange sqref="D50:E51" name="Range2_2_12_1_3_1_2_1_1_1_2_1_1_1_1_3_1_1_1_1_1"/>
    <protectedRange sqref="F50:F51" name="Range2_2_12_1_3_1_2_1_1_1_3_1_1_1_1_1_3_1_1_1_1_1"/>
    <protectedRange sqref="I50:I51" name="Range2_2_12_1_4_3_1_1_1_2_1_2_1_1_3_1_1_1_1_1_1_1"/>
    <protectedRange sqref="I54" name="Range2_2_12_1_7_1_1_2_2_2"/>
    <protectedRange sqref="I52:I53" name="Range2_2_12_1_4_3_1_1_1_3_3_1_1_3_1_1_1_1_1_1_2_2"/>
    <protectedRange sqref="E52:H53" name="Range2_2_12_1_3_1_2_1_1_1_1_2_1_1_1_1_1_1_2_2"/>
    <protectedRange sqref="D52:D53" name="Range2_2_12_1_3_1_2_1_1_1_2_1_2_3_1_1_1_1_1_2"/>
    <protectedRange sqref="G54:H54" name="Range2_2_12_1_3_1_2_1_1_1_2_1_1_1_1_1_1_2_1_1_1_1_1_1"/>
    <protectedRange sqref="D54:E54" name="Range2_2_12_1_3_1_2_1_1_1_2_1_1_1_1_3_1_1_1_1_1_2_1_2"/>
    <protectedRange sqref="F54" name="Range2_2_12_1_3_1_2_1_1_1_3_1_1_1_1_1_3_1_1_1_1_1_1_1_2"/>
    <protectedRange sqref="I59:I64" name="Range2_2_12_1_7_1_1_2_2_1_1"/>
    <protectedRange sqref="I55:I58" name="Range2_2_12_1_4_3_1_1_1_3_3_1_1_3_1_1_1_1_1_1_2_1_1"/>
    <protectedRange sqref="E55:H58" name="Range2_2_12_1_3_1_2_1_1_1_1_2_1_1_1_1_1_1_2_1_1"/>
    <protectedRange sqref="D55:D58" name="Range2_2_12_1_3_1_2_1_1_1_2_1_2_3_1_1_1_1_1_1_1"/>
    <protectedRange sqref="G64:H64" name="Range2_2_12_1_3_1_2_1_1_1_2_1_1_1_1_1_1_2_1_1_1_1_1_1_1_1_1"/>
    <protectedRange sqref="F64 G61:H63" name="Range2_2_12_1_3_3_1_1_1_2_1_1_1_1_1_1_1_1_1_1_1_1_1_1_1_1"/>
    <protectedRange sqref="G59:H59" name="Range2_2_12_1_3_1_2_1_1_1_2_1_1_1_1_1_1_2_1_1_1_1_1_2_1"/>
    <protectedRange sqref="D59:E59" name="Range2_2_12_1_3_1_2_1_1_1_2_1_1_1_1_3_1_1_1_1_1_2_1_1_1"/>
    <protectedRange sqref="F61:F63 F59" name="Range2_2_12_1_3_1_2_1_1_1_3_1_1_1_1_1_3_1_1_1_1_1_1_1_1_1"/>
    <protectedRange sqref="F60:H60" name="Range2_2_12_1_3_1_2_1_1_1_1_2_1_1_1_1_1_1_1_1_1_1_1"/>
    <protectedRange sqref="D64" name="Range2_2_12_1_7_1_1_2_1_1_1_1_1"/>
    <protectedRange sqref="E64" name="Range2_2_12_1_1_1_1_1_1_1_1_1_1_1"/>
    <protectedRange sqref="C64" name="Range2_1_4_2_1_1_1_1_1_1_1_1"/>
    <protectedRange sqref="D61:E63" name="Range2_2_12_1_3_1_2_1_1_1_3_1_1_1_1_1_1_1_2_1_1_1_1_1_1_1"/>
    <protectedRange sqref="D60:E60" name="Range2_2_12_1_3_1_2_1_1_1_2_1_1_1_1_3_1_1_1_1_1_1_1_1_1_1"/>
    <protectedRange sqref="B61:B63" name="Range2_12_5_1_1_2_1_4_1_1_1_2_1_1_1_1_1_1_1_1_1_2_1_1_1_1"/>
    <protectedRange sqref="B64" name="Range2_12_5_1_1_2_1_2_2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574" priority="5" operator="containsText" text="N/A">
      <formula>NOT(ISERROR(SEARCH("N/A",X11)))</formula>
    </cfRule>
    <cfRule type="cellIs" dxfId="573" priority="23" operator="equal">
      <formula>0</formula>
    </cfRule>
  </conditionalFormatting>
  <conditionalFormatting sqref="X11:AE34">
    <cfRule type="cellIs" dxfId="572" priority="22" operator="greaterThanOrEqual">
      <formula>1185</formula>
    </cfRule>
  </conditionalFormatting>
  <conditionalFormatting sqref="X11:AE34">
    <cfRule type="cellIs" dxfId="571" priority="21" operator="between">
      <formula>0.1</formula>
      <formula>1184</formula>
    </cfRule>
  </conditionalFormatting>
  <conditionalFormatting sqref="X8 AJ11:AO11 AJ15:AL15 AJ12:AN14 AK33:AK34 AJ16:AJ34 AL16:AL34 AM15:AN34 AO12:AO32">
    <cfRule type="cellIs" dxfId="570" priority="20" operator="equal">
      <formula>0</formula>
    </cfRule>
  </conditionalFormatting>
  <conditionalFormatting sqref="X8 AJ11:AO11 AJ15:AL15 AJ12:AN14 AK33:AK34 AJ16:AJ34 AL16:AL34 AM15:AN34 AO12:AO32">
    <cfRule type="cellIs" dxfId="569" priority="19" operator="greaterThan">
      <formula>1179</formula>
    </cfRule>
  </conditionalFormatting>
  <conditionalFormatting sqref="X8 AJ11:AO11 AJ15:AL15 AJ12:AN14 AK33:AK34 AJ16:AJ34 AL16:AL34 AM15:AN34 AO12:AO32">
    <cfRule type="cellIs" dxfId="568" priority="18" operator="greaterThan">
      <formula>99</formula>
    </cfRule>
  </conditionalFormatting>
  <conditionalFormatting sqref="X8 AJ11:AO11 AJ15:AL15 AJ12:AN14 AK33:AK34 AJ16:AJ34 AL16:AL34 AM15:AN34 AO12:AO32">
    <cfRule type="cellIs" dxfId="567" priority="17" operator="greaterThan">
      <formula>0.99</formula>
    </cfRule>
  </conditionalFormatting>
  <conditionalFormatting sqref="AB8">
    <cfRule type="cellIs" dxfId="566" priority="16" operator="equal">
      <formula>0</formula>
    </cfRule>
  </conditionalFormatting>
  <conditionalFormatting sqref="AB8">
    <cfRule type="cellIs" dxfId="565" priority="15" operator="greaterThan">
      <formula>1179</formula>
    </cfRule>
  </conditionalFormatting>
  <conditionalFormatting sqref="AB8">
    <cfRule type="cellIs" dxfId="564" priority="14" operator="greaterThan">
      <formula>99</formula>
    </cfRule>
  </conditionalFormatting>
  <conditionalFormatting sqref="AB8">
    <cfRule type="cellIs" dxfId="563" priority="13" operator="greaterThan">
      <formula>0.99</formula>
    </cfRule>
  </conditionalFormatting>
  <conditionalFormatting sqref="AQ11:AQ34 AO33:AO34 AK16:AK32">
    <cfRule type="cellIs" dxfId="562" priority="12" operator="equal">
      <formula>0</formula>
    </cfRule>
  </conditionalFormatting>
  <conditionalFormatting sqref="AQ11:AQ34 AO33:AO34 AK16:AK32">
    <cfRule type="cellIs" dxfId="561" priority="11" operator="greaterThan">
      <formula>1179</formula>
    </cfRule>
  </conditionalFormatting>
  <conditionalFormatting sqref="AQ11:AQ34 AO33:AO34 AK16:AK32">
    <cfRule type="cellIs" dxfId="560" priority="10" operator="greaterThan">
      <formula>99</formula>
    </cfRule>
  </conditionalFormatting>
  <conditionalFormatting sqref="AQ11:AQ34 AO33:AO34 AK16:AK32">
    <cfRule type="cellIs" dxfId="559" priority="9" operator="greaterThan">
      <formula>0.99</formula>
    </cfRule>
  </conditionalFormatting>
  <conditionalFormatting sqref="AI11:AI34">
    <cfRule type="cellIs" dxfId="558" priority="8" operator="greaterThan">
      <formula>$AI$8</formula>
    </cfRule>
  </conditionalFormatting>
  <conditionalFormatting sqref="AH11:AH34">
    <cfRule type="cellIs" dxfId="557" priority="6" operator="greaterThan">
      <formula>$AH$8</formula>
    </cfRule>
    <cfRule type="cellIs" dxfId="556" priority="7" operator="greaterThan">
      <formula>$AH$8</formula>
    </cfRule>
  </conditionalFormatting>
  <conditionalFormatting sqref="AP11:AP34">
    <cfRule type="cellIs" dxfId="555" priority="4" operator="equal">
      <formula>0</formula>
    </cfRule>
  </conditionalFormatting>
  <conditionalFormatting sqref="AP11:AP34">
    <cfRule type="cellIs" dxfId="554" priority="3" operator="greaterThan">
      <formula>1179</formula>
    </cfRule>
  </conditionalFormatting>
  <conditionalFormatting sqref="AP11:AP34">
    <cfRule type="cellIs" dxfId="553" priority="2" operator="greaterThan">
      <formula>99</formula>
    </cfRule>
  </conditionalFormatting>
  <conditionalFormatting sqref="AP11:AP34">
    <cfRule type="cellIs" dxfId="552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0"/>
  <sheetViews>
    <sheetView showGridLines="0" topLeftCell="AP5" workbookViewId="0">
      <selection activeCell="AQ15" sqref="AQ15"/>
    </sheetView>
  </sheetViews>
  <sheetFormatPr defaultRowHeight="15" x14ac:dyDescent="0.25"/>
  <cols>
    <col min="1" max="1" width="5.7109375" style="163" customWidth="1"/>
    <col min="2" max="2" width="10.28515625" style="163" customWidth="1"/>
    <col min="3" max="3" width="14" style="163" customWidth="1"/>
    <col min="4" max="7" width="9.140625" style="163"/>
    <col min="8" max="8" width="20.42578125" style="163" customWidth="1"/>
    <col min="9" max="10" width="9.140625" style="163"/>
    <col min="11" max="11" width="9" style="163" customWidth="1"/>
    <col min="12" max="14" width="9.140625" style="163" hidden="1" customWidth="1"/>
    <col min="15" max="16" width="9.28515625" style="163" bestFit="1" customWidth="1"/>
    <col min="17" max="17" width="9" style="163" customWidth="1"/>
    <col min="18" max="18" width="9.140625" style="163" customWidth="1"/>
    <col min="19" max="19" width="11.5703125" style="163" bestFit="1" customWidth="1"/>
    <col min="20" max="20" width="10.5703125" style="163" bestFit="1" customWidth="1"/>
    <col min="21" max="22" width="9.28515625" style="163" bestFit="1" customWidth="1"/>
    <col min="23" max="23" width="9.140625" style="163"/>
    <col min="24" max="28" width="9.28515625" style="163" bestFit="1" customWidth="1"/>
    <col min="29" max="32" width="9.140625" style="163"/>
    <col min="33" max="33" width="10.5703125" style="163" bestFit="1" customWidth="1"/>
    <col min="34" max="35" width="9.28515625" style="163" bestFit="1" customWidth="1"/>
    <col min="36" max="44" width="9.140625" style="163"/>
    <col min="45" max="45" width="83.85546875" style="15" customWidth="1"/>
    <col min="46" max="47" width="9.140625" style="167"/>
    <col min="48" max="48" width="29.7109375" style="167" customWidth="1"/>
    <col min="49" max="49" width="22" style="167" customWidth="1"/>
    <col min="50" max="50" width="9.140625" style="167"/>
    <col min="51" max="51" width="38.5703125" style="167" bestFit="1" customWidth="1"/>
    <col min="52" max="16384" width="9.140625" style="163"/>
  </cols>
  <sheetData>
    <row r="2" spans="2:51" ht="21" x14ac:dyDescent="0.25">
      <c r="B2" s="5"/>
      <c r="C2" s="167"/>
      <c r="D2" s="167"/>
      <c r="E2" s="6"/>
      <c r="F2" s="6"/>
      <c r="G2" s="167"/>
      <c r="H2" s="7"/>
      <c r="I2" s="7"/>
      <c r="J2" s="167"/>
      <c r="K2" s="7"/>
      <c r="L2" s="7"/>
      <c r="M2" s="167"/>
      <c r="N2" s="167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7"/>
      <c r="AN2" s="167"/>
      <c r="AO2" s="167"/>
      <c r="AP2" s="167"/>
      <c r="AQ2" s="167"/>
      <c r="AR2" s="167"/>
    </row>
    <row r="3" spans="2:51" ht="21" x14ac:dyDescent="0.25">
      <c r="B3" s="16" t="s">
        <v>1</v>
      </c>
      <c r="C3" s="16"/>
      <c r="D3" s="16"/>
      <c r="E3" s="167"/>
      <c r="F3" s="7"/>
      <c r="G3" s="7"/>
      <c r="H3" s="167"/>
      <c r="I3" s="167"/>
      <c r="J3" s="167"/>
      <c r="K3" s="17"/>
      <c r="L3" s="18"/>
      <c r="M3" s="167"/>
      <c r="N3" s="167"/>
      <c r="O3" s="19" t="s">
        <v>2</v>
      </c>
      <c r="P3" s="263" t="s">
        <v>130</v>
      </c>
      <c r="Q3" s="264"/>
      <c r="R3" s="264"/>
      <c r="S3" s="264"/>
      <c r="T3" s="264"/>
      <c r="U3" s="265"/>
      <c r="V3" s="20"/>
      <c r="W3" s="20"/>
      <c r="X3" s="20"/>
      <c r="Y3" s="20"/>
      <c r="Z3" s="20"/>
      <c r="AH3" s="167"/>
      <c r="AI3" s="167"/>
      <c r="AJ3" s="167"/>
      <c r="AK3" s="167"/>
      <c r="AL3" s="15"/>
      <c r="AM3" s="167"/>
      <c r="AN3" s="167"/>
      <c r="AO3" s="167"/>
      <c r="AP3" s="167"/>
      <c r="AQ3" s="167"/>
      <c r="AR3" s="167"/>
      <c r="AS3" s="167"/>
    </row>
    <row r="4" spans="2:51" x14ac:dyDescent="0.25">
      <c r="B4" s="21" t="s">
        <v>3</v>
      </c>
      <c r="C4" s="21"/>
      <c r="D4" s="21"/>
      <c r="E4" s="167"/>
      <c r="F4" s="22"/>
      <c r="G4" s="167"/>
      <c r="H4" s="167"/>
      <c r="I4" s="167"/>
      <c r="J4" s="167"/>
      <c r="K4" s="167"/>
      <c r="L4" s="167"/>
      <c r="M4" s="167"/>
      <c r="N4" s="167"/>
      <c r="O4" s="19" t="s">
        <v>4</v>
      </c>
      <c r="P4" s="263" t="s">
        <v>137</v>
      </c>
      <c r="Q4" s="264"/>
      <c r="R4" s="264"/>
      <c r="S4" s="264"/>
      <c r="T4" s="264"/>
      <c r="U4" s="265"/>
      <c r="V4" s="20"/>
      <c r="W4" s="20"/>
      <c r="X4" s="20"/>
      <c r="Y4" s="20"/>
      <c r="Z4" s="20"/>
      <c r="AH4" s="167"/>
      <c r="AI4" s="167"/>
      <c r="AJ4" s="167"/>
      <c r="AK4" s="167"/>
      <c r="AL4" s="15"/>
      <c r="AM4" s="167"/>
      <c r="AN4" s="167"/>
      <c r="AO4" s="167"/>
      <c r="AP4" s="167"/>
      <c r="AQ4" s="167"/>
      <c r="AR4" s="167"/>
      <c r="AS4" s="167"/>
    </row>
    <row r="5" spans="2:51" x14ac:dyDescent="0.25">
      <c r="B5" s="167"/>
      <c r="C5" s="167"/>
      <c r="D5" s="167"/>
      <c r="E5" s="23"/>
      <c r="F5" s="23"/>
      <c r="G5" s="167"/>
      <c r="H5" s="167"/>
      <c r="I5" s="167"/>
      <c r="J5" s="167"/>
      <c r="K5" s="167"/>
      <c r="L5" s="167"/>
      <c r="M5" s="167"/>
      <c r="N5" s="167"/>
      <c r="O5" s="19" t="s">
        <v>5</v>
      </c>
      <c r="P5" s="263" t="s">
        <v>200</v>
      </c>
      <c r="Q5" s="264"/>
      <c r="R5" s="264"/>
      <c r="S5" s="264"/>
      <c r="T5" s="264"/>
      <c r="U5" s="265"/>
      <c r="V5" s="20"/>
      <c r="W5" s="20"/>
      <c r="X5" s="20"/>
      <c r="Y5" s="20"/>
      <c r="Z5" s="20"/>
      <c r="AH5" s="167"/>
      <c r="AI5" s="167"/>
      <c r="AJ5" s="167"/>
      <c r="AK5" s="167"/>
      <c r="AL5" s="15"/>
      <c r="AM5" s="167"/>
      <c r="AN5" s="167"/>
      <c r="AO5" s="167"/>
      <c r="AP5" s="167"/>
      <c r="AQ5" s="167"/>
      <c r="AR5" s="167"/>
      <c r="AS5" s="167"/>
    </row>
    <row r="6" spans="2:51" x14ac:dyDescent="0.25">
      <c r="B6" s="263" t="s">
        <v>6</v>
      </c>
      <c r="C6" s="265"/>
      <c r="D6" s="266" t="s">
        <v>7</v>
      </c>
      <c r="E6" s="267"/>
      <c r="F6" s="267"/>
      <c r="G6" s="267"/>
      <c r="H6" s="268"/>
      <c r="I6" s="167"/>
      <c r="J6" s="167"/>
      <c r="K6" s="190"/>
      <c r="L6" s="269">
        <v>41686</v>
      </c>
      <c r="M6" s="270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36" x14ac:dyDescent="0.25">
      <c r="B7" s="252" t="s">
        <v>8</v>
      </c>
      <c r="C7" s="253"/>
      <c r="D7" s="252" t="s">
        <v>9</v>
      </c>
      <c r="E7" s="254"/>
      <c r="F7" s="254"/>
      <c r="G7" s="253"/>
      <c r="H7" s="185" t="s">
        <v>10</v>
      </c>
      <c r="I7" s="186" t="s">
        <v>11</v>
      </c>
      <c r="J7" s="186" t="s">
        <v>12</v>
      </c>
      <c r="K7" s="186" t="s">
        <v>13</v>
      </c>
      <c r="L7" s="15"/>
      <c r="M7" s="15"/>
      <c r="N7" s="15"/>
      <c r="O7" s="185" t="s">
        <v>14</v>
      </c>
      <c r="P7" s="252" t="s">
        <v>15</v>
      </c>
      <c r="Q7" s="254"/>
      <c r="R7" s="254"/>
      <c r="S7" s="254"/>
      <c r="T7" s="253"/>
      <c r="U7" s="251" t="s">
        <v>16</v>
      </c>
      <c r="V7" s="251"/>
      <c r="W7" s="186" t="s">
        <v>17</v>
      </c>
      <c r="X7" s="252" t="s">
        <v>18</v>
      </c>
      <c r="Y7" s="253"/>
      <c r="Z7" s="252" t="s">
        <v>19</v>
      </c>
      <c r="AA7" s="253"/>
      <c r="AB7" s="252" t="s">
        <v>20</v>
      </c>
      <c r="AC7" s="253"/>
      <c r="AD7" s="252" t="s">
        <v>21</v>
      </c>
      <c r="AE7" s="253"/>
      <c r="AF7" s="186" t="s">
        <v>22</v>
      </c>
      <c r="AG7" s="186" t="s">
        <v>23</v>
      </c>
      <c r="AH7" s="186" t="s">
        <v>24</v>
      </c>
      <c r="AI7" s="186" t="s">
        <v>25</v>
      </c>
      <c r="AJ7" s="252" t="s">
        <v>26</v>
      </c>
      <c r="AK7" s="254"/>
      <c r="AL7" s="254"/>
      <c r="AM7" s="254"/>
      <c r="AN7" s="253"/>
      <c r="AO7" s="252" t="s">
        <v>27</v>
      </c>
      <c r="AP7" s="254"/>
      <c r="AQ7" s="253"/>
      <c r="AR7" s="186" t="s">
        <v>28</v>
      </c>
      <c r="AS7" s="30"/>
      <c r="AT7" s="15"/>
      <c r="AU7" s="15"/>
      <c r="AV7" s="15"/>
      <c r="AW7" s="15"/>
      <c r="AX7" s="15"/>
      <c r="AY7" s="15"/>
    </row>
    <row r="8" spans="2:51" x14ac:dyDescent="0.25">
      <c r="B8" s="255">
        <v>42013</v>
      </c>
      <c r="C8" s="256"/>
      <c r="D8" s="257" t="s">
        <v>29</v>
      </c>
      <c r="E8" s="258"/>
      <c r="F8" s="258"/>
      <c r="G8" s="259"/>
      <c r="H8" s="31"/>
      <c r="I8" s="257" t="s">
        <v>29</v>
      </c>
      <c r="J8" s="258"/>
      <c r="K8" s="259"/>
      <c r="L8" s="32"/>
      <c r="M8" s="32"/>
      <c r="N8" s="32"/>
      <c r="O8" s="31" t="s">
        <v>30</v>
      </c>
      <c r="P8" s="31" t="s">
        <v>30</v>
      </c>
      <c r="Q8" s="31" t="s">
        <v>31</v>
      </c>
      <c r="R8" s="31" t="s">
        <v>31</v>
      </c>
      <c r="S8" s="31" t="s">
        <v>30</v>
      </c>
      <c r="T8" s="31" t="s">
        <v>32</v>
      </c>
      <c r="U8" s="260" t="s">
        <v>33</v>
      </c>
      <c r="V8" s="260"/>
      <c r="W8" s="33" t="s">
        <v>34</v>
      </c>
      <c r="X8" s="243">
        <v>0</v>
      </c>
      <c r="Y8" s="244"/>
      <c r="Z8" s="261" t="s">
        <v>35</v>
      </c>
      <c r="AA8" s="262"/>
      <c r="AB8" s="243">
        <v>1185</v>
      </c>
      <c r="AC8" s="244"/>
      <c r="AD8" s="245">
        <v>800</v>
      </c>
      <c r="AE8" s="246"/>
      <c r="AF8" s="31"/>
      <c r="AG8" s="33">
        <f>AG34-AG10</f>
        <v>24660</v>
      </c>
      <c r="AH8" s="34"/>
      <c r="AI8" s="34"/>
      <c r="AJ8" s="31" t="s">
        <v>36</v>
      </c>
      <c r="AK8" s="31" t="s">
        <v>36</v>
      </c>
      <c r="AL8" s="31" t="s">
        <v>36</v>
      </c>
      <c r="AM8" s="31" t="s">
        <v>36</v>
      </c>
      <c r="AN8" s="31" t="s">
        <v>36</v>
      </c>
      <c r="AO8" s="31" t="s">
        <v>36</v>
      </c>
      <c r="AP8" s="31" t="s">
        <v>31</v>
      </c>
      <c r="AQ8" s="31" t="s">
        <v>31</v>
      </c>
      <c r="AR8" s="31" t="s">
        <v>37</v>
      </c>
      <c r="AS8" s="30"/>
      <c r="AV8" s="35" t="s">
        <v>38</v>
      </c>
    </row>
    <row r="9" spans="2:51" ht="60" x14ac:dyDescent="0.25">
      <c r="B9" s="235" t="s">
        <v>39</v>
      </c>
      <c r="C9" s="235"/>
      <c r="D9" s="247" t="s">
        <v>40</v>
      </c>
      <c r="E9" s="248"/>
      <c r="F9" s="249" t="s">
        <v>41</v>
      </c>
      <c r="G9" s="248"/>
      <c r="H9" s="250" t="s">
        <v>42</v>
      </c>
      <c r="I9" s="235" t="s">
        <v>43</v>
      </c>
      <c r="J9" s="235"/>
      <c r="K9" s="235"/>
      <c r="L9" s="186" t="s">
        <v>44</v>
      </c>
      <c r="M9" s="251" t="s">
        <v>45</v>
      </c>
      <c r="N9" s="36" t="s">
        <v>46</v>
      </c>
      <c r="O9" s="241" t="s">
        <v>47</v>
      </c>
      <c r="P9" s="241" t="s">
        <v>48</v>
      </c>
      <c r="Q9" s="37" t="s">
        <v>49</v>
      </c>
      <c r="R9" s="229" t="s">
        <v>50</v>
      </c>
      <c r="S9" s="230"/>
      <c r="T9" s="231"/>
      <c r="U9" s="187" t="s">
        <v>51</v>
      </c>
      <c r="V9" s="187" t="s">
        <v>52</v>
      </c>
      <c r="W9" s="235" t="s">
        <v>53</v>
      </c>
      <c r="X9" s="236" t="s">
        <v>54</v>
      </c>
      <c r="Y9" s="237"/>
      <c r="Z9" s="237"/>
      <c r="AA9" s="237"/>
      <c r="AB9" s="237"/>
      <c r="AC9" s="237"/>
      <c r="AD9" s="237"/>
      <c r="AE9" s="238"/>
      <c r="AF9" s="189" t="s">
        <v>55</v>
      </c>
      <c r="AG9" s="189" t="s">
        <v>56</v>
      </c>
      <c r="AH9" s="224" t="s">
        <v>57</v>
      </c>
      <c r="AI9" s="239" t="s">
        <v>58</v>
      </c>
      <c r="AJ9" s="187" t="s">
        <v>59</v>
      </c>
      <c r="AK9" s="187" t="s">
        <v>60</v>
      </c>
      <c r="AL9" s="187" t="s">
        <v>61</v>
      </c>
      <c r="AM9" s="187" t="s">
        <v>62</v>
      </c>
      <c r="AN9" s="187" t="s">
        <v>63</v>
      </c>
      <c r="AO9" s="187" t="s">
        <v>64</v>
      </c>
      <c r="AP9" s="187" t="s">
        <v>65</v>
      </c>
      <c r="AQ9" s="241" t="s">
        <v>66</v>
      </c>
      <c r="AR9" s="187" t="s">
        <v>67</v>
      </c>
      <c r="AS9" s="224" t="s">
        <v>68</v>
      </c>
      <c r="AV9" s="38" t="s">
        <v>69</v>
      </c>
      <c r="AW9" s="38" t="s">
        <v>70</v>
      </c>
      <c r="AY9" s="39" t="s">
        <v>71</v>
      </c>
    </row>
    <row r="10" spans="2:51" x14ac:dyDescent="0.25">
      <c r="B10" s="187" t="s">
        <v>72</v>
      </c>
      <c r="C10" s="187" t="s">
        <v>73</v>
      </c>
      <c r="D10" s="187" t="s">
        <v>74</v>
      </c>
      <c r="E10" s="187" t="s">
        <v>75</v>
      </c>
      <c r="F10" s="187" t="s">
        <v>74</v>
      </c>
      <c r="G10" s="187" t="s">
        <v>75</v>
      </c>
      <c r="H10" s="250"/>
      <c r="I10" s="187" t="s">
        <v>75</v>
      </c>
      <c r="J10" s="187" t="s">
        <v>75</v>
      </c>
      <c r="K10" s="187" t="s">
        <v>75</v>
      </c>
      <c r="L10" s="31" t="s">
        <v>29</v>
      </c>
      <c r="M10" s="251"/>
      <c r="N10" s="31" t="s">
        <v>29</v>
      </c>
      <c r="O10" s="242"/>
      <c r="P10" s="242"/>
      <c r="Q10" s="4">
        <f>'JAN 8'!Q34</f>
        <v>20814272</v>
      </c>
      <c r="R10" s="232"/>
      <c r="S10" s="233"/>
      <c r="T10" s="234"/>
      <c r="U10" s="187" t="s">
        <v>75</v>
      </c>
      <c r="V10" s="187" t="s">
        <v>75</v>
      </c>
      <c r="W10" s="235"/>
      <c r="X10" s="40" t="s">
        <v>76</v>
      </c>
      <c r="Y10" s="40" t="s">
        <v>77</v>
      </c>
      <c r="Z10" s="40" t="s">
        <v>78</v>
      </c>
      <c r="AA10" s="40" t="s">
        <v>79</v>
      </c>
      <c r="AB10" s="40" t="s">
        <v>80</v>
      </c>
      <c r="AC10" s="40" t="s">
        <v>81</v>
      </c>
      <c r="AD10" s="40" t="s">
        <v>82</v>
      </c>
      <c r="AE10" s="40" t="s">
        <v>83</v>
      </c>
      <c r="AF10" s="41"/>
      <c r="AG10" s="192">
        <f>'JAN 8'!AG34</f>
        <v>33790596</v>
      </c>
      <c r="AH10" s="224"/>
      <c r="AI10" s="240"/>
      <c r="AJ10" s="187" t="s">
        <v>84</v>
      </c>
      <c r="AK10" s="187" t="s">
        <v>84</v>
      </c>
      <c r="AL10" s="187" t="s">
        <v>84</v>
      </c>
      <c r="AM10" s="187" t="s">
        <v>84</v>
      </c>
      <c r="AN10" s="187" t="s">
        <v>84</v>
      </c>
      <c r="AO10" s="187" t="s">
        <v>84</v>
      </c>
      <c r="AP10" s="3">
        <f>'JAN 8'!AP34</f>
        <v>7472012</v>
      </c>
      <c r="AQ10" s="242"/>
      <c r="AR10" s="188" t="s">
        <v>85</v>
      </c>
      <c r="AS10" s="224"/>
      <c r="AV10" s="42" t="s">
        <v>86</v>
      </c>
      <c r="AW10" s="42" t="s">
        <v>87</v>
      </c>
      <c r="AY10" s="87" t="s">
        <v>130</v>
      </c>
    </row>
    <row r="11" spans="2:51" x14ac:dyDescent="0.25">
      <c r="B11" s="43">
        <v>2</v>
      </c>
      <c r="C11" s="43">
        <v>4.1666666666666664E-2</v>
      </c>
      <c r="D11" s="191">
        <v>13</v>
      </c>
      <c r="E11" s="44">
        <f>D11/1.42</f>
        <v>9.1549295774647899</v>
      </c>
      <c r="F11" s="168">
        <v>66</v>
      </c>
      <c r="G11" s="44">
        <f>F11/1.42</f>
        <v>46.478873239436624</v>
      </c>
      <c r="H11" s="45" t="s">
        <v>88</v>
      </c>
      <c r="I11" s="45">
        <f>J11-(2/1.42)</f>
        <v>41.549295774647888</v>
      </c>
      <c r="J11" s="46">
        <f>(F11-5)/1.42</f>
        <v>42.95774647887324</v>
      </c>
      <c r="K11" s="45">
        <f>J11+(6/1.42)</f>
        <v>47.183098591549296</v>
      </c>
      <c r="L11" s="47">
        <v>14</v>
      </c>
      <c r="M11" s="48" t="s">
        <v>89</v>
      </c>
      <c r="N11" s="48">
        <v>11.4</v>
      </c>
      <c r="O11" s="192">
        <v>112</v>
      </c>
      <c r="P11" s="192">
        <v>85</v>
      </c>
      <c r="Q11" s="192">
        <v>20818147</v>
      </c>
      <c r="R11" s="50">
        <f>Q11-Q10</f>
        <v>3875</v>
      </c>
      <c r="S11" s="51">
        <f>R11*24/1000</f>
        <v>93</v>
      </c>
      <c r="T11" s="51">
        <f>R11/1000</f>
        <v>3.875</v>
      </c>
      <c r="U11" s="193">
        <v>5.7</v>
      </c>
      <c r="V11" s="193">
        <f t="shared" ref="V11:V34" si="0">U11</f>
        <v>5.7</v>
      </c>
      <c r="W11" s="194" t="s">
        <v>129</v>
      </c>
      <c r="X11" s="197">
        <v>0</v>
      </c>
      <c r="Y11" s="197">
        <v>0</v>
      </c>
      <c r="Z11" s="197">
        <v>998</v>
      </c>
      <c r="AA11" s="197">
        <v>0</v>
      </c>
      <c r="AB11" s="197">
        <v>1059</v>
      </c>
      <c r="AC11" s="52" t="s">
        <v>90</v>
      </c>
      <c r="AD11" s="52" t="s">
        <v>90</v>
      </c>
      <c r="AE11" s="52" t="s">
        <v>90</v>
      </c>
      <c r="AF11" s="196" t="s">
        <v>90</v>
      </c>
      <c r="AG11" s="196">
        <v>33791288</v>
      </c>
      <c r="AH11" s="53">
        <f>IF(ISBLANK(AG11),"-",AG11-AG10)</f>
        <v>692</v>
      </c>
      <c r="AI11" s="54">
        <f>AH11/T11</f>
        <v>178.58064516129033</v>
      </c>
      <c r="AJ11" s="166">
        <v>0</v>
      </c>
      <c r="AK11" s="166">
        <v>0</v>
      </c>
      <c r="AL11" s="166">
        <v>1</v>
      </c>
      <c r="AM11" s="166">
        <v>0</v>
      </c>
      <c r="AN11" s="166">
        <v>1</v>
      </c>
      <c r="AO11" s="166">
        <v>0.35</v>
      </c>
      <c r="AP11" s="197">
        <v>7473044</v>
      </c>
      <c r="AQ11" s="197">
        <f t="shared" ref="AQ11:AQ34" si="1">AP11-AP10</f>
        <v>1032</v>
      </c>
      <c r="AR11" s="55"/>
      <c r="AS11" s="56" t="s">
        <v>113</v>
      </c>
      <c r="AV11" s="42" t="s">
        <v>88</v>
      </c>
      <c r="AW11" s="42" t="s">
        <v>91</v>
      </c>
      <c r="AY11" s="87" t="s">
        <v>136</v>
      </c>
    </row>
    <row r="12" spans="2:51" x14ac:dyDescent="0.25">
      <c r="B12" s="43">
        <v>2.0416666666666701</v>
      </c>
      <c r="C12" s="43">
        <v>8.3333333333333329E-2</v>
      </c>
      <c r="D12" s="191">
        <v>15</v>
      </c>
      <c r="E12" s="44">
        <f t="shared" ref="E12:E34" si="2">D12/1.42</f>
        <v>10.563380281690142</v>
      </c>
      <c r="F12" s="168">
        <v>66</v>
      </c>
      <c r="G12" s="44">
        <f t="shared" ref="G12:G34" si="3">F12/1.42</f>
        <v>46.478873239436624</v>
      </c>
      <c r="H12" s="45" t="s">
        <v>88</v>
      </c>
      <c r="I12" s="45">
        <f t="shared" ref="I12:I34" si="4">J12-(2/1.42)</f>
        <v>41.549295774647888</v>
      </c>
      <c r="J12" s="46">
        <f>(F12-5)/1.42</f>
        <v>42.95774647887324</v>
      </c>
      <c r="K12" s="45">
        <f>J12+(6/1.42)</f>
        <v>47.183098591549296</v>
      </c>
      <c r="L12" s="47">
        <v>14</v>
      </c>
      <c r="M12" s="48" t="s">
        <v>89</v>
      </c>
      <c r="N12" s="48">
        <v>11.2</v>
      </c>
      <c r="O12" s="192">
        <v>114</v>
      </c>
      <c r="P12" s="192">
        <v>85</v>
      </c>
      <c r="Q12" s="192">
        <v>20821936</v>
      </c>
      <c r="R12" s="50">
        <f t="shared" ref="R12:R34" si="5">Q12-Q11</f>
        <v>3789</v>
      </c>
      <c r="S12" s="51">
        <f t="shared" ref="S12:S34" si="6">R12*24/1000</f>
        <v>90.936000000000007</v>
      </c>
      <c r="T12" s="51">
        <f t="shared" ref="T12:T34" si="7">R12/1000</f>
        <v>3.7890000000000001</v>
      </c>
      <c r="U12" s="193">
        <v>7</v>
      </c>
      <c r="V12" s="193">
        <f t="shared" si="0"/>
        <v>7</v>
      </c>
      <c r="W12" s="194" t="s">
        <v>129</v>
      </c>
      <c r="X12" s="197">
        <v>0</v>
      </c>
      <c r="Y12" s="197">
        <v>0</v>
      </c>
      <c r="Z12" s="197">
        <v>1008</v>
      </c>
      <c r="AA12" s="197">
        <v>0</v>
      </c>
      <c r="AB12" s="197">
        <v>1008</v>
      </c>
      <c r="AC12" s="52" t="s">
        <v>90</v>
      </c>
      <c r="AD12" s="52" t="s">
        <v>90</v>
      </c>
      <c r="AE12" s="52" t="s">
        <v>90</v>
      </c>
      <c r="AF12" s="196" t="s">
        <v>90</v>
      </c>
      <c r="AG12" s="196">
        <v>33791892</v>
      </c>
      <c r="AH12" s="53">
        <f>IF(ISBLANK(AG12),"-",AG12-AG11)</f>
        <v>604</v>
      </c>
      <c r="AI12" s="54">
        <f t="shared" ref="AI12:AI34" si="8">AH12/T12</f>
        <v>159.40881499076272</v>
      </c>
      <c r="AJ12" s="166">
        <v>0</v>
      </c>
      <c r="AK12" s="166">
        <v>0</v>
      </c>
      <c r="AL12" s="166">
        <v>1</v>
      </c>
      <c r="AM12" s="166">
        <v>0</v>
      </c>
      <c r="AN12" s="166">
        <v>1</v>
      </c>
      <c r="AO12" s="166">
        <v>0.35</v>
      </c>
      <c r="AP12" s="197">
        <v>7474180</v>
      </c>
      <c r="AQ12" s="197">
        <f t="shared" si="1"/>
        <v>1136</v>
      </c>
      <c r="AR12" s="57"/>
      <c r="AS12" s="56" t="s">
        <v>113</v>
      </c>
      <c r="AV12" s="42" t="s">
        <v>92</v>
      </c>
      <c r="AW12" s="42" t="s">
        <v>93</v>
      </c>
      <c r="AY12" s="87" t="s">
        <v>137</v>
      </c>
    </row>
    <row r="13" spans="2:51" x14ac:dyDescent="0.25">
      <c r="B13" s="43">
        <v>2.0833333333333299</v>
      </c>
      <c r="C13" s="43">
        <v>0.125</v>
      </c>
      <c r="D13" s="191">
        <v>17</v>
      </c>
      <c r="E13" s="44">
        <f t="shared" si="2"/>
        <v>11.971830985915494</v>
      </c>
      <c r="F13" s="168">
        <v>66</v>
      </c>
      <c r="G13" s="44">
        <f t="shared" si="3"/>
        <v>46.478873239436624</v>
      </c>
      <c r="H13" s="45" t="s">
        <v>88</v>
      </c>
      <c r="I13" s="45">
        <f t="shared" si="4"/>
        <v>41.549295774647888</v>
      </c>
      <c r="J13" s="46">
        <f>(F13-5)/1.42</f>
        <v>42.95774647887324</v>
      </c>
      <c r="K13" s="45">
        <f>J13+(6/1.42)</f>
        <v>47.183098591549296</v>
      </c>
      <c r="L13" s="47">
        <v>14</v>
      </c>
      <c r="M13" s="48" t="s">
        <v>89</v>
      </c>
      <c r="N13" s="48">
        <v>11.2</v>
      </c>
      <c r="O13" s="192">
        <v>113</v>
      </c>
      <c r="P13" s="192">
        <v>81</v>
      </c>
      <c r="Q13" s="192">
        <v>20825275</v>
      </c>
      <c r="R13" s="50">
        <f t="shared" si="5"/>
        <v>3339</v>
      </c>
      <c r="S13" s="51">
        <f t="shared" si="6"/>
        <v>80.135999999999996</v>
      </c>
      <c r="T13" s="51">
        <f t="shared" si="7"/>
        <v>3.339</v>
      </c>
      <c r="U13" s="193">
        <v>8</v>
      </c>
      <c r="V13" s="193">
        <f t="shared" si="0"/>
        <v>8</v>
      </c>
      <c r="W13" s="194" t="s">
        <v>129</v>
      </c>
      <c r="X13" s="197">
        <v>0</v>
      </c>
      <c r="Y13" s="197">
        <v>0</v>
      </c>
      <c r="Z13" s="197">
        <v>972</v>
      </c>
      <c r="AA13" s="197">
        <v>0</v>
      </c>
      <c r="AB13" s="197">
        <v>1008</v>
      </c>
      <c r="AC13" s="52" t="s">
        <v>90</v>
      </c>
      <c r="AD13" s="52" t="s">
        <v>90</v>
      </c>
      <c r="AE13" s="52" t="s">
        <v>90</v>
      </c>
      <c r="AF13" s="196" t="s">
        <v>90</v>
      </c>
      <c r="AG13" s="196">
        <v>33792396</v>
      </c>
      <c r="AH13" s="53">
        <f>IF(ISBLANK(AG13),"-",AG13-AG12)</f>
        <v>504</v>
      </c>
      <c r="AI13" s="54">
        <f t="shared" si="8"/>
        <v>150.9433962264151</v>
      </c>
      <c r="AJ13" s="166">
        <v>0</v>
      </c>
      <c r="AK13" s="166">
        <v>0</v>
      </c>
      <c r="AL13" s="166">
        <v>1</v>
      </c>
      <c r="AM13" s="166">
        <v>0</v>
      </c>
      <c r="AN13" s="166">
        <v>1</v>
      </c>
      <c r="AO13" s="166">
        <v>0.35</v>
      </c>
      <c r="AP13" s="197">
        <v>7475240</v>
      </c>
      <c r="AQ13" s="197">
        <f t="shared" si="1"/>
        <v>1060</v>
      </c>
      <c r="AR13" s="55"/>
      <c r="AS13" s="56" t="s">
        <v>113</v>
      </c>
      <c r="AV13" s="42" t="s">
        <v>94</v>
      </c>
      <c r="AW13" s="42" t="s">
        <v>95</v>
      </c>
      <c r="AY13" s="87" t="s">
        <v>147</v>
      </c>
    </row>
    <row r="14" spans="2:51" x14ac:dyDescent="0.25">
      <c r="B14" s="43">
        <v>2.125</v>
      </c>
      <c r="C14" s="43">
        <v>0.16666666666666699</v>
      </c>
      <c r="D14" s="191">
        <v>17</v>
      </c>
      <c r="E14" s="44">
        <f t="shared" si="2"/>
        <v>11.971830985915494</v>
      </c>
      <c r="F14" s="168">
        <v>66</v>
      </c>
      <c r="G14" s="44">
        <f t="shared" si="3"/>
        <v>46.478873239436624</v>
      </c>
      <c r="H14" s="45" t="s">
        <v>88</v>
      </c>
      <c r="I14" s="45">
        <f t="shared" si="4"/>
        <v>41.549295774647888</v>
      </c>
      <c r="J14" s="46">
        <f>(F14-5)/1.42</f>
        <v>42.95774647887324</v>
      </c>
      <c r="K14" s="45">
        <f>J14+(6/1.42)</f>
        <v>47.183098591549296</v>
      </c>
      <c r="L14" s="47">
        <v>14</v>
      </c>
      <c r="M14" s="48" t="s">
        <v>89</v>
      </c>
      <c r="N14" s="48">
        <v>12.8</v>
      </c>
      <c r="O14" s="192">
        <v>114</v>
      </c>
      <c r="P14" s="192">
        <v>87</v>
      </c>
      <c r="Q14" s="192">
        <v>20828731</v>
      </c>
      <c r="R14" s="50">
        <f t="shared" si="5"/>
        <v>3456</v>
      </c>
      <c r="S14" s="51">
        <f t="shared" si="6"/>
        <v>82.944000000000003</v>
      </c>
      <c r="T14" s="51">
        <f t="shared" si="7"/>
        <v>3.456</v>
      </c>
      <c r="U14" s="193">
        <v>9.1</v>
      </c>
      <c r="V14" s="193">
        <f t="shared" si="0"/>
        <v>9.1</v>
      </c>
      <c r="W14" s="194" t="s">
        <v>129</v>
      </c>
      <c r="X14" s="197">
        <v>0</v>
      </c>
      <c r="Y14" s="197">
        <v>0</v>
      </c>
      <c r="Z14" s="197">
        <v>1012</v>
      </c>
      <c r="AA14" s="197">
        <v>0</v>
      </c>
      <c r="AB14" s="197">
        <v>998</v>
      </c>
      <c r="AC14" s="52" t="s">
        <v>90</v>
      </c>
      <c r="AD14" s="52" t="s">
        <v>90</v>
      </c>
      <c r="AE14" s="52" t="s">
        <v>90</v>
      </c>
      <c r="AF14" s="196" t="s">
        <v>90</v>
      </c>
      <c r="AG14" s="196">
        <v>33792908</v>
      </c>
      <c r="AH14" s="53">
        <f t="shared" ref="AH14:AH34" si="9">IF(ISBLANK(AG14),"-",AG14-AG13)</f>
        <v>512</v>
      </c>
      <c r="AI14" s="54">
        <f t="shared" si="8"/>
        <v>148.14814814814815</v>
      </c>
      <c r="AJ14" s="166">
        <v>0</v>
      </c>
      <c r="AK14" s="166">
        <v>0</v>
      </c>
      <c r="AL14" s="166">
        <v>1</v>
      </c>
      <c r="AM14" s="166">
        <v>0</v>
      </c>
      <c r="AN14" s="166">
        <v>1</v>
      </c>
      <c r="AO14" s="166">
        <v>0.35</v>
      </c>
      <c r="AP14" s="197">
        <v>7476248</v>
      </c>
      <c r="AQ14" s="197">
        <f t="shared" si="1"/>
        <v>1008</v>
      </c>
      <c r="AR14" s="55"/>
      <c r="AS14" s="56" t="s">
        <v>113</v>
      </c>
      <c r="AT14" s="58"/>
      <c r="AV14" s="42" t="s">
        <v>96</v>
      </c>
      <c r="AW14" s="42" t="s">
        <v>97</v>
      </c>
      <c r="AY14" s="87" t="s">
        <v>138</v>
      </c>
    </row>
    <row r="15" spans="2:51" x14ac:dyDescent="0.25">
      <c r="B15" s="43">
        <v>2.1666666666666701</v>
      </c>
      <c r="C15" s="43">
        <v>0.20833333333333301</v>
      </c>
      <c r="D15" s="191">
        <v>21</v>
      </c>
      <c r="E15" s="44">
        <f t="shared" si="2"/>
        <v>14.788732394366198</v>
      </c>
      <c r="F15" s="168">
        <v>66</v>
      </c>
      <c r="G15" s="44">
        <f t="shared" si="3"/>
        <v>46.478873239436624</v>
      </c>
      <c r="H15" s="45" t="s">
        <v>88</v>
      </c>
      <c r="I15" s="45">
        <f t="shared" si="4"/>
        <v>41.549295774647888</v>
      </c>
      <c r="J15" s="46">
        <f>(F15-5)/1.42</f>
        <v>42.95774647887324</v>
      </c>
      <c r="K15" s="45">
        <f>J15+(6/1.42)</f>
        <v>47.183098591549296</v>
      </c>
      <c r="L15" s="47">
        <v>18</v>
      </c>
      <c r="M15" s="48" t="s">
        <v>89</v>
      </c>
      <c r="N15" s="48">
        <v>13.1</v>
      </c>
      <c r="O15" s="192">
        <v>98</v>
      </c>
      <c r="P15" s="192">
        <v>94</v>
      </c>
      <c r="Q15" s="192">
        <v>20832530</v>
      </c>
      <c r="R15" s="50">
        <f t="shared" si="5"/>
        <v>3799</v>
      </c>
      <c r="S15" s="51">
        <f t="shared" si="6"/>
        <v>91.176000000000002</v>
      </c>
      <c r="T15" s="51">
        <f t="shared" si="7"/>
        <v>3.7989999999999999</v>
      </c>
      <c r="U15" s="193">
        <v>9.5</v>
      </c>
      <c r="V15" s="193">
        <f t="shared" si="0"/>
        <v>9.5</v>
      </c>
      <c r="W15" s="194" t="s">
        <v>129</v>
      </c>
      <c r="X15" s="197">
        <v>0</v>
      </c>
      <c r="Y15" s="197">
        <v>0</v>
      </c>
      <c r="Z15" s="197">
        <v>999</v>
      </c>
      <c r="AA15" s="197">
        <v>0</v>
      </c>
      <c r="AB15" s="197">
        <v>998</v>
      </c>
      <c r="AC15" s="52" t="s">
        <v>90</v>
      </c>
      <c r="AD15" s="52" t="s">
        <v>90</v>
      </c>
      <c r="AE15" s="52" t="s">
        <v>90</v>
      </c>
      <c r="AF15" s="196" t="s">
        <v>90</v>
      </c>
      <c r="AG15" s="196">
        <v>33793440</v>
      </c>
      <c r="AH15" s="53">
        <f t="shared" si="9"/>
        <v>532</v>
      </c>
      <c r="AI15" s="54">
        <f t="shared" si="8"/>
        <v>140.03685180310609</v>
      </c>
      <c r="AJ15" s="166">
        <v>0</v>
      </c>
      <c r="AK15" s="166">
        <v>0</v>
      </c>
      <c r="AL15" s="166">
        <v>1</v>
      </c>
      <c r="AM15" s="166">
        <v>0</v>
      </c>
      <c r="AN15" s="166">
        <v>1</v>
      </c>
      <c r="AO15" s="166">
        <v>0.35</v>
      </c>
      <c r="AP15" s="197">
        <v>7476580</v>
      </c>
      <c r="AQ15" s="197">
        <f t="shared" si="1"/>
        <v>332</v>
      </c>
      <c r="AR15" s="55"/>
      <c r="AS15" s="56" t="s">
        <v>113</v>
      </c>
      <c r="AV15" s="42" t="s">
        <v>98</v>
      </c>
      <c r="AW15" s="42" t="s">
        <v>99</v>
      </c>
      <c r="AY15" s="87" t="s">
        <v>200</v>
      </c>
    </row>
    <row r="16" spans="2:51" x14ac:dyDescent="0.25">
      <c r="B16" s="43">
        <v>2.2083333333333299</v>
      </c>
      <c r="C16" s="43">
        <v>0.25</v>
      </c>
      <c r="D16" s="191">
        <v>16</v>
      </c>
      <c r="E16" s="44">
        <f t="shared" si="2"/>
        <v>11.267605633802818</v>
      </c>
      <c r="F16" s="103">
        <v>68</v>
      </c>
      <c r="G16" s="44">
        <f t="shared" si="3"/>
        <v>47.887323943661976</v>
      </c>
      <c r="H16" s="45" t="s">
        <v>88</v>
      </c>
      <c r="I16" s="45">
        <f t="shared" si="4"/>
        <v>46.478873239436624</v>
      </c>
      <c r="J16" s="46">
        <f t="shared" ref="J16:J25" si="10">F16/1.42</f>
        <v>47.887323943661976</v>
      </c>
      <c r="K16" s="45">
        <f>J16+1.42</f>
        <v>49.307323943661977</v>
      </c>
      <c r="L16" s="47">
        <v>19</v>
      </c>
      <c r="M16" s="48" t="s">
        <v>100</v>
      </c>
      <c r="N16" s="48">
        <v>13.1</v>
      </c>
      <c r="O16" s="192">
        <v>115</v>
      </c>
      <c r="P16" s="192">
        <v>108</v>
      </c>
      <c r="Q16" s="192">
        <v>20836924</v>
      </c>
      <c r="R16" s="50">
        <f t="shared" si="5"/>
        <v>4394</v>
      </c>
      <c r="S16" s="51">
        <f t="shared" si="6"/>
        <v>105.456</v>
      </c>
      <c r="T16" s="51">
        <f t="shared" si="7"/>
        <v>4.3940000000000001</v>
      </c>
      <c r="U16" s="193">
        <v>9.5</v>
      </c>
      <c r="V16" s="193">
        <f t="shared" si="0"/>
        <v>9.5</v>
      </c>
      <c r="W16" s="194" t="s">
        <v>129</v>
      </c>
      <c r="X16" s="197">
        <v>0</v>
      </c>
      <c r="Y16" s="197">
        <v>0</v>
      </c>
      <c r="Z16" s="197">
        <v>1089</v>
      </c>
      <c r="AA16" s="197">
        <v>0</v>
      </c>
      <c r="AB16" s="197">
        <v>1110</v>
      </c>
      <c r="AC16" s="52" t="s">
        <v>90</v>
      </c>
      <c r="AD16" s="52" t="s">
        <v>90</v>
      </c>
      <c r="AE16" s="52" t="s">
        <v>90</v>
      </c>
      <c r="AF16" s="196" t="s">
        <v>90</v>
      </c>
      <c r="AG16" s="196">
        <v>33794116</v>
      </c>
      <c r="AH16" s="53">
        <f t="shared" si="9"/>
        <v>676</v>
      </c>
      <c r="AI16" s="54">
        <f t="shared" si="8"/>
        <v>153.84615384615384</v>
      </c>
      <c r="AJ16" s="166">
        <v>0</v>
      </c>
      <c r="AK16" s="166">
        <v>0</v>
      </c>
      <c r="AL16" s="166">
        <v>1</v>
      </c>
      <c r="AM16" s="166">
        <v>0</v>
      </c>
      <c r="AN16" s="166">
        <v>1</v>
      </c>
      <c r="AO16" s="166">
        <v>0</v>
      </c>
      <c r="AP16" s="197">
        <v>7476580</v>
      </c>
      <c r="AQ16" s="197">
        <f t="shared" si="1"/>
        <v>0</v>
      </c>
      <c r="AR16" s="57"/>
      <c r="AS16" s="56" t="s">
        <v>101</v>
      </c>
      <c r="AV16" s="42" t="s">
        <v>102</v>
      </c>
      <c r="AW16" s="42" t="s">
        <v>103</v>
      </c>
      <c r="AY16" s="87"/>
    </row>
    <row r="17" spans="1:51" x14ac:dyDescent="0.25">
      <c r="B17" s="43">
        <v>2.25</v>
      </c>
      <c r="C17" s="43">
        <v>0.29166666666666702</v>
      </c>
      <c r="D17" s="191">
        <v>10</v>
      </c>
      <c r="E17" s="44">
        <f t="shared" si="2"/>
        <v>7.042253521126761</v>
      </c>
      <c r="F17" s="103">
        <v>83</v>
      </c>
      <c r="G17" s="44">
        <f t="shared" si="3"/>
        <v>58.450704225352112</v>
      </c>
      <c r="H17" s="45" t="s">
        <v>88</v>
      </c>
      <c r="I17" s="45">
        <f t="shared" si="4"/>
        <v>57.04225352112676</v>
      </c>
      <c r="J17" s="46">
        <f t="shared" si="10"/>
        <v>58.450704225352112</v>
      </c>
      <c r="K17" s="45">
        <f t="shared" ref="K17:K22" si="11">J17+1.42</f>
        <v>59.870704225352114</v>
      </c>
      <c r="L17" s="47">
        <v>19</v>
      </c>
      <c r="M17" s="48" t="s">
        <v>100</v>
      </c>
      <c r="N17" s="48">
        <v>16.7</v>
      </c>
      <c r="O17" s="192">
        <v>135</v>
      </c>
      <c r="P17" s="192">
        <v>140</v>
      </c>
      <c r="Q17" s="192">
        <v>20842849</v>
      </c>
      <c r="R17" s="50">
        <f t="shared" si="5"/>
        <v>5925</v>
      </c>
      <c r="S17" s="51">
        <f t="shared" si="6"/>
        <v>142.19999999999999</v>
      </c>
      <c r="T17" s="51">
        <f t="shared" si="7"/>
        <v>5.9249999999999998</v>
      </c>
      <c r="U17" s="193">
        <v>9.1</v>
      </c>
      <c r="V17" s="193">
        <f t="shared" si="0"/>
        <v>9.1</v>
      </c>
      <c r="W17" s="194" t="s">
        <v>142</v>
      </c>
      <c r="X17" s="197">
        <v>0</v>
      </c>
      <c r="Y17" s="197">
        <v>996</v>
      </c>
      <c r="Z17" s="197">
        <v>1195</v>
      </c>
      <c r="AA17" s="197">
        <v>1185</v>
      </c>
      <c r="AB17" s="197">
        <v>1198</v>
      </c>
      <c r="AC17" s="52" t="s">
        <v>90</v>
      </c>
      <c r="AD17" s="52" t="s">
        <v>90</v>
      </c>
      <c r="AE17" s="52" t="s">
        <v>90</v>
      </c>
      <c r="AF17" s="196" t="s">
        <v>90</v>
      </c>
      <c r="AG17" s="196">
        <v>33795390</v>
      </c>
      <c r="AH17" s="53">
        <f t="shared" si="9"/>
        <v>1274</v>
      </c>
      <c r="AI17" s="54">
        <f t="shared" si="8"/>
        <v>215.0210970464135</v>
      </c>
      <c r="AJ17" s="166">
        <v>0</v>
      </c>
      <c r="AK17" s="166">
        <v>1</v>
      </c>
      <c r="AL17" s="166">
        <v>1</v>
      </c>
      <c r="AM17" s="166">
        <v>1</v>
      </c>
      <c r="AN17" s="166">
        <v>1</v>
      </c>
      <c r="AO17" s="166">
        <v>0</v>
      </c>
      <c r="AP17" s="197">
        <v>7476580</v>
      </c>
      <c r="AQ17" s="197">
        <f t="shared" si="1"/>
        <v>0</v>
      </c>
      <c r="AR17" s="55"/>
      <c r="AS17" s="56" t="s">
        <v>101</v>
      </c>
      <c r="AT17" s="58"/>
      <c r="AV17" s="42" t="s">
        <v>104</v>
      </c>
      <c r="AW17" s="42" t="s">
        <v>105</v>
      </c>
      <c r="AY17" s="170"/>
    </row>
    <row r="18" spans="1:51" x14ac:dyDescent="0.25">
      <c r="B18" s="43">
        <v>2.2916666666666701</v>
      </c>
      <c r="C18" s="43">
        <v>0.33333333333333298</v>
      </c>
      <c r="D18" s="191">
        <v>10</v>
      </c>
      <c r="E18" s="44">
        <f t="shared" si="2"/>
        <v>7.042253521126761</v>
      </c>
      <c r="F18" s="103">
        <v>83</v>
      </c>
      <c r="G18" s="44">
        <f t="shared" si="3"/>
        <v>58.450704225352112</v>
      </c>
      <c r="H18" s="45" t="s">
        <v>88</v>
      </c>
      <c r="I18" s="45">
        <f t="shared" si="4"/>
        <v>57.04225352112676</v>
      </c>
      <c r="J18" s="46">
        <f t="shared" si="10"/>
        <v>58.450704225352112</v>
      </c>
      <c r="K18" s="45">
        <f t="shared" si="11"/>
        <v>59.870704225352114</v>
      </c>
      <c r="L18" s="47">
        <v>19</v>
      </c>
      <c r="M18" s="48" t="s">
        <v>100</v>
      </c>
      <c r="N18" s="48">
        <v>17.3</v>
      </c>
      <c r="O18" s="192">
        <v>131</v>
      </c>
      <c r="P18" s="192">
        <v>150</v>
      </c>
      <c r="Q18" s="192">
        <v>20848774</v>
      </c>
      <c r="R18" s="50">
        <f t="shared" si="5"/>
        <v>5925</v>
      </c>
      <c r="S18" s="51">
        <f t="shared" si="6"/>
        <v>142.19999999999999</v>
      </c>
      <c r="T18" s="51">
        <f t="shared" si="7"/>
        <v>5.9249999999999998</v>
      </c>
      <c r="U18" s="193">
        <v>8.8000000000000007</v>
      </c>
      <c r="V18" s="193">
        <f t="shared" si="0"/>
        <v>8.8000000000000007</v>
      </c>
      <c r="W18" s="194" t="s">
        <v>142</v>
      </c>
      <c r="X18" s="197">
        <v>0</v>
      </c>
      <c r="Y18" s="197">
        <v>1095</v>
      </c>
      <c r="Z18" s="197">
        <v>1195</v>
      </c>
      <c r="AA18" s="197">
        <v>1185</v>
      </c>
      <c r="AB18" s="197">
        <v>1198</v>
      </c>
      <c r="AC18" s="52" t="s">
        <v>90</v>
      </c>
      <c r="AD18" s="52" t="s">
        <v>90</v>
      </c>
      <c r="AE18" s="52" t="s">
        <v>90</v>
      </c>
      <c r="AF18" s="196" t="s">
        <v>90</v>
      </c>
      <c r="AG18" s="196">
        <v>33796664</v>
      </c>
      <c r="AH18" s="53">
        <f t="shared" si="9"/>
        <v>1274</v>
      </c>
      <c r="AI18" s="54">
        <f t="shared" si="8"/>
        <v>215.0210970464135</v>
      </c>
      <c r="AJ18" s="166">
        <v>0</v>
      </c>
      <c r="AK18" s="166">
        <v>1</v>
      </c>
      <c r="AL18" s="166">
        <v>1</v>
      </c>
      <c r="AM18" s="166">
        <v>1</v>
      </c>
      <c r="AN18" s="166">
        <v>1</v>
      </c>
      <c r="AO18" s="166">
        <v>0</v>
      </c>
      <c r="AP18" s="197">
        <v>7476580</v>
      </c>
      <c r="AQ18" s="197">
        <f t="shared" si="1"/>
        <v>0</v>
      </c>
      <c r="AR18" s="55"/>
      <c r="AS18" s="56" t="s">
        <v>101</v>
      </c>
      <c r="AV18" s="42" t="s">
        <v>106</v>
      </c>
      <c r="AW18" s="42" t="s">
        <v>107</v>
      </c>
      <c r="AY18" s="170"/>
    </row>
    <row r="19" spans="1:51" x14ac:dyDescent="0.25">
      <c r="B19" s="43">
        <v>2.3333333333333299</v>
      </c>
      <c r="C19" s="43">
        <v>0.375</v>
      </c>
      <c r="D19" s="191">
        <v>10</v>
      </c>
      <c r="E19" s="44">
        <f t="shared" si="2"/>
        <v>7.042253521126761</v>
      </c>
      <c r="F19" s="103">
        <v>83</v>
      </c>
      <c r="G19" s="44">
        <f t="shared" si="3"/>
        <v>58.450704225352112</v>
      </c>
      <c r="H19" s="45" t="s">
        <v>88</v>
      </c>
      <c r="I19" s="45">
        <f t="shared" si="4"/>
        <v>57.04225352112676</v>
      </c>
      <c r="J19" s="46">
        <f t="shared" si="10"/>
        <v>58.450704225352112</v>
      </c>
      <c r="K19" s="45">
        <f t="shared" si="11"/>
        <v>59.870704225352114</v>
      </c>
      <c r="L19" s="47">
        <v>19</v>
      </c>
      <c r="M19" s="48" t="s">
        <v>100</v>
      </c>
      <c r="N19" s="48">
        <v>18.399999999999999</v>
      </c>
      <c r="O19" s="192">
        <v>138</v>
      </c>
      <c r="P19" s="192">
        <v>148</v>
      </c>
      <c r="Q19" s="192">
        <v>20854936</v>
      </c>
      <c r="R19" s="50">
        <f t="shared" si="5"/>
        <v>6162</v>
      </c>
      <c r="S19" s="51">
        <f t="shared" si="6"/>
        <v>147.88800000000001</v>
      </c>
      <c r="T19" s="51">
        <f t="shared" si="7"/>
        <v>6.1619999999999999</v>
      </c>
      <c r="U19" s="193">
        <v>8</v>
      </c>
      <c r="V19" s="193">
        <f t="shared" si="0"/>
        <v>8</v>
      </c>
      <c r="W19" s="194" t="s">
        <v>142</v>
      </c>
      <c r="X19" s="197">
        <v>0</v>
      </c>
      <c r="Y19" s="197">
        <v>1048</v>
      </c>
      <c r="Z19" s="197">
        <v>1195</v>
      </c>
      <c r="AA19" s="197">
        <v>1185</v>
      </c>
      <c r="AB19" s="197">
        <v>1198</v>
      </c>
      <c r="AC19" s="52" t="s">
        <v>90</v>
      </c>
      <c r="AD19" s="52" t="s">
        <v>90</v>
      </c>
      <c r="AE19" s="52" t="s">
        <v>90</v>
      </c>
      <c r="AF19" s="196" t="s">
        <v>90</v>
      </c>
      <c r="AG19" s="196">
        <v>33798020</v>
      </c>
      <c r="AH19" s="53">
        <f t="shared" si="9"/>
        <v>1356</v>
      </c>
      <c r="AI19" s="54">
        <f t="shared" si="8"/>
        <v>220.05842259006818</v>
      </c>
      <c r="AJ19" s="166">
        <v>0</v>
      </c>
      <c r="AK19" s="166">
        <v>1</v>
      </c>
      <c r="AL19" s="166">
        <v>1</v>
      </c>
      <c r="AM19" s="166">
        <v>1</v>
      </c>
      <c r="AN19" s="166">
        <v>1</v>
      </c>
      <c r="AO19" s="166">
        <v>0</v>
      </c>
      <c r="AP19" s="197">
        <v>7476580</v>
      </c>
      <c r="AQ19" s="197">
        <f t="shared" si="1"/>
        <v>0</v>
      </c>
      <c r="AR19" s="55"/>
      <c r="AS19" s="56" t="s">
        <v>101</v>
      </c>
      <c r="AV19" s="42" t="s">
        <v>108</v>
      </c>
      <c r="AW19" s="42" t="s">
        <v>109</v>
      </c>
      <c r="AY19" s="170"/>
    </row>
    <row r="20" spans="1:51" x14ac:dyDescent="0.25">
      <c r="B20" s="43">
        <v>2.375</v>
      </c>
      <c r="C20" s="43">
        <v>0.41666666666666669</v>
      </c>
      <c r="D20" s="191">
        <v>8</v>
      </c>
      <c r="E20" s="44">
        <f t="shared" si="2"/>
        <v>5.6338028169014089</v>
      </c>
      <c r="F20" s="103">
        <v>83</v>
      </c>
      <c r="G20" s="44">
        <f t="shared" si="3"/>
        <v>58.450704225352112</v>
      </c>
      <c r="H20" s="45" t="s">
        <v>88</v>
      </c>
      <c r="I20" s="45">
        <f t="shared" si="4"/>
        <v>57.04225352112676</v>
      </c>
      <c r="J20" s="46">
        <f t="shared" si="10"/>
        <v>58.450704225352112</v>
      </c>
      <c r="K20" s="45">
        <f t="shared" si="11"/>
        <v>59.870704225352114</v>
      </c>
      <c r="L20" s="47">
        <v>19</v>
      </c>
      <c r="M20" s="48" t="s">
        <v>100</v>
      </c>
      <c r="N20" s="48">
        <v>17.7</v>
      </c>
      <c r="O20" s="192">
        <v>137</v>
      </c>
      <c r="P20" s="192">
        <v>149</v>
      </c>
      <c r="Q20" s="192">
        <v>20861041</v>
      </c>
      <c r="R20" s="50">
        <f t="shared" si="5"/>
        <v>6105</v>
      </c>
      <c r="S20" s="51">
        <f t="shared" si="6"/>
        <v>146.52000000000001</v>
      </c>
      <c r="T20" s="51">
        <f t="shared" si="7"/>
        <v>6.1050000000000004</v>
      </c>
      <c r="U20" s="193">
        <v>7.5</v>
      </c>
      <c r="V20" s="193">
        <f t="shared" si="0"/>
        <v>7.5</v>
      </c>
      <c r="W20" s="194" t="s">
        <v>142</v>
      </c>
      <c r="X20" s="197">
        <v>0</v>
      </c>
      <c r="Y20" s="197">
        <v>1053</v>
      </c>
      <c r="Z20" s="197">
        <v>1195</v>
      </c>
      <c r="AA20" s="197">
        <v>1185</v>
      </c>
      <c r="AB20" s="197">
        <v>1198</v>
      </c>
      <c r="AC20" s="52" t="s">
        <v>90</v>
      </c>
      <c r="AD20" s="52" t="s">
        <v>90</v>
      </c>
      <c r="AE20" s="52" t="s">
        <v>90</v>
      </c>
      <c r="AF20" s="196" t="s">
        <v>90</v>
      </c>
      <c r="AG20" s="196">
        <v>33799384</v>
      </c>
      <c r="AH20" s="53">
        <f t="shared" si="9"/>
        <v>1364</v>
      </c>
      <c r="AI20" s="54">
        <f t="shared" si="8"/>
        <v>223.4234234234234</v>
      </c>
      <c r="AJ20" s="166">
        <v>0</v>
      </c>
      <c r="AK20" s="166">
        <v>1</v>
      </c>
      <c r="AL20" s="166">
        <v>1</v>
      </c>
      <c r="AM20" s="166">
        <v>1</v>
      </c>
      <c r="AN20" s="166">
        <v>1</v>
      </c>
      <c r="AO20" s="166">
        <v>0</v>
      </c>
      <c r="AP20" s="197">
        <v>7476580</v>
      </c>
      <c r="AQ20" s="197">
        <f t="shared" si="1"/>
        <v>0</v>
      </c>
      <c r="AR20" s="57"/>
      <c r="AS20" s="56" t="s">
        <v>101</v>
      </c>
      <c r="AY20" s="170"/>
    </row>
    <row r="21" spans="1:51" x14ac:dyDescent="0.25">
      <c r="B21" s="43">
        <v>2.4166666666666701</v>
      </c>
      <c r="C21" s="43">
        <v>0.45833333333333298</v>
      </c>
      <c r="D21" s="191">
        <v>9</v>
      </c>
      <c r="E21" s="44">
        <f t="shared" si="2"/>
        <v>6.3380281690140849</v>
      </c>
      <c r="F21" s="103">
        <v>83</v>
      </c>
      <c r="G21" s="44">
        <f t="shared" si="3"/>
        <v>58.450704225352112</v>
      </c>
      <c r="H21" s="45" t="s">
        <v>88</v>
      </c>
      <c r="I21" s="45">
        <f t="shared" si="4"/>
        <v>57.04225352112676</v>
      </c>
      <c r="J21" s="46">
        <f t="shared" si="10"/>
        <v>58.450704225352112</v>
      </c>
      <c r="K21" s="45">
        <f t="shared" si="11"/>
        <v>59.870704225352114</v>
      </c>
      <c r="L21" s="47">
        <v>19</v>
      </c>
      <c r="M21" s="48" t="s">
        <v>100</v>
      </c>
      <c r="N21" s="48">
        <v>17.7</v>
      </c>
      <c r="O21" s="192">
        <v>139</v>
      </c>
      <c r="P21" s="192">
        <v>144</v>
      </c>
      <c r="Q21" s="192">
        <v>20867117</v>
      </c>
      <c r="R21" s="50">
        <f>Q21-Q20</f>
        <v>6076</v>
      </c>
      <c r="S21" s="51">
        <f t="shared" si="6"/>
        <v>145.82400000000001</v>
      </c>
      <c r="T21" s="51">
        <f t="shared" si="7"/>
        <v>6.0759999999999996</v>
      </c>
      <c r="U21" s="193">
        <v>7.1</v>
      </c>
      <c r="V21" s="193">
        <f t="shared" si="0"/>
        <v>7.1</v>
      </c>
      <c r="W21" s="194" t="s">
        <v>142</v>
      </c>
      <c r="X21" s="197">
        <v>0</v>
      </c>
      <c r="Y21" s="197">
        <v>1026</v>
      </c>
      <c r="Z21" s="197">
        <v>1195</v>
      </c>
      <c r="AA21" s="197">
        <v>1185</v>
      </c>
      <c r="AB21" s="197">
        <v>1198</v>
      </c>
      <c r="AC21" s="52" t="s">
        <v>90</v>
      </c>
      <c r="AD21" s="52" t="s">
        <v>90</v>
      </c>
      <c r="AE21" s="52" t="s">
        <v>90</v>
      </c>
      <c r="AF21" s="196" t="s">
        <v>90</v>
      </c>
      <c r="AG21" s="196">
        <v>33800740</v>
      </c>
      <c r="AH21" s="53">
        <f t="shared" si="9"/>
        <v>1356</v>
      </c>
      <c r="AI21" s="54">
        <f t="shared" si="8"/>
        <v>223.1731402238315</v>
      </c>
      <c r="AJ21" s="166">
        <v>0</v>
      </c>
      <c r="AK21" s="166">
        <v>1</v>
      </c>
      <c r="AL21" s="166">
        <v>1</v>
      </c>
      <c r="AM21" s="166">
        <v>1</v>
      </c>
      <c r="AN21" s="166">
        <v>1</v>
      </c>
      <c r="AO21" s="166">
        <v>0</v>
      </c>
      <c r="AP21" s="197">
        <v>7476580</v>
      </c>
      <c r="AQ21" s="197">
        <f t="shared" si="1"/>
        <v>0</v>
      </c>
      <c r="AR21" s="55"/>
      <c r="AS21" s="56" t="s">
        <v>101</v>
      </c>
      <c r="AY21" s="170"/>
    </row>
    <row r="22" spans="1:51" x14ac:dyDescent="0.25">
      <c r="B22" s="43">
        <v>2.4583333333333299</v>
      </c>
      <c r="C22" s="43">
        <v>0.5</v>
      </c>
      <c r="D22" s="191">
        <v>8</v>
      </c>
      <c r="E22" s="44">
        <f t="shared" si="2"/>
        <v>5.6338028169014089</v>
      </c>
      <c r="F22" s="103">
        <v>83</v>
      </c>
      <c r="G22" s="44">
        <f t="shared" si="3"/>
        <v>58.450704225352112</v>
      </c>
      <c r="H22" s="45" t="s">
        <v>88</v>
      </c>
      <c r="I22" s="45">
        <f t="shared" si="4"/>
        <v>57.04225352112676</v>
      </c>
      <c r="J22" s="46">
        <f t="shared" si="10"/>
        <v>58.450704225352112</v>
      </c>
      <c r="K22" s="45">
        <f t="shared" si="11"/>
        <v>59.870704225352114</v>
      </c>
      <c r="L22" s="47">
        <v>19</v>
      </c>
      <c r="M22" s="48" t="s">
        <v>100</v>
      </c>
      <c r="N22" s="48">
        <v>17.3</v>
      </c>
      <c r="O22" s="192">
        <v>135</v>
      </c>
      <c r="P22" s="192">
        <v>143</v>
      </c>
      <c r="Q22" s="192">
        <v>20873171</v>
      </c>
      <c r="R22" s="50">
        <f t="shared" si="5"/>
        <v>6054</v>
      </c>
      <c r="S22" s="51">
        <f t="shared" si="6"/>
        <v>145.29599999999999</v>
      </c>
      <c r="T22" s="51">
        <f t="shared" si="7"/>
        <v>6.0540000000000003</v>
      </c>
      <c r="U22" s="193">
        <v>6.7</v>
      </c>
      <c r="V22" s="193">
        <f t="shared" si="0"/>
        <v>6.7</v>
      </c>
      <c r="W22" s="194" t="s">
        <v>142</v>
      </c>
      <c r="X22" s="197">
        <v>0</v>
      </c>
      <c r="Y22" s="197">
        <v>1043</v>
      </c>
      <c r="Z22" s="197">
        <v>1195</v>
      </c>
      <c r="AA22" s="197">
        <v>1185</v>
      </c>
      <c r="AB22" s="197">
        <v>1198</v>
      </c>
      <c r="AC22" s="52" t="s">
        <v>90</v>
      </c>
      <c r="AD22" s="52" t="s">
        <v>90</v>
      </c>
      <c r="AE22" s="52" t="s">
        <v>90</v>
      </c>
      <c r="AF22" s="196" t="s">
        <v>90</v>
      </c>
      <c r="AG22" s="196">
        <v>33802116</v>
      </c>
      <c r="AH22" s="53">
        <f t="shared" si="9"/>
        <v>1376</v>
      </c>
      <c r="AI22" s="54">
        <f t="shared" si="8"/>
        <v>227.28774364056821</v>
      </c>
      <c r="AJ22" s="166">
        <v>0</v>
      </c>
      <c r="AK22" s="166">
        <v>1</v>
      </c>
      <c r="AL22" s="166">
        <v>1</v>
      </c>
      <c r="AM22" s="166">
        <v>1</v>
      </c>
      <c r="AN22" s="166">
        <v>1</v>
      </c>
      <c r="AO22" s="166">
        <v>0</v>
      </c>
      <c r="AP22" s="197">
        <v>7476580</v>
      </c>
      <c r="AQ22" s="197">
        <f t="shared" si="1"/>
        <v>0</v>
      </c>
      <c r="AR22" s="55"/>
      <c r="AS22" s="56" t="s">
        <v>101</v>
      </c>
      <c r="AV22" s="59" t="s">
        <v>110</v>
      </c>
      <c r="AY22" s="170"/>
    </row>
    <row r="23" spans="1:51" x14ac:dyDescent="0.25">
      <c r="A23" s="163" t="s">
        <v>183</v>
      </c>
      <c r="B23" s="43">
        <v>2.5</v>
      </c>
      <c r="C23" s="43">
        <v>0.54166666666666696</v>
      </c>
      <c r="D23" s="191">
        <v>7</v>
      </c>
      <c r="E23" s="44">
        <f t="shared" si="2"/>
        <v>4.9295774647887329</v>
      </c>
      <c r="F23" s="168">
        <v>81</v>
      </c>
      <c r="G23" s="44">
        <f t="shared" si="3"/>
        <v>57.04225352112676</v>
      </c>
      <c r="H23" s="45" t="s">
        <v>88</v>
      </c>
      <c r="I23" s="45">
        <f t="shared" si="4"/>
        <v>55.633802816901408</v>
      </c>
      <c r="J23" s="46">
        <f t="shared" si="10"/>
        <v>57.04225352112676</v>
      </c>
      <c r="K23" s="45">
        <f>J23+(6/1.42)</f>
        <v>61.267605633802816</v>
      </c>
      <c r="L23" s="47">
        <v>19</v>
      </c>
      <c r="M23" s="48" t="s">
        <v>100</v>
      </c>
      <c r="N23" s="48">
        <v>17.5</v>
      </c>
      <c r="O23" s="192">
        <v>133</v>
      </c>
      <c r="P23" s="192">
        <v>141</v>
      </c>
      <c r="Q23" s="192">
        <v>20878841</v>
      </c>
      <c r="R23" s="50">
        <f t="shared" si="5"/>
        <v>5670</v>
      </c>
      <c r="S23" s="51">
        <f t="shared" si="6"/>
        <v>136.08000000000001</v>
      </c>
      <c r="T23" s="51">
        <f t="shared" si="7"/>
        <v>5.67</v>
      </c>
      <c r="U23" s="193">
        <v>6.6</v>
      </c>
      <c r="V23" s="193">
        <f t="shared" si="0"/>
        <v>6.6</v>
      </c>
      <c r="W23" s="194" t="s">
        <v>142</v>
      </c>
      <c r="X23" s="197">
        <v>0</v>
      </c>
      <c r="Y23" s="197">
        <v>913</v>
      </c>
      <c r="Z23" s="197">
        <v>1195</v>
      </c>
      <c r="AA23" s="197">
        <v>1185</v>
      </c>
      <c r="AB23" s="197">
        <v>1198</v>
      </c>
      <c r="AC23" s="52" t="s">
        <v>90</v>
      </c>
      <c r="AD23" s="52" t="s">
        <v>90</v>
      </c>
      <c r="AE23" s="52" t="s">
        <v>90</v>
      </c>
      <c r="AF23" s="196" t="s">
        <v>90</v>
      </c>
      <c r="AG23" s="196">
        <v>33803420</v>
      </c>
      <c r="AH23" s="53">
        <f t="shared" si="9"/>
        <v>1304</v>
      </c>
      <c r="AI23" s="54">
        <f t="shared" si="8"/>
        <v>229.98236331569666</v>
      </c>
      <c r="AJ23" s="166">
        <v>0</v>
      </c>
      <c r="AK23" s="166">
        <v>1</v>
      </c>
      <c r="AL23" s="166">
        <v>1</v>
      </c>
      <c r="AM23" s="166">
        <v>1</v>
      </c>
      <c r="AN23" s="166">
        <v>1</v>
      </c>
      <c r="AO23" s="166">
        <v>0</v>
      </c>
      <c r="AP23" s="197">
        <v>7476580</v>
      </c>
      <c r="AQ23" s="197">
        <f t="shared" si="1"/>
        <v>0</v>
      </c>
      <c r="AR23" s="55"/>
      <c r="AS23" s="56" t="s">
        <v>113</v>
      </c>
      <c r="AT23" s="58"/>
      <c r="AV23" s="60" t="s">
        <v>111</v>
      </c>
      <c r="AW23" s="61" t="s">
        <v>112</v>
      </c>
      <c r="AY23" s="170"/>
    </row>
    <row r="24" spans="1:51" x14ac:dyDescent="0.25">
      <c r="B24" s="43">
        <v>2.5416666666666701</v>
      </c>
      <c r="C24" s="43">
        <v>0.58333333333333404</v>
      </c>
      <c r="D24" s="191">
        <v>11</v>
      </c>
      <c r="E24" s="44">
        <f t="shared" si="2"/>
        <v>7.746478873239437</v>
      </c>
      <c r="F24" s="168">
        <v>81</v>
      </c>
      <c r="G24" s="44">
        <f t="shared" si="3"/>
        <v>57.04225352112676</v>
      </c>
      <c r="H24" s="45" t="s">
        <v>88</v>
      </c>
      <c r="I24" s="45">
        <f t="shared" si="4"/>
        <v>55.633802816901408</v>
      </c>
      <c r="J24" s="46">
        <f t="shared" si="10"/>
        <v>57.04225352112676</v>
      </c>
      <c r="K24" s="45">
        <f t="shared" ref="K24:K34" si="12">J24+(6/1.42)</f>
        <v>61.267605633802816</v>
      </c>
      <c r="L24" s="47">
        <v>18</v>
      </c>
      <c r="M24" s="48" t="s">
        <v>100</v>
      </c>
      <c r="N24" s="48">
        <v>17.3</v>
      </c>
      <c r="O24" s="192">
        <v>131</v>
      </c>
      <c r="P24" s="192">
        <v>129</v>
      </c>
      <c r="Q24" s="192">
        <v>20884477</v>
      </c>
      <c r="R24" s="50">
        <f t="shared" si="5"/>
        <v>5636</v>
      </c>
      <c r="S24" s="51">
        <f t="shared" si="6"/>
        <v>135.26400000000001</v>
      </c>
      <c r="T24" s="51">
        <f t="shared" si="7"/>
        <v>5.6360000000000001</v>
      </c>
      <c r="U24" s="193">
        <v>6.4</v>
      </c>
      <c r="V24" s="193">
        <f t="shared" si="0"/>
        <v>6.4</v>
      </c>
      <c r="W24" s="194" t="s">
        <v>142</v>
      </c>
      <c r="X24" s="197">
        <v>0</v>
      </c>
      <c r="Y24" s="197">
        <v>988</v>
      </c>
      <c r="Z24" s="197">
        <v>1135</v>
      </c>
      <c r="AA24" s="197">
        <v>1185</v>
      </c>
      <c r="AB24" s="197">
        <v>1135</v>
      </c>
      <c r="AC24" s="52" t="s">
        <v>90</v>
      </c>
      <c r="AD24" s="52" t="s">
        <v>90</v>
      </c>
      <c r="AE24" s="52" t="s">
        <v>90</v>
      </c>
      <c r="AF24" s="196" t="s">
        <v>90</v>
      </c>
      <c r="AG24" s="196">
        <v>33804668</v>
      </c>
      <c r="AH24" s="53">
        <f t="shared" si="9"/>
        <v>1248</v>
      </c>
      <c r="AI24" s="54">
        <f t="shared" si="8"/>
        <v>221.43364088005677</v>
      </c>
      <c r="AJ24" s="166">
        <v>0</v>
      </c>
      <c r="AK24" s="166">
        <v>1</v>
      </c>
      <c r="AL24" s="166">
        <v>1</v>
      </c>
      <c r="AM24" s="166">
        <v>1</v>
      </c>
      <c r="AN24" s="166">
        <v>1</v>
      </c>
      <c r="AO24" s="166">
        <v>0</v>
      </c>
      <c r="AP24" s="197">
        <v>7476580</v>
      </c>
      <c r="AQ24" s="197">
        <f t="shared" si="1"/>
        <v>0</v>
      </c>
      <c r="AR24" s="57"/>
      <c r="AS24" s="56" t="s">
        <v>113</v>
      </c>
      <c r="AV24" s="62" t="s">
        <v>29</v>
      </c>
      <c r="AW24" s="62">
        <v>14.7</v>
      </c>
      <c r="AY24" s="170"/>
    </row>
    <row r="25" spans="1:51" x14ac:dyDescent="0.25">
      <c r="B25" s="43">
        <v>2.5833333333333299</v>
      </c>
      <c r="C25" s="43">
        <v>0.625</v>
      </c>
      <c r="D25" s="191">
        <v>11</v>
      </c>
      <c r="E25" s="44">
        <f t="shared" si="2"/>
        <v>7.746478873239437</v>
      </c>
      <c r="F25" s="168">
        <v>81</v>
      </c>
      <c r="G25" s="44">
        <f t="shared" si="3"/>
        <v>57.04225352112676</v>
      </c>
      <c r="H25" s="45" t="s">
        <v>88</v>
      </c>
      <c r="I25" s="45">
        <f t="shared" si="4"/>
        <v>55.633802816901408</v>
      </c>
      <c r="J25" s="46">
        <f t="shared" si="10"/>
        <v>57.04225352112676</v>
      </c>
      <c r="K25" s="45">
        <f t="shared" si="12"/>
        <v>61.267605633802816</v>
      </c>
      <c r="L25" s="47">
        <v>18</v>
      </c>
      <c r="M25" s="48" t="s">
        <v>100</v>
      </c>
      <c r="N25" s="48">
        <v>16.899999999999999</v>
      </c>
      <c r="O25" s="192">
        <v>127</v>
      </c>
      <c r="P25" s="192">
        <v>131</v>
      </c>
      <c r="Q25" s="192">
        <v>20889875</v>
      </c>
      <c r="R25" s="50">
        <f t="shared" si="5"/>
        <v>5398</v>
      </c>
      <c r="S25" s="51">
        <f t="shared" si="6"/>
        <v>129.55199999999999</v>
      </c>
      <c r="T25" s="51">
        <f t="shared" si="7"/>
        <v>5.3979999999999997</v>
      </c>
      <c r="U25" s="193">
        <v>6.2</v>
      </c>
      <c r="V25" s="193">
        <f t="shared" si="0"/>
        <v>6.2</v>
      </c>
      <c r="W25" s="194" t="s">
        <v>142</v>
      </c>
      <c r="X25" s="197">
        <v>0</v>
      </c>
      <c r="Y25" s="197">
        <v>1016</v>
      </c>
      <c r="Z25" s="197">
        <v>1135</v>
      </c>
      <c r="AA25" s="197">
        <v>1185</v>
      </c>
      <c r="AB25" s="197">
        <v>1135</v>
      </c>
      <c r="AC25" s="52" t="s">
        <v>90</v>
      </c>
      <c r="AD25" s="52" t="s">
        <v>90</v>
      </c>
      <c r="AE25" s="52" t="s">
        <v>90</v>
      </c>
      <c r="AF25" s="196" t="s">
        <v>90</v>
      </c>
      <c r="AG25" s="196">
        <v>33805844</v>
      </c>
      <c r="AH25" s="53">
        <f t="shared" si="9"/>
        <v>1176</v>
      </c>
      <c r="AI25" s="54">
        <f t="shared" si="8"/>
        <v>217.85846609855503</v>
      </c>
      <c r="AJ25" s="166">
        <v>0</v>
      </c>
      <c r="AK25" s="166">
        <v>1</v>
      </c>
      <c r="AL25" s="166">
        <v>1</v>
      </c>
      <c r="AM25" s="166">
        <v>1</v>
      </c>
      <c r="AN25" s="166">
        <v>1</v>
      </c>
      <c r="AO25" s="166">
        <v>0</v>
      </c>
      <c r="AP25" s="197">
        <v>7476580</v>
      </c>
      <c r="AQ25" s="197">
        <f t="shared" si="1"/>
        <v>0</v>
      </c>
      <c r="AR25" s="55"/>
      <c r="AS25" s="56" t="s">
        <v>113</v>
      </c>
      <c r="AV25" s="62" t="s">
        <v>74</v>
      </c>
      <c r="AW25" s="62">
        <v>10.36</v>
      </c>
      <c r="AY25" s="170"/>
    </row>
    <row r="26" spans="1:51" x14ac:dyDescent="0.25">
      <c r="B26" s="43">
        <v>2.625</v>
      </c>
      <c r="C26" s="43">
        <v>0.66666666666666696</v>
      </c>
      <c r="D26" s="191">
        <v>10</v>
      </c>
      <c r="E26" s="44">
        <f t="shared" si="2"/>
        <v>7.042253521126761</v>
      </c>
      <c r="F26" s="168">
        <v>81</v>
      </c>
      <c r="G26" s="44">
        <f t="shared" si="3"/>
        <v>57.04225352112676</v>
      </c>
      <c r="H26" s="45" t="s">
        <v>88</v>
      </c>
      <c r="I26" s="45">
        <f t="shared" si="4"/>
        <v>53.521126760563384</v>
      </c>
      <c r="J26" s="46">
        <f>(F26-3)/1.42</f>
        <v>54.929577464788736</v>
      </c>
      <c r="K26" s="45">
        <f t="shared" si="12"/>
        <v>59.154929577464792</v>
      </c>
      <c r="L26" s="47">
        <v>18</v>
      </c>
      <c r="M26" s="48" t="s">
        <v>100</v>
      </c>
      <c r="N26" s="48">
        <v>16.7</v>
      </c>
      <c r="O26" s="192">
        <v>124</v>
      </c>
      <c r="P26" s="192">
        <v>132</v>
      </c>
      <c r="Q26" s="192">
        <v>20895355</v>
      </c>
      <c r="R26" s="50">
        <f t="shared" si="5"/>
        <v>5480</v>
      </c>
      <c r="S26" s="51">
        <f t="shared" si="6"/>
        <v>131.52000000000001</v>
      </c>
      <c r="T26" s="51">
        <f t="shared" si="7"/>
        <v>5.48</v>
      </c>
      <c r="U26" s="193">
        <v>5.9</v>
      </c>
      <c r="V26" s="193">
        <f t="shared" si="0"/>
        <v>5.9</v>
      </c>
      <c r="W26" s="194" t="s">
        <v>142</v>
      </c>
      <c r="X26" s="197">
        <v>0</v>
      </c>
      <c r="Y26" s="197">
        <v>1026</v>
      </c>
      <c r="Z26" s="197">
        <v>1135</v>
      </c>
      <c r="AA26" s="197">
        <v>1185</v>
      </c>
      <c r="AB26" s="197">
        <v>1135</v>
      </c>
      <c r="AC26" s="52" t="s">
        <v>90</v>
      </c>
      <c r="AD26" s="52" t="s">
        <v>90</v>
      </c>
      <c r="AE26" s="52" t="s">
        <v>90</v>
      </c>
      <c r="AF26" s="196" t="s">
        <v>90</v>
      </c>
      <c r="AG26" s="196">
        <v>33807048</v>
      </c>
      <c r="AH26" s="53">
        <f t="shared" si="9"/>
        <v>1204</v>
      </c>
      <c r="AI26" s="54">
        <f t="shared" si="8"/>
        <v>219.70802919708026</v>
      </c>
      <c r="AJ26" s="166">
        <v>0</v>
      </c>
      <c r="AK26" s="166">
        <v>1</v>
      </c>
      <c r="AL26" s="166">
        <v>1</v>
      </c>
      <c r="AM26" s="166">
        <v>1</v>
      </c>
      <c r="AN26" s="166">
        <v>1</v>
      </c>
      <c r="AO26" s="166">
        <v>0</v>
      </c>
      <c r="AP26" s="197">
        <v>7476580</v>
      </c>
      <c r="AQ26" s="197">
        <f t="shared" si="1"/>
        <v>0</v>
      </c>
      <c r="AR26" s="55"/>
      <c r="AS26" s="56" t="s">
        <v>113</v>
      </c>
      <c r="AV26" s="62" t="s">
        <v>114</v>
      </c>
      <c r="AW26" s="62">
        <v>1.01325</v>
      </c>
      <c r="AY26" s="170"/>
    </row>
    <row r="27" spans="1:51" x14ac:dyDescent="0.25">
      <c r="B27" s="43">
        <v>2.6666666666666701</v>
      </c>
      <c r="C27" s="43">
        <v>0.70833333333333404</v>
      </c>
      <c r="D27" s="191">
        <v>5</v>
      </c>
      <c r="E27" s="44">
        <f t="shared" si="2"/>
        <v>3.5211267605633805</v>
      </c>
      <c r="F27" s="168">
        <v>81</v>
      </c>
      <c r="G27" s="44">
        <f t="shared" si="3"/>
        <v>57.04225352112676</v>
      </c>
      <c r="H27" s="45" t="s">
        <v>88</v>
      </c>
      <c r="I27" s="45">
        <f t="shared" si="4"/>
        <v>53.521126760563384</v>
      </c>
      <c r="J27" s="46">
        <f t="shared" ref="J27:J32" si="13">(F27-3)/1.42</f>
        <v>54.929577464788736</v>
      </c>
      <c r="K27" s="45">
        <f t="shared" si="12"/>
        <v>59.154929577464792</v>
      </c>
      <c r="L27" s="47">
        <v>18</v>
      </c>
      <c r="M27" s="48" t="s">
        <v>100</v>
      </c>
      <c r="N27" s="48">
        <v>16.7</v>
      </c>
      <c r="O27" s="192">
        <v>130</v>
      </c>
      <c r="P27" s="192">
        <v>135</v>
      </c>
      <c r="Q27" s="192">
        <v>20900941</v>
      </c>
      <c r="R27" s="50">
        <f t="shared" si="5"/>
        <v>5586</v>
      </c>
      <c r="S27" s="51">
        <f t="shared" si="6"/>
        <v>134.06399999999999</v>
      </c>
      <c r="T27" s="51">
        <f t="shared" si="7"/>
        <v>5.5860000000000003</v>
      </c>
      <c r="U27" s="193">
        <v>5.3</v>
      </c>
      <c r="V27" s="193">
        <f t="shared" si="0"/>
        <v>5.3</v>
      </c>
      <c r="W27" s="194" t="s">
        <v>142</v>
      </c>
      <c r="X27" s="197">
        <v>0</v>
      </c>
      <c r="Y27" s="197">
        <v>1019</v>
      </c>
      <c r="Z27" s="197">
        <v>1196</v>
      </c>
      <c r="AA27" s="197">
        <v>1185</v>
      </c>
      <c r="AB27" s="197">
        <v>1198</v>
      </c>
      <c r="AC27" s="52" t="s">
        <v>90</v>
      </c>
      <c r="AD27" s="52" t="s">
        <v>90</v>
      </c>
      <c r="AE27" s="52" t="s">
        <v>90</v>
      </c>
      <c r="AF27" s="196" t="s">
        <v>90</v>
      </c>
      <c r="AG27" s="196">
        <v>33808308</v>
      </c>
      <c r="AH27" s="53">
        <f t="shared" si="9"/>
        <v>1260</v>
      </c>
      <c r="AI27" s="54">
        <f t="shared" si="8"/>
        <v>225.56390977443607</v>
      </c>
      <c r="AJ27" s="166">
        <v>0</v>
      </c>
      <c r="AK27" s="166">
        <v>1</v>
      </c>
      <c r="AL27" s="166">
        <v>1</v>
      </c>
      <c r="AM27" s="166">
        <v>1</v>
      </c>
      <c r="AN27" s="166">
        <v>1</v>
      </c>
      <c r="AO27" s="166">
        <v>0</v>
      </c>
      <c r="AP27" s="197">
        <v>7476580</v>
      </c>
      <c r="AQ27" s="197">
        <f t="shared" si="1"/>
        <v>0</v>
      </c>
      <c r="AR27" s="55"/>
      <c r="AS27" s="56" t="s">
        <v>113</v>
      </c>
      <c r="AV27" s="62" t="s">
        <v>115</v>
      </c>
      <c r="AW27" s="62">
        <v>1</v>
      </c>
      <c r="AY27" s="170"/>
    </row>
    <row r="28" spans="1:51" x14ac:dyDescent="0.25">
      <c r="B28" s="43">
        <v>2.7083333333333299</v>
      </c>
      <c r="C28" s="43">
        <v>0.750000000000002</v>
      </c>
      <c r="D28" s="191">
        <v>6</v>
      </c>
      <c r="E28" s="44">
        <f t="shared" si="2"/>
        <v>4.2253521126760569</v>
      </c>
      <c r="F28" s="168">
        <v>78</v>
      </c>
      <c r="G28" s="44">
        <f t="shared" si="3"/>
        <v>54.929577464788736</v>
      </c>
      <c r="H28" s="45" t="s">
        <v>88</v>
      </c>
      <c r="I28" s="45">
        <f t="shared" si="4"/>
        <v>51.408450704225352</v>
      </c>
      <c r="J28" s="46">
        <f t="shared" si="13"/>
        <v>52.816901408450704</v>
      </c>
      <c r="K28" s="45">
        <f t="shared" si="12"/>
        <v>57.04225352112676</v>
      </c>
      <c r="L28" s="47">
        <v>18</v>
      </c>
      <c r="M28" s="48" t="s">
        <v>100</v>
      </c>
      <c r="N28" s="48">
        <v>16.7</v>
      </c>
      <c r="O28" s="192">
        <v>129</v>
      </c>
      <c r="P28" s="192">
        <v>131</v>
      </c>
      <c r="Q28" s="192">
        <v>20906423</v>
      </c>
      <c r="R28" s="50">
        <f t="shared" si="5"/>
        <v>5482</v>
      </c>
      <c r="S28" s="51">
        <f t="shared" si="6"/>
        <v>131.56800000000001</v>
      </c>
      <c r="T28" s="51">
        <f t="shared" si="7"/>
        <v>5.4820000000000002</v>
      </c>
      <c r="U28" s="193">
        <v>5.0999999999999996</v>
      </c>
      <c r="V28" s="193">
        <f t="shared" si="0"/>
        <v>5.0999999999999996</v>
      </c>
      <c r="W28" s="194" t="s">
        <v>142</v>
      </c>
      <c r="X28" s="197">
        <v>0</v>
      </c>
      <c r="Y28" s="197">
        <v>1001</v>
      </c>
      <c r="Z28" s="197">
        <v>1145</v>
      </c>
      <c r="AA28" s="197">
        <v>1185</v>
      </c>
      <c r="AB28" s="197">
        <v>1158</v>
      </c>
      <c r="AC28" s="52" t="s">
        <v>90</v>
      </c>
      <c r="AD28" s="52" t="s">
        <v>90</v>
      </c>
      <c r="AE28" s="52" t="s">
        <v>90</v>
      </c>
      <c r="AF28" s="196" t="s">
        <v>90</v>
      </c>
      <c r="AG28" s="196">
        <v>33809548</v>
      </c>
      <c r="AH28" s="53">
        <f t="shared" si="9"/>
        <v>1240</v>
      </c>
      <c r="AI28" s="54">
        <f t="shared" si="8"/>
        <v>226.19481940897481</v>
      </c>
      <c r="AJ28" s="166">
        <v>0</v>
      </c>
      <c r="AK28" s="166">
        <v>1</v>
      </c>
      <c r="AL28" s="166">
        <v>1</v>
      </c>
      <c r="AM28" s="166">
        <v>1</v>
      </c>
      <c r="AN28" s="166">
        <v>1</v>
      </c>
      <c r="AO28" s="166">
        <v>0</v>
      </c>
      <c r="AP28" s="197">
        <v>7476580</v>
      </c>
      <c r="AQ28" s="197">
        <f t="shared" si="1"/>
        <v>0</v>
      </c>
      <c r="AR28" s="57"/>
      <c r="AS28" s="56" t="s">
        <v>113</v>
      </c>
      <c r="AV28" s="62" t="s">
        <v>116</v>
      </c>
      <c r="AW28" s="62">
        <v>101.325</v>
      </c>
      <c r="AY28" s="170"/>
    </row>
    <row r="29" spans="1:51" x14ac:dyDescent="0.25">
      <c r="B29" s="43">
        <v>2.75</v>
      </c>
      <c r="C29" s="43">
        <v>0.79166666666666896</v>
      </c>
      <c r="D29" s="191">
        <v>6</v>
      </c>
      <c r="E29" s="44">
        <f t="shared" si="2"/>
        <v>4.2253521126760569</v>
      </c>
      <c r="F29" s="168">
        <v>78</v>
      </c>
      <c r="G29" s="44">
        <f t="shared" si="3"/>
        <v>54.929577464788736</v>
      </c>
      <c r="H29" s="45" t="s">
        <v>88</v>
      </c>
      <c r="I29" s="45">
        <f t="shared" si="4"/>
        <v>51.408450704225352</v>
      </c>
      <c r="J29" s="46">
        <f t="shared" si="13"/>
        <v>52.816901408450704</v>
      </c>
      <c r="K29" s="45">
        <f t="shared" si="12"/>
        <v>57.04225352112676</v>
      </c>
      <c r="L29" s="47">
        <v>18</v>
      </c>
      <c r="M29" s="48" t="s">
        <v>100</v>
      </c>
      <c r="N29" s="48">
        <v>16.600000000000001</v>
      </c>
      <c r="O29" s="192">
        <v>131</v>
      </c>
      <c r="P29" s="192">
        <v>129</v>
      </c>
      <c r="Q29" s="192">
        <v>20911864</v>
      </c>
      <c r="R29" s="50">
        <f t="shared" si="5"/>
        <v>5441</v>
      </c>
      <c r="S29" s="51">
        <f t="shared" si="6"/>
        <v>130.584</v>
      </c>
      <c r="T29" s="51">
        <f t="shared" si="7"/>
        <v>5.4409999999999998</v>
      </c>
      <c r="U29" s="193">
        <v>4.9000000000000004</v>
      </c>
      <c r="V29" s="193">
        <f t="shared" si="0"/>
        <v>4.9000000000000004</v>
      </c>
      <c r="W29" s="194" t="s">
        <v>142</v>
      </c>
      <c r="X29" s="197">
        <v>0</v>
      </c>
      <c r="Y29" s="197">
        <v>982</v>
      </c>
      <c r="Z29" s="197">
        <v>1145</v>
      </c>
      <c r="AA29" s="197">
        <v>1185</v>
      </c>
      <c r="AB29" s="197">
        <v>1158</v>
      </c>
      <c r="AC29" s="52" t="s">
        <v>90</v>
      </c>
      <c r="AD29" s="52" t="s">
        <v>90</v>
      </c>
      <c r="AE29" s="52" t="s">
        <v>90</v>
      </c>
      <c r="AF29" s="196" t="s">
        <v>90</v>
      </c>
      <c r="AG29" s="196">
        <v>33810772</v>
      </c>
      <c r="AH29" s="53">
        <f t="shared" si="9"/>
        <v>1224</v>
      </c>
      <c r="AI29" s="54">
        <f t="shared" si="8"/>
        <v>224.95864730748025</v>
      </c>
      <c r="AJ29" s="166">
        <v>0</v>
      </c>
      <c r="AK29" s="166">
        <v>1</v>
      </c>
      <c r="AL29" s="166">
        <v>1</v>
      </c>
      <c r="AM29" s="166">
        <v>1</v>
      </c>
      <c r="AN29" s="166">
        <v>1</v>
      </c>
      <c r="AO29" s="166">
        <v>0</v>
      </c>
      <c r="AP29" s="197">
        <v>7476580</v>
      </c>
      <c r="AQ29" s="197">
        <f t="shared" si="1"/>
        <v>0</v>
      </c>
      <c r="AR29" s="55"/>
      <c r="AS29" s="56" t="s">
        <v>113</v>
      </c>
      <c r="AY29" s="170"/>
    </row>
    <row r="30" spans="1:51" x14ac:dyDescent="0.25">
      <c r="B30" s="43">
        <v>2.7916666666666701</v>
      </c>
      <c r="C30" s="43">
        <v>0.83333333333333703</v>
      </c>
      <c r="D30" s="191">
        <v>10</v>
      </c>
      <c r="E30" s="44">
        <f t="shared" si="2"/>
        <v>7.042253521126761</v>
      </c>
      <c r="F30" s="168">
        <v>76</v>
      </c>
      <c r="G30" s="44">
        <f t="shared" si="3"/>
        <v>53.521126760563384</v>
      </c>
      <c r="H30" s="45" t="s">
        <v>88</v>
      </c>
      <c r="I30" s="45">
        <f t="shared" si="4"/>
        <v>50</v>
      </c>
      <c r="J30" s="46">
        <f t="shared" si="13"/>
        <v>51.408450704225352</v>
      </c>
      <c r="K30" s="45">
        <f t="shared" si="12"/>
        <v>55.633802816901408</v>
      </c>
      <c r="L30" s="47">
        <v>18</v>
      </c>
      <c r="M30" s="48" t="s">
        <v>100</v>
      </c>
      <c r="N30" s="48">
        <v>16.600000000000001</v>
      </c>
      <c r="O30" s="192">
        <v>115</v>
      </c>
      <c r="P30" s="192">
        <v>126</v>
      </c>
      <c r="Q30" s="192">
        <v>20917131</v>
      </c>
      <c r="R30" s="50">
        <f t="shared" si="5"/>
        <v>5267</v>
      </c>
      <c r="S30" s="51">
        <f t="shared" si="6"/>
        <v>126.408</v>
      </c>
      <c r="T30" s="51">
        <f t="shared" si="7"/>
        <v>5.2670000000000003</v>
      </c>
      <c r="U30" s="193">
        <v>4.4000000000000004</v>
      </c>
      <c r="V30" s="193">
        <f t="shared" si="0"/>
        <v>4.4000000000000004</v>
      </c>
      <c r="W30" s="194" t="s">
        <v>143</v>
      </c>
      <c r="X30" s="197">
        <v>0</v>
      </c>
      <c r="Y30" s="197">
        <v>1054</v>
      </c>
      <c r="Z30" s="197">
        <v>1196</v>
      </c>
      <c r="AA30" s="197">
        <v>0</v>
      </c>
      <c r="AB30" s="197">
        <v>1199</v>
      </c>
      <c r="AC30" s="52" t="s">
        <v>90</v>
      </c>
      <c r="AD30" s="52" t="s">
        <v>90</v>
      </c>
      <c r="AE30" s="52" t="s">
        <v>90</v>
      </c>
      <c r="AF30" s="196" t="s">
        <v>90</v>
      </c>
      <c r="AG30" s="196">
        <v>33811840</v>
      </c>
      <c r="AH30" s="53">
        <f t="shared" si="9"/>
        <v>1068</v>
      </c>
      <c r="AI30" s="54">
        <f t="shared" si="8"/>
        <v>202.77197645718624</v>
      </c>
      <c r="AJ30" s="166">
        <v>0</v>
      </c>
      <c r="AK30" s="166">
        <v>1</v>
      </c>
      <c r="AL30" s="166">
        <v>1</v>
      </c>
      <c r="AM30" s="166">
        <v>0</v>
      </c>
      <c r="AN30" s="166">
        <v>1</v>
      </c>
      <c r="AO30" s="166">
        <v>0</v>
      </c>
      <c r="AP30" s="197">
        <v>7476580</v>
      </c>
      <c r="AQ30" s="197">
        <f t="shared" si="1"/>
        <v>0</v>
      </c>
      <c r="AR30" s="55"/>
      <c r="AS30" s="56" t="s">
        <v>113</v>
      </c>
      <c r="AV30" s="225" t="s">
        <v>117</v>
      </c>
      <c r="AW30" s="225"/>
      <c r="AY30" s="170"/>
    </row>
    <row r="31" spans="1:51" x14ac:dyDescent="0.25">
      <c r="B31" s="43">
        <v>2.8333333333333299</v>
      </c>
      <c r="C31" s="43">
        <v>0.875000000000004</v>
      </c>
      <c r="D31" s="191">
        <v>11</v>
      </c>
      <c r="E31" s="44">
        <f t="shared" si="2"/>
        <v>7.746478873239437</v>
      </c>
      <c r="F31" s="168">
        <v>76</v>
      </c>
      <c r="G31" s="44">
        <f t="shared" si="3"/>
        <v>53.521126760563384</v>
      </c>
      <c r="H31" s="45" t="s">
        <v>88</v>
      </c>
      <c r="I31" s="45">
        <f t="shared" si="4"/>
        <v>50</v>
      </c>
      <c r="J31" s="46">
        <f t="shared" si="13"/>
        <v>51.408450704225352</v>
      </c>
      <c r="K31" s="45">
        <f t="shared" si="12"/>
        <v>55.633802816901408</v>
      </c>
      <c r="L31" s="47">
        <v>18</v>
      </c>
      <c r="M31" s="48" t="s">
        <v>100</v>
      </c>
      <c r="N31" s="48">
        <v>16.100000000000001</v>
      </c>
      <c r="O31" s="192">
        <v>118</v>
      </c>
      <c r="P31" s="192">
        <v>126</v>
      </c>
      <c r="Q31" s="192">
        <v>20922367</v>
      </c>
      <c r="R31" s="50">
        <f t="shared" si="5"/>
        <v>5236</v>
      </c>
      <c r="S31" s="51">
        <f t="shared" si="6"/>
        <v>125.664</v>
      </c>
      <c r="T31" s="51">
        <f t="shared" si="7"/>
        <v>5.2359999999999998</v>
      </c>
      <c r="U31" s="193">
        <v>3.7</v>
      </c>
      <c r="V31" s="193">
        <f t="shared" si="0"/>
        <v>3.7</v>
      </c>
      <c r="W31" s="194" t="s">
        <v>143</v>
      </c>
      <c r="X31" s="197">
        <v>0</v>
      </c>
      <c r="Y31" s="197">
        <v>1019</v>
      </c>
      <c r="Z31" s="197">
        <v>1196</v>
      </c>
      <c r="AA31" s="197">
        <v>0</v>
      </c>
      <c r="AB31" s="197">
        <v>1199</v>
      </c>
      <c r="AC31" s="52" t="s">
        <v>90</v>
      </c>
      <c r="AD31" s="52" t="s">
        <v>90</v>
      </c>
      <c r="AE31" s="52" t="s">
        <v>90</v>
      </c>
      <c r="AF31" s="196" t="s">
        <v>90</v>
      </c>
      <c r="AG31" s="196">
        <v>33812888</v>
      </c>
      <c r="AH31" s="53">
        <f t="shared" si="9"/>
        <v>1048</v>
      </c>
      <c r="AI31" s="54">
        <f t="shared" si="8"/>
        <v>200.15278838808251</v>
      </c>
      <c r="AJ31" s="166">
        <v>0</v>
      </c>
      <c r="AK31" s="166">
        <v>1</v>
      </c>
      <c r="AL31" s="166">
        <v>1</v>
      </c>
      <c r="AM31" s="166">
        <v>0</v>
      </c>
      <c r="AN31" s="166">
        <v>1</v>
      </c>
      <c r="AO31" s="166">
        <v>0</v>
      </c>
      <c r="AP31" s="197">
        <v>7476580</v>
      </c>
      <c r="AQ31" s="197">
        <f t="shared" si="1"/>
        <v>0</v>
      </c>
      <c r="AR31" s="55"/>
      <c r="AS31" s="56" t="s">
        <v>113</v>
      </c>
      <c r="AV31" s="63" t="s">
        <v>29</v>
      </c>
      <c r="AW31" s="63" t="s">
        <v>74</v>
      </c>
      <c r="AY31" s="170"/>
    </row>
    <row r="32" spans="1:51" x14ac:dyDescent="0.25">
      <c r="B32" s="43">
        <v>2.875</v>
      </c>
      <c r="C32" s="43">
        <v>0.91666666666667096</v>
      </c>
      <c r="D32" s="191">
        <v>13</v>
      </c>
      <c r="E32" s="44">
        <f t="shared" si="2"/>
        <v>9.1549295774647899</v>
      </c>
      <c r="F32" s="168">
        <v>76</v>
      </c>
      <c r="G32" s="44">
        <f t="shared" si="3"/>
        <v>53.521126760563384</v>
      </c>
      <c r="H32" s="45" t="s">
        <v>88</v>
      </c>
      <c r="I32" s="45">
        <f t="shared" si="4"/>
        <v>50</v>
      </c>
      <c r="J32" s="46">
        <f t="shared" si="13"/>
        <v>51.408450704225352</v>
      </c>
      <c r="K32" s="45">
        <f t="shared" si="12"/>
        <v>55.633802816901408</v>
      </c>
      <c r="L32" s="47">
        <v>14</v>
      </c>
      <c r="M32" s="48" t="s">
        <v>118</v>
      </c>
      <c r="N32" s="48">
        <v>12.6</v>
      </c>
      <c r="O32" s="192">
        <v>118</v>
      </c>
      <c r="P32" s="192">
        <v>131</v>
      </c>
      <c r="Q32" s="192">
        <v>20927400</v>
      </c>
      <c r="R32" s="50">
        <f>Q32-Q31</f>
        <v>5033</v>
      </c>
      <c r="S32" s="51">
        <f t="shared" si="6"/>
        <v>120.792</v>
      </c>
      <c r="T32" s="51">
        <f t="shared" si="7"/>
        <v>5.0330000000000004</v>
      </c>
      <c r="U32" s="193">
        <v>3.5</v>
      </c>
      <c r="V32" s="193">
        <f t="shared" si="0"/>
        <v>3.5</v>
      </c>
      <c r="W32" s="194" t="s">
        <v>143</v>
      </c>
      <c r="X32" s="197">
        <v>0</v>
      </c>
      <c r="Y32" s="197">
        <v>1000</v>
      </c>
      <c r="Z32" s="197">
        <v>1196</v>
      </c>
      <c r="AA32" s="197">
        <v>0</v>
      </c>
      <c r="AB32" s="197">
        <v>1199</v>
      </c>
      <c r="AC32" s="52" t="s">
        <v>90</v>
      </c>
      <c r="AD32" s="52" t="s">
        <v>90</v>
      </c>
      <c r="AE32" s="52" t="s">
        <v>90</v>
      </c>
      <c r="AF32" s="196" t="s">
        <v>90</v>
      </c>
      <c r="AG32" s="196">
        <v>33813892</v>
      </c>
      <c r="AH32" s="53">
        <f t="shared" si="9"/>
        <v>1004</v>
      </c>
      <c r="AI32" s="54">
        <f t="shared" si="8"/>
        <v>199.48340949731769</v>
      </c>
      <c r="AJ32" s="166">
        <v>0</v>
      </c>
      <c r="AK32" s="166">
        <v>1</v>
      </c>
      <c r="AL32" s="166">
        <v>1</v>
      </c>
      <c r="AM32" s="166">
        <v>0</v>
      </c>
      <c r="AN32" s="166">
        <v>1</v>
      </c>
      <c r="AO32" s="166">
        <v>0</v>
      </c>
      <c r="AP32" s="197">
        <v>7476580</v>
      </c>
      <c r="AQ32" s="197">
        <f>AP32-AP31</f>
        <v>0</v>
      </c>
      <c r="AR32" s="57"/>
      <c r="AS32" s="56" t="s">
        <v>113</v>
      </c>
      <c r="AV32" s="64">
        <v>1</v>
      </c>
      <c r="AW32" s="64">
        <f>IFERROR(AV32*VLOOKUP(AV31,AV24:AW28,2,FALSE)/VLOOKUP(AW31,AV24:AW28,2,FALSE),"Enter Unit and Value")</f>
        <v>1.4189189189189189</v>
      </c>
      <c r="AY32" s="170"/>
    </row>
    <row r="33" spans="2:51" x14ac:dyDescent="0.25">
      <c r="B33" s="43">
        <v>2.9166666666666701</v>
      </c>
      <c r="C33" s="43">
        <v>0.95833333333333803</v>
      </c>
      <c r="D33" s="191">
        <v>11</v>
      </c>
      <c r="E33" s="44">
        <f t="shared" si="2"/>
        <v>7.746478873239437</v>
      </c>
      <c r="F33" s="168">
        <v>66</v>
      </c>
      <c r="G33" s="44">
        <f t="shared" si="3"/>
        <v>46.478873239436624</v>
      </c>
      <c r="H33" s="45" t="s">
        <v>88</v>
      </c>
      <c r="I33" s="45">
        <f>J33-(2/1.42)</f>
        <v>41.549295774647888</v>
      </c>
      <c r="J33" s="46">
        <f t="shared" ref="J33:J34" si="14">(F33-5)/1.42</f>
        <v>42.95774647887324</v>
      </c>
      <c r="K33" s="45">
        <f t="shared" si="12"/>
        <v>47.183098591549296</v>
      </c>
      <c r="L33" s="47">
        <v>14</v>
      </c>
      <c r="M33" s="48" t="s">
        <v>118</v>
      </c>
      <c r="N33" s="48">
        <v>11.9</v>
      </c>
      <c r="O33" s="192">
        <v>101</v>
      </c>
      <c r="P33" s="192">
        <v>114</v>
      </c>
      <c r="Q33" s="192">
        <v>20931660</v>
      </c>
      <c r="R33" s="50">
        <f t="shared" si="5"/>
        <v>4260</v>
      </c>
      <c r="S33" s="51">
        <f t="shared" si="6"/>
        <v>102.24</v>
      </c>
      <c r="T33" s="51">
        <f t="shared" si="7"/>
        <v>4.26</v>
      </c>
      <c r="U33" s="193">
        <v>4.0999999999999996</v>
      </c>
      <c r="V33" s="193">
        <f t="shared" si="0"/>
        <v>4.0999999999999996</v>
      </c>
      <c r="W33" s="194" t="s">
        <v>129</v>
      </c>
      <c r="X33" s="197">
        <v>0</v>
      </c>
      <c r="Y33" s="197">
        <v>0</v>
      </c>
      <c r="Z33" s="197">
        <v>1085</v>
      </c>
      <c r="AA33" s="197">
        <v>0</v>
      </c>
      <c r="AB33" s="197">
        <v>1050</v>
      </c>
      <c r="AC33" s="52" t="s">
        <v>90</v>
      </c>
      <c r="AD33" s="52" t="s">
        <v>90</v>
      </c>
      <c r="AE33" s="52" t="s">
        <v>90</v>
      </c>
      <c r="AF33" s="196" t="s">
        <v>90</v>
      </c>
      <c r="AG33" s="196">
        <v>33814620</v>
      </c>
      <c r="AH33" s="53">
        <f t="shared" si="9"/>
        <v>728</v>
      </c>
      <c r="AI33" s="54">
        <f t="shared" si="8"/>
        <v>170.89201877934272</v>
      </c>
      <c r="AJ33" s="166">
        <v>0</v>
      </c>
      <c r="AK33" s="166">
        <v>0</v>
      </c>
      <c r="AL33" s="166">
        <v>1</v>
      </c>
      <c r="AM33" s="166">
        <v>0</v>
      </c>
      <c r="AN33" s="166">
        <v>1</v>
      </c>
      <c r="AO33" s="166">
        <v>0.25</v>
      </c>
      <c r="AP33" s="197">
        <v>7477109</v>
      </c>
      <c r="AQ33" s="197">
        <f>AP33-AP32</f>
        <v>529</v>
      </c>
      <c r="AR33" s="55"/>
      <c r="AS33" s="56" t="s">
        <v>113</v>
      </c>
      <c r="AY33" s="170"/>
    </row>
    <row r="34" spans="2:51" x14ac:dyDescent="0.25">
      <c r="B34" s="43">
        <v>2.9583333333333299</v>
      </c>
      <c r="C34" s="43">
        <v>1</v>
      </c>
      <c r="D34" s="191">
        <v>14</v>
      </c>
      <c r="E34" s="44">
        <f t="shared" si="2"/>
        <v>9.8591549295774659</v>
      </c>
      <c r="F34" s="168">
        <v>66</v>
      </c>
      <c r="G34" s="44">
        <f t="shared" si="3"/>
        <v>46.478873239436624</v>
      </c>
      <c r="H34" s="45" t="s">
        <v>88</v>
      </c>
      <c r="I34" s="45">
        <f t="shared" si="4"/>
        <v>41.549295774647888</v>
      </c>
      <c r="J34" s="46">
        <f t="shared" si="14"/>
        <v>42.95774647887324</v>
      </c>
      <c r="K34" s="45">
        <f t="shared" si="12"/>
        <v>47.183098591549296</v>
      </c>
      <c r="L34" s="47">
        <v>14</v>
      </c>
      <c r="M34" s="48" t="s">
        <v>118</v>
      </c>
      <c r="N34" s="65">
        <v>11.5</v>
      </c>
      <c r="O34" s="192">
        <v>97</v>
      </c>
      <c r="P34" s="192">
        <v>110</v>
      </c>
      <c r="Q34" s="192">
        <v>20935615</v>
      </c>
      <c r="R34" s="50">
        <f t="shared" si="5"/>
        <v>3955</v>
      </c>
      <c r="S34" s="51">
        <f t="shared" si="6"/>
        <v>94.92</v>
      </c>
      <c r="T34" s="51">
        <f t="shared" si="7"/>
        <v>3.9550000000000001</v>
      </c>
      <c r="U34" s="193">
        <v>4.8</v>
      </c>
      <c r="V34" s="193">
        <f t="shared" si="0"/>
        <v>4.8</v>
      </c>
      <c r="W34" s="194" t="s">
        <v>129</v>
      </c>
      <c r="X34" s="197">
        <v>0</v>
      </c>
      <c r="Y34" s="197">
        <v>0</v>
      </c>
      <c r="Z34" s="197">
        <v>1017</v>
      </c>
      <c r="AA34" s="197">
        <v>0</v>
      </c>
      <c r="AB34" s="197">
        <v>1058</v>
      </c>
      <c r="AC34" s="52" t="s">
        <v>90</v>
      </c>
      <c r="AD34" s="52" t="s">
        <v>90</v>
      </c>
      <c r="AE34" s="52" t="s">
        <v>90</v>
      </c>
      <c r="AF34" s="196" t="s">
        <v>90</v>
      </c>
      <c r="AG34" s="196">
        <v>33815256</v>
      </c>
      <c r="AH34" s="53">
        <f t="shared" si="9"/>
        <v>636</v>
      </c>
      <c r="AI34" s="54">
        <f t="shared" si="8"/>
        <v>160.80910240202275</v>
      </c>
      <c r="AJ34" s="166">
        <v>0</v>
      </c>
      <c r="AK34" s="166">
        <v>0</v>
      </c>
      <c r="AL34" s="166">
        <v>1</v>
      </c>
      <c r="AM34" s="166">
        <v>0</v>
      </c>
      <c r="AN34" s="166">
        <v>1</v>
      </c>
      <c r="AO34" s="166">
        <v>0.25</v>
      </c>
      <c r="AP34" s="197">
        <v>7477697</v>
      </c>
      <c r="AQ34" s="197">
        <f t="shared" si="1"/>
        <v>588</v>
      </c>
      <c r="AR34" s="55"/>
      <c r="AS34" s="56" t="s">
        <v>113</v>
      </c>
      <c r="AV34" s="60" t="s">
        <v>119</v>
      </c>
      <c r="AW34" s="66" t="s">
        <v>30</v>
      </c>
      <c r="AY34" s="170"/>
    </row>
    <row r="35" spans="2:51" x14ac:dyDescent="0.25">
      <c r="B35" s="152"/>
      <c r="C35" s="153"/>
      <c r="D35" s="152"/>
      <c r="E35" s="155"/>
      <c r="F35" s="155"/>
      <c r="G35" s="156"/>
      <c r="H35" s="154"/>
      <c r="I35" s="155"/>
      <c r="J35" s="155"/>
      <c r="K35" s="156"/>
      <c r="L35" s="226" t="s">
        <v>120</v>
      </c>
      <c r="M35" s="227"/>
      <c r="N35" s="228"/>
      <c r="O35" s="67"/>
      <c r="P35" s="67">
        <f>AVERAGE(P11:P34)</f>
        <v>122.875</v>
      </c>
      <c r="Q35" s="68">
        <f>Q34-Q10</f>
        <v>121343</v>
      </c>
      <c r="R35" s="69">
        <f>SUM(R11:R34)</f>
        <v>121343</v>
      </c>
      <c r="S35" s="70">
        <f>AVERAGE(S11:S34)</f>
        <v>121.343</v>
      </c>
      <c r="T35" s="70">
        <f>SUM(T11:T34)</f>
        <v>121.343</v>
      </c>
      <c r="U35" s="154"/>
      <c r="V35" s="154"/>
      <c r="W35" s="61"/>
      <c r="X35" s="146"/>
      <c r="Y35" s="147"/>
      <c r="Z35" s="147"/>
      <c r="AA35" s="147"/>
      <c r="AB35" s="148"/>
      <c r="AC35" s="146"/>
      <c r="AD35" s="147"/>
      <c r="AE35" s="148"/>
      <c r="AF35" s="149"/>
      <c r="AG35" s="71">
        <f>AG34-AG10</f>
        <v>24660</v>
      </c>
      <c r="AH35" s="72">
        <f>SUM(AH11:AH34)</f>
        <v>24660</v>
      </c>
      <c r="AI35" s="73">
        <f>$AH$35/$T35</f>
        <v>203.22556719382246</v>
      </c>
      <c r="AJ35" s="149"/>
      <c r="AK35" s="150"/>
      <c r="AL35" s="150"/>
      <c r="AM35" s="150"/>
      <c r="AN35" s="151"/>
      <c r="AO35" s="74"/>
      <c r="AP35" s="75">
        <f>AP34-AP10</f>
        <v>5685</v>
      </c>
      <c r="AQ35" s="76">
        <f>SUM(AQ11:AQ34)</f>
        <v>5685</v>
      </c>
      <c r="AR35" s="77" t="e">
        <f>AVERAGE(AR11:AR34)</f>
        <v>#DIV/0!</v>
      </c>
      <c r="AS35" s="74"/>
      <c r="AV35" s="78" t="s">
        <v>30</v>
      </c>
      <c r="AW35" s="78">
        <v>1</v>
      </c>
      <c r="AY35" s="170"/>
    </row>
    <row r="36" spans="2:51" x14ac:dyDescent="0.25">
      <c r="B36" s="79"/>
      <c r="C36" s="79"/>
      <c r="D36" s="79"/>
      <c r="E36" s="80"/>
      <c r="F36" s="80"/>
      <c r="G36" s="80"/>
      <c r="H36" s="80"/>
      <c r="I36" s="81"/>
      <c r="J36" s="81"/>
      <c r="K36" s="81"/>
      <c r="L36" s="167"/>
      <c r="M36" s="167"/>
      <c r="N36" s="167"/>
      <c r="O36" s="167"/>
      <c r="P36" s="167"/>
      <c r="Q36" s="167"/>
      <c r="R36" s="167"/>
      <c r="S36" s="167"/>
      <c r="T36" s="167"/>
      <c r="U36" s="82"/>
      <c r="V36" s="82"/>
      <c r="W36" s="167"/>
      <c r="X36" s="167"/>
      <c r="Y36" s="167"/>
      <c r="Z36" s="171"/>
      <c r="AA36" s="167"/>
      <c r="AB36" s="167"/>
      <c r="AC36" s="167"/>
      <c r="AD36" s="167"/>
      <c r="AE36" s="167"/>
      <c r="AH36" s="83"/>
      <c r="AM36" s="167"/>
      <c r="AN36" s="167"/>
      <c r="AO36" s="167"/>
      <c r="AP36" s="167"/>
      <c r="AQ36" s="167"/>
      <c r="AR36" s="167"/>
      <c r="AV36" s="78" t="s">
        <v>121</v>
      </c>
      <c r="AW36" s="78">
        <v>41.67</v>
      </c>
      <c r="AY36" s="170"/>
    </row>
    <row r="37" spans="2:51" x14ac:dyDescent="0.25">
      <c r="B37" s="93" t="s">
        <v>122</v>
      </c>
      <c r="C37" s="93"/>
      <c r="D37" s="93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171"/>
      <c r="X37" s="171"/>
      <c r="Y37" s="171"/>
      <c r="Z37" s="171"/>
      <c r="AA37" s="171"/>
      <c r="AB37" s="171"/>
      <c r="AC37" s="171"/>
      <c r="AD37" s="171"/>
      <c r="AE37" s="171"/>
      <c r="AM37" s="23"/>
      <c r="AN37" s="167"/>
      <c r="AO37" s="167"/>
      <c r="AP37" s="167"/>
      <c r="AQ37" s="167"/>
      <c r="AR37" s="171"/>
      <c r="AV37" s="78" t="s">
        <v>123</v>
      </c>
      <c r="AW37" s="78">
        <v>11.574999999999999</v>
      </c>
      <c r="AY37" s="170"/>
    </row>
    <row r="38" spans="2:51" x14ac:dyDescent="0.25">
      <c r="B38" s="94" t="s">
        <v>139</v>
      </c>
      <c r="C38" s="93"/>
      <c r="D38" s="9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171"/>
      <c r="X38" s="171"/>
      <c r="Y38" s="171"/>
      <c r="Z38" s="171"/>
      <c r="AA38" s="171"/>
      <c r="AB38" s="171"/>
      <c r="AC38" s="171"/>
      <c r="AD38" s="171"/>
      <c r="AE38" s="171"/>
      <c r="AM38" s="23"/>
      <c r="AN38" s="167"/>
      <c r="AO38" s="167"/>
      <c r="AP38" s="167"/>
      <c r="AQ38" s="167"/>
      <c r="AR38" s="171"/>
      <c r="AV38" s="78"/>
      <c r="AW38" s="78"/>
      <c r="AY38" s="170"/>
    </row>
    <row r="39" spans="2:51" x14ac:dyDescent="0.25">
      <c r="B39" s="90" t="s">
        <v>128</v>
      </c>
      <c r="C39" s="176"/>
      <c r="D39" s="176"/>
      <c r="E39" s="176"/>
      <c r="F39" s="176"/>
      <c r="G39" s="176"/>
      <c r="H39" s="176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92"/>
      <c r="T39" s="92"/>
      <c r="U39" s="92"/>
      <c r="V39" s="92"/>
      <c r="W39" s="171"/>
      <c r="X39" s="171"/>
      <c r="Y39" s="171"/>
      <c r="Z39" s="171"/>
      <c r="AA39" s="171"/>
      <c r="AB39" s="171"/>
      <c r="AC39" s="171"/>
      <c r="AD39" s="171"/>
      <c r="AE39" s="171"/>
      <c r="AM39" s="23"/>
      <c r="AN39" s="167"/>
      <c r="AO39" s="167"/>
      <c r="AP39" s="167"/>
      <c r="AQ39" s="167"/>
      <c r="AR39" s="171"/>
      <c r="AV39" s="78"/>
      <c r="AW39" s="78"/>
      <c r="AY39" s="170"/>
    </row>
    <row r="40" spans="2:51" x14ac:dyDescent="0.25">
      <c r="B40" s="182" t="s">
        <v>134</v>
      </c>
      <c r="C40" s="176"/>
      <c r="D40" s="176"/>
      <c r="E40" s="176"/>
      <c r="F40" s="176"/>
      <c r="G40" s="176"/>
      <c r="H40" s="176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92"/>
      <c r="T40" s="92"/>
      <c r="U40" s="92"/>
      <c r="V40" s="92"/>
      <c r="W40" s="171"/>
      <c r="X40" s="171"/>
      <c r="Y40" s="171"/>
      <c r="Z40" s="171"/>
      <c r="AA40" s="171"/>
      <c r="AB40" s="171"/>
      <c r="AC40" s="171"/>
      <c r="AD40" s="171"/>
      <c r="AE40" s="171"/>
      <c r="AM40" s="23"/>
      <c r="AN40" s="167"/>
      <c r="AO40" s="167"/>
      <c r="AP40" s="167"/>
      <c r="AQ40" s="167"/>
      <c r="AR40" s="171"/>
      <c r="AV40" s="78"/>
      <c r="AW40" s="78"/>
      <c r="AY40" s="170"/>
    </row>
    <row r="41" spans="2:51" x14ac:dyDescent="0.25">
      <c r="B41" s="88" t="s">
        <v>140</v>
      </c>
      <c r="C41" s="176"/>
      <c r="D41" s="176"/>
      <c r="E41" s="176"/>
      <c r="F41" s="176"/>
      <c r="G41" s="176"/>
      <c r="H41" s="176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92"/>
      <c r="T41" s="92"/>
      <c r="U41" s="92"/>
      <c r="V41" s="92"/>
      <c r="W41" s="171"/>
      <c r="X41" s="171"/>
      <c r="Y41" s="171"/>
      <c r="Z41" s="171"/>
      <c r="AA41" s="171"/>
      <c r="AB41" s="171"/>
      <c r="AC41" s="171"/>
      <c r="AD41" s="171"/>
      <c r="AE41" s="171"/>
      <c r="AM41" s="23"/>
      <c r="AN41" s="167"/>
      <c r="AO41" s="167"/>
      <c r="AP41" s="167"/>
      <c r="AQ41" s="167"/>
      <c r="AR41" s="171"/>
      <c r="AV41" s="78"/>
      <c r="AW41" s="78"/>
      <c r="AY41" s="170"/>
    </row>
    <row r="42" spans="2:51" x14ac:dyDescent="0.25">
      <c r="B42" s="88" t="s">
        <v>209</v>
      </c>
      <c r="C42" s="176"/>
      <c r="D42" s="176"/>
      <c r="E42" s="176"/>
      <c r="F42" s="176"/>
      <c r="G42" s="176"/>
      <c r="H42" s="176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92"/>
      <c r="T42" s="92"/>
      <c r="U42" s="92"/>
      <c r="V42" s="92"/>
      <c r="W42" s="171"/>
      <c r="X42" s="171"/>
      <c r="Y42" s="171"/>
      <c r="Z42" s="171"/>
      <c r="AA42" s="171"/>
      <c r="AB42" s="171"/>
      <c r="AC42" s="171"/>
      <c r="AD42" s="171"/>
      <c r="AE42" s="171"/>
      <c r="AM42" s="23"/>
      <c r="AN42" s="167"/>
      <c r="AO42" s="167"/>
      <c r="AP42" s="167"/>
      <c r="AQ42" s="167"/>
      <c r="AR42" s="171"/>
      <c r="AV42" s="204"/>
      <c r="AW42" s="204"/>
      <c r="AY42" s="170"/>
    </row>
    <row r="43" spans="2:51" x14ac:dyDescent="0.25">
      <c r="B43" s="88" t="s">
        <v>208</v>
      </c>
      <c r="C43" s="176"/>
      <c r="D43" s="176"/>
      <c r="E43" s="176"/>
      <c r="F43" s="176"/>
      <c r="G43" s="176"/>
      <c r="H43" s="176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92"/>
      <c r="T43" s="92"/>
      <c r="U43" s="92"/>
      <c r="V43" s="92"/>
      <c r="W43" s="171"/>
      <c r="X43" s="171"/>
      <c r="Y43" s="171"/>
      <c r="Z43" s="171"/>
      <c r="AA43" s="171"/>
      <c r="AB43" s="171"/>
      <c r="AC43" s="171"/>
      <c r="AD43" s="171"/>
      <c r="AE43" s="171"/>
      <c r="AM43" s="23"/>
      <c r="AN43" s="167"/>
      <c r="AO43" s="167"/>
      <c r="AP43" s="167"/>
      <c r="AQ43" s="167"/>
      <c r="AR43" s="171"/>
      <c r="AV43" s="204"/>
      <c r="AW43" s="204"/>
      <c r="AY43" s="170"/>
    </row>
    <row r="44" spans="2:51" x14ac:dyDescent="0.25">
      <c r="B44" s="89" t="s">
        <v>207</v>
      </c>
      <c r="C44" s="176"/>
      <c r="D44" s="176"/>
      <c r="E44" s="176"/>
      <c r="F44" s="176"/>
      <c r="G44" s="176"/>
      <c r="H44" s="176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9"/>
      <c r="T44" s="179"/>
      <c r="U44" s="179"/>
      <c r="V44" s="179"/>
      <c r="W44" s="171"/>
      <c r="X44" s="171"/>
      <c r="Y44" s="171"/>
      <c r="Z44" s="171"/>
      <c r="AA44" s="171"/>
      <c r="AB44" s="171"/>
      <c r="AC44" s="171"/>
      <c r="AD44" s="171"/>
      <c r="AE44" s="171"/>
      <c r="AM44" s="172"/>
      <c r="AN44" s="172"/>
      <c r="AO44" s="172"/>
      <c r="AP44" s="172"/>
      <c r="AQ44" s="172"/>
      <c r="AR44" s="172"/>
      <c r="AS44" s="173"/>
      <c r="AV44" s="170"/>
      <c r="AW44" s="163"/>
      <c r="AX44" s="163"/>
      <c r="AY44" s="163"/>
    </row>
    <row r="45" spans="2:51" x14ac:dyDescent="0.25">
      <c r="B45" s="182" t="s">
        <v>124</v>
      </c>
      <c r="C45" s="176"/>
      <c r="D45" s="176"/>
      <c r="E45" s="181"/>
      <c r="F45" s="181"/>
      <c r="G45" s="181"/>
      <c r="H45" s="176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9"/>
      <c r="T45" s="179"/>
      <c r="U45" s="179"/>
      <c r="V45" s="179"/>
      <c r="W45" s="171"/>
      <c r="X45" s="171"/>
      <c r="Y45" s="171"/>
      <c r="Z45" s="171"/>
      <c r="AA45" s="171"/>
      <c r="AB45" s="171"/>
      <c r="AC45" s="171"/>
      <c r="AD45" s="171"/>
      <c r="AE45" s="171"/>
      <c r="AM45" s="172"/>
      <c r="AN45" s="172"/>
      <c r="AO45" s="172"/>
      <c r="AP45" s="172"/>
      <c r="AQ45" s="172"/>
      <c r="AR45" s="172"/>
      <c r="AS45" s="173"/>
      <c r="AV45" s="170"/>
      <c r="AW45" s="163"/>
      <c r="AX45" s="163"/>
      <c r="AY45" s="163"/>
    </row>
    <row r="46" spans="2:51" x14ac:dyDescent="0.25">
      <c r="B46" s="182" t="s">
        <v>125</v>
      </c>
      <c r="C46" s="176"/>
      <c r="D46" s="176"/>
      <c r="E46" s="181"/>
      <c r="F46" s="181"/>
      <c r="G46" s="181"/>
      <c r="H46" s="176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80"/>
      <c r="T46" s="179"/>
      <c r="U46" s="179"/>
      <c r="V46" s="179"/>
      <c r="W46" s="171"/>
      <c r="X46" s="171"/>
      <c r="Y46" s="171"/>
      <c r="Z46" s="171"/>
      <c r="AA46" s="171"/>
      <c r="AB46" s="171"/>
      <c r="AC46" s="171"/>
      <c r="AD46" s="171"/>
      <c r="AE46" s="171"/>
      <c r="AM46" s="172"/>
      <c r="AN46" s="172"/>
      <c r="AO46" s="172"/>
      <c r="AP46" s="172"/>
      <c r="AQ46" s="172"/>
      <c r="AR46" s="172"/>
      <c r="AS46" s="173"/>
      <c r="AV46" s="170"/>
      <c r="AW46" s="163"/>
      <c r="AX46" s="163"/>
      <c r="AY46" s="163"/>
    </row>
    <row r="47" spans="2:51" x14ac:dyDescent="0.25">
      <c r="B47" s="178" t="s">
        <v>186</v>
      </c>
      <c r="C47" s="176"/>
      <c r="D47" s="176"/>
      <c r="E47" s="181"/>
      <c r="F47" s="181"/>
      <c r="G47" s="181"/>
      <c r="H47" s="176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80"/>
      <c r="T47" s="179"/>
      <c r="U47" s="179"/>
      <c r="V47" s="179"/>
      <c r="W47" s="171"/>
      <c r="X47" s="171"/>
      <c r="Y47" s="171"/>
      <c r="Z47" s="171"/>
      <c r="AA47" s="171"/>
      <c r="AB47" s="171"/>
      <c r="AC47" s="171"/>
      <c r="AD47" s="171"/>
      <c r="AE47" s="171"/>
      <c r="AM47" s="172"/>
      <c r="AN47" s="172"/>
      <c r="AO47" s="172"/>
      <c r="AP47" s="172"/>
      <c r="AQ47" s="172"/>
      <c r="AR47" s="172"/>
      <c r="AS47" s="173"/>
      <c r="AV47" s="170"/>
      <c r="AW47" s="163"/>
      <c r="AX47" s="163"/>
      <c r="AY47" s="163"/>
    </row>
    <row r="48" spans="2:51" x14ac:dyDescent="0.25">
      <c r="B48" s="178" t="s">
        <v>198</v>
      </c>
      <c r="C48" s="176"/>
      <c r="D48" s="176"/>
      <c r="E48" s="181"/>
      <c r="F48" s="181"/>
      <c r="G48" s="181"/>
      <c r="H48" s="176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80"/>
      <c r="T48" s="179"/>
      <c r="U48" s="179"/>
      <c r="V48" s="179"/>
      <c r="W48" s="171"/>
      <c r="X48" s="171"/>
      <c r="Y48" s="171"/>
      <c r="Z48" s="171"/>
      <c r="AA48" s="171"/>
      <c r="AB48" s="171"/>
      <c r="AC48" s="171"/>
      <c r="AD48" s="171"/>
      <c r="AE48" s="171"/>
      <c r="AM48" s="172"/>
      <c r="AN48" s="172"/>
      <c r="AO48" s="172"/>
      <c r="AP48" s="172"/>
      <c r="AQ48" s="172"/>
      <c r="AR48" s="172"/>
      <c r="AS48" s="173"/>
      <c r="AV48" s="170"/>
      <c r="AW48" s="163"/>
      <c r="AX48" s="163"/>
      <c r="AY48" s="163"/>
    </row>
    <row r="49" spans="2:51" x14ac:dyDescent="0.25">
      <c r="B49" s="182" t="s">
        <v>210</v>
      </c>
      <c r="C49" s="176"/>
      <c r="D49" s="176"/>
      <c r="E49" s="176"/>
      <c r="F49" s="176"/>
      <c r="G49" s="176"/>
      <c r="H49" s="176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9"/>
      <c r="U49" s="179"/>
      <c r="V49" s="179"/>
      <c r="W49" s="171"/>
      <c r="X49" s="171"/>
      <c r="Y49" s="171"/>
      <c r="Z49" s="171"/>
      <c r="AA49" s="171"/>
      <c r="AB49" s="171"/>
      <c r="AC49" s="171"/>
      <c r="AD49" s="171"/>
      <c r="AE49" s="171"/>
      <c r="AM49" s="172"/>
      <c r="AN49" s="172"/>
      <c r="AO49" s="172"/>
      <c r="AP49" s="172"/>
      <c r="AQ49" s="172"/>
      <c r="AR49" s="172"/>
      <c r="AS49" s="173"/>
      <c r="AV49" s="170"/>
      <c r="AW49" s="163"/>
      <c r="AX49" s="163"/>
      <c r="AY49" s="163"/>
    </row>
    <row r="50" spans="2:51" x14ac:dyDescent="0.25">
      <c r="B50" s="182" t="s">
        <v>131</v>
      </c>
      <c r="C50" s="176"/>
      <c r="D50" s="176"/>
      <c r="E50" s="176"/>
      <c r="F50" s="176"/>
      <c r="G50" s="176"/>
      <c r="H50" s="176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80"/>
      <c r="T50" s="179"/>
      <c r="U50" s="179"/>
      <c r="V50" s="179"/>
      <c r="W50" s="171"/>
      <c r="X50" s="171"/>
      <c r="Y50" s="171"/>
      <c r="Z50" s="171"/>
      <c r="AA50" s="171"/>
      <c r="AB50" s="171"/>
      <c r="AC50" s="171"/>
      <c r="AD50" s="171"/>
      <c r="AE50" s="171"/>
      <c r="AM50" s="172"/>
      <c r="AN50" s="172"/>
      <c r="AO50" s="172"/>
      <c r="AP50" s="172"/>
      <c r="AQ50" s="172"/>
      <c r="AR50" s="172"/>
      <c r="AS50" s="173"/>
      <c r="AV50" s="170"/>
      <c r="AW50" s="163"/>
      <c r="AX50" s="163"/>
      <c r="AY50" s="163"/>
    </row>
    <row r="51" spans="2:51" x14ac:dyDescent="0.25">
      <c r="B51" s="174" t="s">
        <v>160</v>
      </c>
      <c r="C51" s="176"/>
      <c r="D51" s="176"/>
      <c r="E51" s="176"/>
      <c r="F51" s="176"/>
      <c r="G51" s="176"/>
      <c r="H51" s="176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80"/>
      <c r="T51" s="179"/>
      <c r="U51" s="179"/>
      <c r="V51" s="179"/>
      <c r="W51" s="171"/>
      <c r="X51" s="171"/>
      <c r="Y51" s="171"/>
      <c r="Z51" s="171"/>
      <c r="AA51" s="171"/>
      <c r="AB51" s="171"/>
      <c r="AC51" s="171"/>
      <c r="AD51" s="171"/>
      <c r="AE51" s="171"/>
      <c r="AM51" s="172"/>
      <c r="AN51" s="172"/>
      <c r="AO51" s="172"/>
      <c r="AP51" s="172"/>
      <c r="AQ51" s="172"/>
      <c r="AR51" s="172"/>
      <c r="AS51" s="173"/>
      <c r="AV51" s="170"/>
      <c r="AW51" s="163"/>
      <c r="AX51" s="163"/>
      <c r="AY51" s="163"/>
    </row>
    <row r="52" spans="2:51" x14ac:dyDescent="0.25">
      <c r="B52" s="174" t="s">
        <v>166</v>
      </c>
      <c r="C52" s="104"/>
      <c r="D52" s="104"/>
      <c r="E52" s="104"/>
      <c r="F52" s="104"/>
      <c r="G52" s="104"/>
      <c r="H52" s="104"/>
      <c r="I52" s="184"/>
      <c r="J52" s="177"/>
      <c r="K52" s="177"/>
      <c r="L52" s="177"/>
      <c r="M52" s="177"/>
      <c r="N52" s="177"/>
      <c r="O52" s="177"/>
      <c r="P52" s="177"/>
      <c r="Q52" s="177"/>
      <c r="R52" s="177"/>
      <c r="S52" s="180"/>
      <c r="T52" s="179"/>
      <c r="U52" s="179"/>
      <c r="V52" s="179"/>
      <c r="W52" s="171"/>
      <c r="X52" s="171"/>
      <c r="Y52" s="171"/>
      <c r="Z52" s="171"/>
      <c r="AA52" s="171"/>
      <c r="AB52" s="171"/>
      <c r="AC52" s="171"/>
      <c r="AD52" s="171"/>
      <c r="AE52" s="171"/>
      <c r="AM52" s="172"/>
      <c r="AN52" s="172"/>
      <c r="AO52" s="172"/>
      <c r="AP52" s="172"/>
      <c r="AQ52" s="172"/>
      <c r="AR52" s="172"/>
      <c r="AS52" s="173"/>
      <c r="AV52" s="170"/>
      <c r="AW52" s="163"/>
      <c r="AX52" s="163"/>
      <c r="AY52" s="163"/>
    </row>
    <row r="53" spans="2:51" x14ac:dyDescent="0.25">
      <c r="B53" s="182" t="s">
        <v>132</v>
      </c>
      <c r="C53" s="104"/>
      <c r="D53" s="104"/>
      <c r="E53" s="104"/>
      <c r="F53" s="104"/>
      <c r="G53" s="104"/>
      <c r="H53" s="104"/>
      <c r="I53" s="184"/>
      <c r="J53" s="177"/>
      <c r="K53" s="177"/>
      <c r="L53" s="177"/>
      <c r="M53" s="177"/>
      <c r="N53" s="177"/>
      <c r="O53" s="177"/>
      <c r="P53" s="177"/>
      <c r="Q53" s="177"/>
      <c r="R53" s="177"/>
      <c r="S53" s="180"/>
      <c r="T53" s="179"/>
      <c r="U53" s="179"/>
      <c r="V53" s="179"/>
      <c r="W53" s="171"/>
      <c r="X53" s="171"/>
      <c r="Y53" s="171"/>
      <c r="Z53" s="171"/>
      <c r="AA53" s="171"/>
      <c r="AB53" s="171"/>
      <c r="AC53" s="171"/>
      <c r="AD53" s="171"/>
      <c r="AE53" s="171"/>
      <c r="AM53" s="172"/>
      <c r="AN53" s="172"/>
      <c r="AO53" s="172"/>
      <c r="AP53" s="172"/>
      <c r="AQ53" s="172"/>
      <c r="AR53" s="172"/>
      <c r="AS53" s="173"/>
      <c r="AV53" s="170"/>
      <c r="AW53" s="163"/>
      <c r="AX53" s="163"/>
      <c r="AY53" s="163"/>
    </row>
    <row r="54" spans="2:51" x14ac:dyDescent="0.25">
      <c r="B54" s="182" t="s">
        <v>133</v>
      </c>
      <c r="C54" s="176"/>
      <c r="D54" s="176"/>
      <c r="E54" s="176"/>
      <c r="F54" s="176"/>
      <c r="G54" s="176"/>
      <c r="H54" s="176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80"/>
      <c r="T54" s="179"/>
      <c r="U54" s="179"/>
      <c r="V54" s="179"/>
      <c r="W54" s="171"/>
      <c r="X54" s="171"/>
      <c r="Y54" s="171"/>
      <c r="Z54" s="171"/>
      <c r="AA54" s="171"/>
      <c r="AB54" s="171"/>
      <c r="AC54" s="171"/>
      <c r="AD54" s="171"/>
      <c r="AE54" s="171"/>
      <c r="AM54" s="172"/>
      <c r="AN54" s="172"/>
      <c r="AO54" s="172"/>
      <c r="AP54" s="172"/>
      <c r="AQ54" s="172"/>
      <c r="AR54" s="172"/>
      <c r="AS54" s="173"/>
      <c r="AV54" s="170"/>
      <c r="AW54" s="163"/>
      <c r="AX54" s="163"/>
      <c r="AY54" s="163"/>
    </row>
    <row r="55" spans="2:51" x14ac:dyDescent="0.25">
      <c r="B55" s="178" t="s">
        <v>149</v>
      </c>
      <c r="C55" s="176"/>
      <c r="D55" s="176"/>
      <c r="E55" s="176"/>
      <c r="F55" s="176"/>
      <c r="G55" s="176"/>
      <c r="H55" s="176"/>
      <c r="I55" s="176"/>
      <c r="J55" s="177"/>
      <c r="K55" s="177"/>
      <c r="L55" s="177"/>
      <c r="M55" s="177"/>
      <c r="N55" s="177"/>
      <c r="O55" s="177"/>
      <c r="P55" s="177"/>
      <c r="Q55" s="177"/>
      <c r="R55" s="177"/>
      <c r="S55" s="180"/>
      <c r="T55" s="179"/>
      <c r="U55" s="179"/>
      <c r="V55" s="179"/>
      <c r="W55" s="171"/>
      <c r="X55" s="171"/>
      <c r="Y55" s="171"/>
      <c r="Z55" s="171"/>
      <c r="AA55" s="171"/>
      <c r="AB55" s="171"/>
      <c r="AC55" s="171"/>
      <c r="AD55" s="171"/>
      <c r="AE55" s="171"/>
      <c r="AM55" s="172"/>
      <c r="AN55" s="172"/>
      <c r="AO55" s="172"/>
      <c r="AP55" s="172"/>
      <c r="AQ55" s="172"/>
      <c r="AR55" s="172"/>
      <c r="AS55" s="173"/>
      <c r="AV55" s="170"/>
      <c r="AW55" s="163"/>
      <c r="AX55" s="163"/>
      <c r="AY55" s="163"/>
    </row>
    <row r="56" spans="2:51" x14ac:dyDescent="0.25">
      <c r="B56" s="174" t="s">
        <v>206</v>
      </c>
      <c r="C56" s="176"/>
      <c r="D56" s="176"/>
      <c r="E56" s="176"/>
      <c r="F56" s="176"/>
      <c r="G56" s="176"/>
      <c r="H56" s="176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80"/>
      <c r="T56" s="180"/>
      <c r="U56" s="180"/>
      <c r="V56" s="180"/>
      <c r="W56" s="171"/>
      <c r="X56" s="171"/>
      <c r="Y56" s="171"/>
      <c r="Z56" s="171"/>
      <c r="AA56" s="171"/>
      <c r="AB56" s="171"/>
      <c r="AC56" s="171"/>
      <c r="AD56" s="171"/>
      <c r="AE56" s="171"/>
      <c r="AM56" s="172"/>
      <c r="AN56" s="172"/>
      <c r="AO56" s="172"/>
      <c r="AP56" s="172"/>
      <c r="AQ56" s="172"/>
      <c r="AR56" s="172"/>
      <c r="AS56" s="173"/>
      <c r="AV56" s="170"/>
      <c r="AW56" s="163"/>
      <c r="AX56" s="163"/>
      <c r="AY56" s="163"/>
    </row>
    <row r="57" spans="2:51" x14ac:dyDescent="0.25">
      <c r="B57" s="182" t="s">
        <v>144</v>
      </c>
      <c r="C57" s="104"/>
      <c r="D57" s="104"/>
      <c r="E57" s="104"/>
      <c r="F57" s="104"/>
      <c r="G57" s="104"/>
      <c r="H57" s="104"/>
      <c r="I57" s="184"/>
      <c r="J57" s="177"/>
      <c r="K57" s="177"/>
      <c r="L57" s="177"/>
      <c r="M57" s="177"/>
      <c r="N57" s="177"/>
      <c r="O57" s="177"/>
      <c r="P57" s="177"/>
      <c r="Q57" s="177"/>
      <c r="R57" s="177"/>
      <c r="S57" s="180"/>
      <c r="T57" s="180"/>
      <c r="U57" s="180"/>
      <c r="V57" s="180"/>
      <c r="W57" s="171"/>
      <c r="X57" s="171"/>
      <c r="Y57" s="171"/>
      <c r="Z57" s="171"/>
      <c r="AA57" s="171"/>
      <c r="AB57" s="171"/>
      <c r="AC57" s="171"/>
      <c r="AD57" s="171"/>
      <c r="AE57" s="171"/>
      <c r="AM57" s="172"/>
      <c r="AN57" s="172"/>
      <c r="AO57" s="172"/>
      <c r="AP57" s="172"/>
      <c r="AQ57" s="172"/>
      <c r="AR57" s="172"/>
      <c r="AS57" s="173"/>
      <c r="AV57" s="170"/>
      <c r="AW57" s="163"/>
      <c r="AX57" s="163"/>
      <c r="AY57" s="163"/>
    </row>
    <row r="58" spans="2:51" x14ac:dyDescent="0.25">
      <c r="B58" s="97" t="s">
        <v>126</v>
      </c>
      <c r="C58" s="176"/>
      <c r="D58" s="176"/>
      <c r="E58" s="176"/>
      <c r="F58" s="176"/>
      <c r="G58" s="176"/>
      <c r="H58" s="176"/>
      <c r="I58" s="176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80"/>
      <c r="U58" s="180"/>
      <c r="V58" s="180"/>
      <c r="W58" s="171"/>
      <c r="X58" s="171"/>
      <c r="Y58" s="171"/>
      <c r="Z58" s="171"/>
      <c r="AA58" s="171"/>
      <c r="AB58" s="171"/>
      <c r="AC58" s="171"/>
      <c r="AD58" s="171"/>
      <c r="AE58" s="171"/>
      <c r="AM58" s="172"/>
      <c r="AN58" s="172"/>
      <c r="AO58" s="172"/>
      <c r="AP58" s="172"/>
      <c r="AQ58" s="172"/>
      <c r="AR58" s="172"/>
      <c r="AS58" s="173"/>
      <c r="AV58" s="170"/>
      <c r="AW58" s="163"/>
      <c r="AX58" s="163"/>
      <c r="AY58" s="163"/>
    </row>
    <row r="59" spans="2:51" x14ac:dyDescent="0.25">
      <c r="B59" s="119" t="s">
        <v>161</v>
      </c>
      <c r="C59" s="176"/>
      <c r="D59" s="176"/>
      <c r="E59" s="176"/>
      <c r="F59" s="176"/>
      <c r="G59" s="176"/>
      <c r="H59" s="176"/>
      <c r="I59" s="176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80"/>
      <c r="U59" s="85"/>
      <c r="V59" s="85"/>
      <c r="W59" s="171"/>
      <c r="X59" s="171"/>
      <c r="Y59" s="171"/>
      <c r="Z59" s="171"/>
      <c r="AA59" s="171"/>
      <c r="AB59" s="171"/>
      <c r="AC59" s="171"/>
      <c r="AD59" s="171"/>
      <c r="AE59" s="171"/>
      <c r="AM59" s="172"/>
      <c r="AN59" s="172"/>
      <c r="AO59" s="172"/>
      <c r="AP59" s="172"/>
      <c r="AQ59" s="172"/>
      <c r="AR59" s="172"/>
      <c r="AS59" s="173"/>
      <c r="AV59" s="170"/>
      <c r="AW59" s="163"/>
      <c r="AX59" s="163"/>
      <c r="AY59" s="163"/>
    </row>
    <row r="60" spans="2:51" x14ac:dyDescent="0.25">
      <c r="B60" s="119" t="s">
        <v>127</v>
      </c>
      <c r="C60" s="182"/>
      <c r="D60" s="176"/>
      <c r="E60" s="104"/>
      <c r="F60" s="176"/>
      <c r="G60" s="176"/>
      <c r="H60" s="176"/>
      <c r="I60" s="176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80"/>
      <c r="U60" s="85"/>
      <c r="V60" s="85"/>
      <c r="W60" s="171"/>
      <c r="X60" s="171"/>
      <c r="Y60" s="171"/>
      <c r="Z60" s="171"/>
      <c r="AA60" s="171"/>
      <c r="AB60" s="171"/>
      <c r="AC60" s="171"/>
      <c r="AD60" s="171"/>
      <c r="AE60" s="171"/>
      <c r="AM60" s="172"/>
      <c r="AN60" s="172"/>
      <c r="AO60" s="172"/>
      <c r="AP60" s="172"/>
      <c r="AQ60" s="172"/>
      <c r="AR60" s="172"/>
      <c r="AS60" s="173"/>
      <c r="AV60" s="170"/>
      <c r="AW60" s="163"/>
      <c r="AX60" s="163"/>
      <c r="AY60" s="163"/>
    </row>
    <row r="61" spans="2:51" x14ac:dyDescent="0.25">
      <c r="B61" s="119"/>
      <c r="C61" s="178"/>
      <c r="D61" s="176"/>
      <c r="E61" s="104"/>
      <c r="F61" s="176"/>
      <c r="G61" s="176"/>
      <c r="H61" s="176"/>
      <c r="I61" s="176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80"/>
      <c r="U61" s="85"/>
      <c r="V61" s="85"/>
      <c r="W61" s="171"/>
      <c r="X61" s="171"/>
      <c r="Y61" s="171"/>
      <c r="Z61" s="171"/>
      <c r="AA61" s="171"/>
      <c r="AB61" s="171"/>
      <c r="AC61" s="171"/>
      <c r="AD61" s="171"/>
      <c r="AE61" s="171"/>
      <c r="AM61" s="172"/>
      <c r="AN61" s="172"/>
      <c r="AO61" s="172"/>
      <c r="AP61" s="172"/>
      <c r="AQ61" s="172"/>
      <c r="AR61" s="172"/>
      <c r="AS61" s="173"/>
      <c r="AV61" s="170"/>
      <c r="AW61" s="163"/>
      <c r="AX61" s="163"/>
      <c r="AY61" s="163"/>
    </row>
    <row r="62" spans="2:51" x14ac:dyDescent="0.25">
      <c r="B62" s="119"/>
      <c r="C62" s="178"/>
      <c r="D62" s="176"/>
      <c r="E62" s="176"/>
      <c r="F62" s="176"/>
      <c r="G62" s="176"/>
      <c r="H62" s="176"/>
      <c r="I62" s="176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80"/>
      <c r="U62" s="85"/>
      <c r="V62" s="85"/>
      <c r="W62" s="171"/>
      <c r="X62" s="171"/>
      <c r="Y62" s="171"/>
      <c r="Z62" s="171"/>
      <c r="AA62" s="171"/>
      <c r="AB62" s="171"/>
      <c r="AC62" s="171"/>
      <c r="AD62" s="171"/>
      <c r="AE62" s="171"/>
      <c r="AM62" s="172"/>
      <c r="AN62" s="172"/>
      <c r="AO62" s="172"/>
      <c r="AP62" s="172"/>
      <c r="AQ62" s="172"/>
      <c r="AR62" s="172"/>
      <c r="AS62" s="173"/>
      <c r="AV62" s="170"/>
      <c r="AW62" s="163"/>
      <c r="AX62" s="163"/>
      <c r="AY62" s="163"/>
    </row>
    <row r="63" spans="2:51" x14ac:dyDescent="0.25">
      <c r="B63" s="119"/>
      <c r="C63" s="178"/>
      <c r="D63" s="176"/>
      <c r="E63" s="104"/>
      <c r="F63" s="176"/>
      <c r="G63" s="176"/>
      <c r="H63" s="176"/>
      <c r="I63" s="176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80"/>
      <c r="U63" s="85"/>
      <c r="V63" s="85"/>
      <c r="W63" s="171"/>
      <c r="X63" s="171"/>
      <c r="Y63" s="171"/>
      <c r="Z63" s="98"/>
      <c r="AA63" s="171"/>
      <c r="AB63" s="171"/>
      <c r="AC63" s="171"/>
      <c r="AD63" s="171"/>
      <c r="AE63" s="171"/>
      <c r="AM63" s="172"/>
      <c r="AN63" s="172"/>
      <c r="AO63" s="172"/>
      <c r="AP63" s="172"/>
      <c r="AQ63" s="172"/>
      <c r="AR63" s="172"/>
      <c r="AS63" s="173"/>
      <c r="AV63" s="170"/>
      <c r="AW63" s="163"/>
      <c r="AX63" s="163"/>
      <c r="AY63" s="163"/>
    </row>
    <row r="64" spans="2:51" x14ac:dyDescent="0.25">
      <c r="B64" s="119"/>
      <c r="C64" s="178"/>
      <c r="D64" s="176"/>
      <c r="E64" s="176"/>
      <c r="F64" s="176"/>
      <c r="G64" s="176"/>
      <c r="H64" s="176"/>
      <c r="I64" s="104"/>
      <c r="J64" s="177"/>
      <c r="K64" s="177"/>
      <c r="L64" s="177"/>
      <c r="M64" s="177"/>
      <c r="N64" s="177"/>
      <c r="O64" s="177"/>
      <c r="P64" s="177"/>
      <c r="Q64" s="177"/>
      <c r="R64" s="177"/>
      <c r="S64" s="98"/>
      <c r="T64" s="98"/>
      <c r="U64" s="98"/>
      <c r="V64" s="98"/>
      <c r="W64" s="98"/>
      <c r="X64" s="98"/>
      <c r="Y64" s="98"/>
      <c r="Z64" s="86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170"/>
      <c r="AW64" s="163"/>
      <c r="AX64" s="163"/>
      <c r="AY64" s="163"/>
    </row>
    <row r="65" spans="1:51" x14ac:dyDescent="0.25">
      <c r="B65" s="119"/>
      <c r="C65" s="174"/>
      <c r="D65" s="176"/>
      <c r="E65" s="176"/>
      <c r="F65" s="176"/>
      <c r="G65" s="176"/>
      <c r="H65" s="176"/>
      <c r="I65" s="104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86"/>
      <c r="X65" s="86"/>
      <c r="Y65" s="86"/>
      <c r="Z65" s="171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170"/>
      <c r="AW65" s="163"/>
      <c r="AX65" s="163"/>
      <c r="AY65" s="163"/>
    </row>
    <row r="66" spans="1:51" x14ac:dyDescent="0.25">
      <c r="B66" s="119"/>
      <c r="C66" s="174"/>
      <c r="D66" s="104"/>
      <c r="E66" s="176"/>
      <c r="F66" s="176"/>
      <c r="G66" s="176"/>
      <c r="H66" s="176"/>
      <c r="I66" s="176"/>
      <c r="J66" s="98"/>
      <c r="K66" s="98"/>
      <c r="L66" s="98"/>
      <c r="M66" s="98"/>
      <c r="N66" s="98"/>
      <c r="O66" s="98"/>
      <c r="P66" s="98"/>
      <c r="Q66" s="98"/>
      <c r="R66" s="98"/>
      <c r="S66" s="177"/>
      <c r="T66" s="180"/>
      <c r="U66" s="85"/>
      <c r="V66" s="85"/>
      <c r="W66" s="171"/>
      <c r="X66" s="171"/>
      <c r="Y66" s="171"/>
      <c r="Z66" s="171"/>
      <c r="AA66" s="171"/>
      <c r="AB66" s="171"/>
      <c r="AC66" s="171"/>
      <c r="AD66" s="171"/>
      <c r="AE66" s="171"/>
      <c r="AM66" s="172"/>
      <c r="AN66" s="172"/>
      <c r="AO66" s="172"/>
      <c r="AP66" s="172"/>
      <c r="AQ66" s="172"/>
      <c r="AR66" s="172"/>
      <c r="AS66" s="173"/>
      <c r="AV66" s="170"/>
      <c r="AW66" s="163"/>
      <c r="AX66" s="163"/>
      <c r="AY66" s="163"/>
    </row>
    <row r="67" spans="1:51" x14ac:dyDescent="0.25">
      <c r="B67" s="119"/>
      <c r="C67" s="182"/>
      <c r="D67" s="104"/>
      <c r="E67" s="176"/>
      <c r="F67" s="176"/>
      <c r="G67" s="176"/>
      <c r="H67" s="176"/>
      <c r="I67" s="176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80"/>
      <c r="U67" s="85"/>
      <c r="V67" s="85"/>
      <c r="W67" s="171"/>
      <c r="X67" s="171"/>
      <c r="Y67" s="171"/>
      <c r="Z67" s="171"/>
      <c r="AA67" s="171"/>
      <c r="AB67" s="171"/>
      <c r="AC67" s="171"/>
      <c r="AD67" s="171"/>
      <c r="AE67" s="171"/>
      <c r="AM67" s="172"/>
      <c r="AN67" s="172"/>
      <c r="AO67" s="172"/>
      <c r="AP67" s="172"/>
      <c r="AQ67" s="172"/>
      <c r="AR67" s="172"/>
      <c r="AS67" s="173"/>
      <c r="AV67" s="170"/>
      <c r="AW67" s="163"/>
      <c r="AX67" s="163"/>
      <c r="AY67" s="163"/>
    </row>
    <row r="68" spans="1:51" x14ac:dyDescent="0.25">
      <c r="B68" s="119"/>
      <c r="C68" s="182"/>
      <c r="D68" s="176"/>
      <c r="E68" s="104"/>
      <c r="F68" s="176"/>
      <c r="G68" s="104"/>
      <c r="H68" s="104"/>
      <c r="I68" s="176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80"/>
      <c r="U68" s="85"/>
      <c r="V68" s="85"/>
      <c r="W68" s="171"/>
      <c r="X68" s="171"/>
      <c r="Y68" s="171"/>
      <c r="Z68" s="171"/>
      <c r="AA68" s="171"/>
      <c r="AB68" s="171"/>
      <c r="AC68" s="171"/>
      <c r="AD68" s="171"/>
      <c r="AE68" s="171"/>
      <c r="AM68" s="172"/>
      <c r="AN68" s="172"/>
      <c r="AO68" s="172"/>
      <c r="AP68" s="172"/>
      <c r="AQ68" s="172"/>
      <c r="AR68" s="172"/>
      <c r="AS68" s="173"/>
      <c r="AV68" s="170"/>
      <c r="AW68" s="163"/>
      <c r="AX68" s="163"/>
      <c r="AY68" s="163"/>
    </row>
    <row r="69" spans="1:51" x14ac:dyDescent="0.25">
      <c r="B69" s="119"/>
      <c r="C69" s="178"/>
      <c r="D69" s="176"/>
      <c r="E69" s="104"/>
      <c r="F69" s="104"/>
      <c r="G69" s="104"/>
      <c r="H69" s="104"/>
      <c r="I69" s="176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80"/>
      <c r="U69" s="85"/>
      <c r="V69" s="85"/>
      <c r="W69" s="171"/>
      <c r="X69" s="171"/>
      <c r="Y69" s="171"/>
      <c r="Z69" s="171"/>
      <c r="AA69" s="171"/>
      <c r="AB69" s="171"/>
      <c r="AC69" s="171"/>
      <c r="AD69" s="171"/>
      <c r="AE69" s="171"/>
      <c r="AM69" s="172"/>
      <c r="AN69" s="172"/>
      <c r="AO69" s="172"/>
      <c r="AP69" s="172"/>
      <c r="AQ69" s="172"/>
      <c r="AR69" s="172"/>
      <c r="AS69" s="173"/>
      <c r="AV69" s="170"/>
      <c r="AW69" s="163"/>
      <c r="AX69" s="163"/>
      <c r="AY69" s="163"/>
    </row>
    <row r="70" spans="1:51" x14ac:dyDescent="0.25">
      <c r="B70" s="1"/>
      <c r="C70" s="178"/>
      <c r="D70" s="176"/>
      <c r="E70" s="176"/>
      <c r="F70" s="104"/>
      <c r="G70" s="176"/>
      <c r="H70" s="176"/>
      <c r="I70" s="98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80"/>
      <c r="U70" s="85"/>
      <c r="V70" s="85"/>
      <c r="W70" s="171"/>
      <c r="X70" s="171"/>
      <c r="Y70" s="171"/>
      <c r="Z70" s="171"/>
      <c r="AA70" s="171"/>
      <c r="AB70" s="171"/>
      <c r="AC70" s="171"/>
      <c r="AD70" s="171"/>
      <c r="AE70" s="171"/>
      <c r="AM70" s="172"/>
      <c r="AN70" s="172"/>
      <c r="AO70" s="172"/>
      <c r="AP70" s="172"/>
      <c r="AQ70" s="172"/>
      <c r="AR70" s="172"/>
      <c r="AS70" s="173"/>
      <c r="AV70" s="170"/>
      <c r="AW70" s="163"/>
      <c r="AX70" s="163"/>
      <c r="AY70" s="163"/>
    </row>
    <row r="71" spans="1:51" x14ac:dyDescent="0.25">
      <c r="B71" s="1"/>
      <c r="C71" s="98"/>
      <c r="D71" s="176"/>
      <c r="E71" s="176"/>
      <c r="F71" s="176"/>
      <c r="G71" s="176"/>
      <c r="H71" s="176"/>
      <c r="I71" s="98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80"/>
      <c r="U71" s="85"/>
      <c r="V71" s="85"/>
      <c r="W71" s="171"/>
      <c r="X71" s="171"/>
      <c r="Y71" s="171"/>
      <c r="Z71" s="171"/>
      <c r="AA71" s="171"/>
      <c r="AB71" s="171"/>
      <c r="AC71" s="171"/>
      <c r="AD71" s="171"/>
      <c r="AE71" s="171"/>
      <c r="AM71" s="172"/>
      <c r="AN71" s="172"/>
      <c r="AO71" s="172"/>
      <c r="AP71" s="172"/>
      <c r="AQ71" s="172"/>
      <c r="AR71" s="172"/>
      <c r="AS71" s="173"/>
      <c r="AU71" s="163"/>
      <c r="AV71" s="170"/>
      <c r="AW71" s="163"/>
      <c r="AX71" s="163"/>
      <c r="AY71" s="163"/>
    </row>
    <row r="72" spans="1:51" x14ac:dyDescent="0.25">
      <c r="B72" s="84"/>
      <c r="C72" s="182"/>
      <c r="D72" s="98"/>
      <c r="E72" s="176"/>
      <c r="F72" s="176"/>
      <c r="G72" s="176"/>
      <c r="H72" s="176"/>
      <c r="I72" s="176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80"/>
      <c r="U72" s="85"/>
      <c r="V72" s="85"/>
      <c r="W72" s="171"/>
      <c r="X72" s="171"/>
      <c r="Y72" s="171"/>
      <c r="Z72" s="171"/>
      <c r="AA72" s="171"/>
      <c r="AB72" s="171"/>
      <c r="AC72" s="171"/>
      <c r="AD72" s="171"/>
      <c r="AE72" s="171"/>
      <c r="AM72" s="172"/>
      <c r="AN72" s="172"/>
      <c r="AO72" s="172"/>
      <c r="AP72" s="172"/>
      <c r="AQ72" s="172"/>
      <c r="AR72" s="172"/>
      <c r="AS72" s="173"/>
      <c r="AU72" s="163"/>
      <c r="AV72" s="170"/>
      <c r="AW72" s="163"/>
      <c r="AX72" s="163"/>
      <c r="AY72" s="163"/>
    </row>
    <row r="73" spans="1:51" x14ac:dyDescent="0.25">
      <c r="A73" s="171"/>
      <c r="B73" s="84"/>
      <c r="C73" s="178"/>
      <c r="D73" s="98"/>
      <c r="E73" s="176"/>
      <c r="F73" s="176"/>
      <c r="G73" s="176"/>
      <c r="H73" s="176"/>
      <c r="I73" s="172"/>
      <c r="J73" s="172"/>
      <c r="K73" s="172"/>
      <c r="L73" s="172"/>
      <c r="M73" s="172"/>
      <c r="N73" s="172"/>
      <c r="O73" s="173"/>
      <c r="P73" s="167"/>
      <c r="R73" s="170"/>
      <c r="AS73" s="163"/>
      <c r="AT73" s="163"/>
      <c r="AU73" s="163"/>
      <c r="AV73" s="163"/>
      <c r="AW73" s="163"/>
      <c r="AX73" s="163"/>
      <c r="AY73" s="163"/>
    </row>
    <row r="74" spans="1:51" x14ac:dyDescent="0.25">
      <c r="A74" s="171"/>
      <c r="B74" s="84"/>
      <c r="C74" s="182"/>
      <c r="D74" s="176"/>
      <c r="E74" s="98"/>
      <c r="F74" s="176"/>
      <c r="G74" s="98"/>
      <c r="H74" s="98"/>
      <c r="I74" s="172"/>
      <c r="J74" s="172"/>
      <c r="K74" s="172"/>
      <c r="L74" s="172"/>
      <c r="M74" s="172"/>
      <c r="N74" s="172"/>
      <c r="O74" s="173"/>
      <c r="P74" s="167"/>
      <c r="R74" s="167"/>
      <c r="AS74" s="163"/>
      <c r="AT74" s="163"/>
      <c r="AU74" s="163"/>
      <c r="AV74" s="163"/>
      <c r="AW74" s="163"/>
      <c r="AX74" s="163"/>
      <c r="AY74" s="163"/>
    </row>
    <row r="75" spans="1:51" x14ac:dyDescent="0.25">
      <c r="A75" s="171"/>
      <c r="B75" s="84"/>
      <c r="C75" s="96"/>
      <c r="D75" s="176"/>
      <c r="E75" s="98"/>
      <c r="F75" s="98"/>
      <c r="G75" s="98"/>
      <c r="H75" s="98"/>
      <c r="I75" s="172"/>
      <c r="J75" s="172"/>
      <c r="K75" s="172"/>
      <c r="L75" s="172"/>
      <c r="M75" s="172"/>
      <c r="N75" s="172"/>
      <c r="O75" s="173"/>
      <c r="P75" s="167"/>
      <c r="R75" s="167"/>
      <c r="AS75" s="163"/>
      <c r="AT75" s="163"/>
      <c r="AU75" s="163"/>
      <c r="AV75" s="163"/>
      <c r="AW75" s="163"/>
      <c r="AX75" s="163"/>
      <c r="AY75" s="163"/>
    </row>
    <row r="76" spans="1:51" x14ac:dyDescent="0.25">
      <c r="A76" s="171"/>
      <c r="B76" s="98"/>
      <c r="I76" s="172"/>
      <c r="J76" s="172"/>
      <c r="K76" s="172"/>
      <c r="L76" s="172"/>
      <c r="M76" s="172"/>
      <c r="N76" s="172"/>
      <c r="O76" s="173"/>
      <c r="P76" s="167"/>
      <c r="R76" s="167"/>
      <c r="AS76" s="163"/>
      <c r="AT76" s="163"/>
      <c r="AU76" s="163"/>
      <c r="AV76" s="163"/>
      <c r="AW76" s="163"/>
      <c r="AX76" s="163"/>
      <c r="AY76" s="163"/>
    </row>
    <row r="77" spans="1:51" x14ac:dyDescent="0.25">
      <c r="A77" s="171"/>
      <c r="B77" s="98"/>
      <c r="I77" s="172"/>
      <c r="J77" s="172"/>
      <c r="K77" s="172"/>
      <c r="L77" s="172"/>
      <c r="M77" s="172"/>
      <c r="N77" s="172"/>
      <c r="O77" s="173"/>
      <c r="P77" s="167"/>
      <c r="R77" s="167"/>
      <c r="AS77" s="163"/>
      <c r="AT77" s="163"/>
      <c r="AU77" s="163"/>
      <c r="AV77" s="163"/>
      <c r="AW77" s="163"/>
      <c r="AX77" s="163"/>
      <c r="AY77" s="163"/>
    </row>
    <row r="78" spans="1:51" x14ac:dyDescent="0.25">
      <c r="A78" s="171"/>
      <c r="B78" s="84"/>
      <c r="I78" s="172"/>
      <c r="J78" s="172"/>
      <c r="K78" s="172"/>
      <c r="L78" s="172"/>
      <c r="M78" s="172"/>
      <c r="N78" s="172"/>
      <c r="O78" s="173"/>
      <c r="P78" s="167"/>
      <c r="R78" s="167"/>
      <c r="AS78" s="163"/>
      <c r="AT78" s="163"/>
      <c r="AU78" s="163"/>
      <c r="AV78" s="163"/>
      <c r="AW78" s="163"/>
      <c r="AX78" s="163"/>
      <c r="AY78" s="163"/>
    </row>
    <row r="79" spans="1:51" x14ac:dyDescent="0.25">
      <c r="A79" s="171"/>
      <c r="I79" s="172"/>
      <c r="J79" s="172"/>
      <c r="K79" s="172"/>
      <c r="L79" s="172"/>
      <c r="M79" s="172"/>
      <c r="N79" s="172"/>
      <c r="O79" s="173"/>
      <c r="P79" s="167"/>
      <c r="R79" s="86"/>
      <c r="AS79" s="163"/>
      <c r="AT79" s="163"/>
      <c r="AU79" s="163"/>
      <c r="AV79" s="163"/>
      <c r="AW79" s="163"/>
      <c r="AX79" s="163"/>
      <c r="AY79" s="163"/>
    </row>
    <row r="80" spans="1:51" x14ac:dyDescent="0.25">
      <c r="A80" s="171"/>
      <c r="I80" s="172"/>
      <c r="J80" s="172"/>
      <c r="K80" s="172"/>
      <c r="L80" s="172"/>
      <c r="M80" s="172"/>
      <c r="N80" s="172"/>
      <c r="O80" s="173"/>
      <c r="R80" s="167"/>
      <c r="AS80" s="163"/>
      <c r="AT80" s="163"/>
      <c r="AU80" s="163"/>
      <c r="AV80" s="163"/>
      <c r="AW80" s="163"/>
      <c r="AX80" s="163"/>
      <c r="AY80" s="163"/>
    </row>
    <row r="81" spans="15:51" x14ac:dyDescent="0.25">
      <c r="O81" s="173"/>
      <c r="R81" s="167"/>
      <c r="AS81" s="163"/>
      <c r="AT81" s="163"/>
      <c r="AU81" s="163"/>
      <c r="AV81" s="163"/>
      <c r="AW81" s="163"/>
      <c r="AX81" s="163"/>
      <c r="AY81" s="163"/>
    </row>
    <row r="82" spans="15:51" x14ac:dyDescent="0.25">
      <c r="O82" s="173"/>
      <c r="R82" s="167"/>
      <c r="AS82" s="163"/>
      <c r="AT82" s="163"/>
      <c r="AU82" s="163"/>
      <c r="AV82" s="163"/>
      <c r="AW82" s="163"/>
      <c r="AX82" s="163"/>
      <c r="AY82" s="163"/>
    </row>
    <row r="83" spans="15:51" x14ac:dyDescent="0.25">
      <c r="O83" s="173"/>
      <c r="R83" s="167"/>
      <c r="AS83" s="163"/>
      <c r="AT83" s="163"/>
      <c r="AU83" s="163"/>
      <c r="AV83" s="163"/>
      <c r="AW83" s="163"/>
      <c r="AX83" s="163"/>
      <c r="AY83" s="163"/>
    </row>
    <row r="84" spans="15:51" x14ac:dyDescent="0.25">
      <c r="O84" s="173"/>
      <c r="R84" s="167"/>
      <c r="AS84" s="163"/>
      <c r="AT84" s="163"/>
      <c r="AU84" s="163"/>
      <c r="AV84" s="163"/>
      <c r="AW84" s="163"/>
      <c r="AX84" s="163"/>
      <c r="AY84" s="163"/>
    </row>
    <row r="85" spans="15:51" x14ac:dyDescent="0.25">
      <c r="O85" s="173"/>
      <c r="AS85" s="163"/>
      <c r="AT85" s="163"/>
      <c r="AU85" s="163"/>
      <c r="AV85" s="163"/>
      <c r="AW85" s="163"/>
      <c r="AX85" s="163"/>
      <c r="AY85" s="163"/>
    </row>
    <row r="86" spans="15:51" x14ac:dyDescent="0.25">
      <c r="O86" s="173"/>
      <c r="AS86" s="163"/>
      <c r="AT86" s="163"/>
      <c r="AU86" s="163"/>
      <c r="AV86" s="163"/>
      <c r="AW86" s="163"/>
      <c r="AX86" s="163"/>
      <c r="AY86" s="163"/>
    </row>
    <row r="87" spans="15:51" x14ac:dyDescent="0.25">
      <c r="O87" s="173"/>
      <c r="AS87" s="163"/>
      <c r="AT87" s="163"/>
      <c r="AU87" s="163"/>
      <c r="AV87" s="163"/>
      <c r="AW87" s="163"/>
      <c r="AX87" s="163"/>
      <c r="AY87" s="163"/>
    </row>
    <row r="88" spans="15:51" x14ac:dyDescent="0.25">
      <c r="O88" s="173"/>
      <c r="AS88" s="163"/>
      <c r="AT88" s="163"/>
      <c r="AU88" s="163"/>
      <c r="AV88" s="163"/>
      <c r="AW88" s="163"/>
      <c r="AX88" s="163"/>
      <c r="AY88" s="163"/>
    </row>
    <row r="89" spans="15:51" x14ac:dyDescent="0.25">
      <c r="O89" s="173"/>
      <c r="AS89" s="163"/>
      <c r="AT89" s="163"/>
      <c r="AU89" s="163"/>
      <c r="AV89" s="163"/>
      <c r="AW89" s="163"/>
      <c r="AX89" s="163"/>
      <c r="AY89" s="163"/>
    </row>
    <row r="90" spans="15:51" x14ac:dyDescent="0.25">
      <c r="O90" s="173"/>
      <c r="AS90" s="163"/>
      <c r="AT90" s="163"/>
      <c r="AU90" s="163"/>
      <c r="AV90" s="163"/>
      <c r="AW90" s="163"/>
      <c r="AX90" s="163"/>
      <c r="AY90" s="163"/>
    </row>
    <row r="91" spans="15:51" x14ac:dyDescent="0.25">
      <c r="O91" s="173"/>
      <c r="Q91" s="167"/>
      <c r="AS91" s="163"/>
      <c r="AT91" s="163"/>
      <c r="AU91" s="163"/>
      <c r="AV91" s="163"/>
      <c r="AW91" s="163"/>
      <c r="AX91" s="163"/>
      <c r="AY91" s="163"/>
    </row>
    <row r="92" spans="15:51" x14ac:dyDescent="0.25">
      <c r="O92" s="15"/>
      <c r="P92" s="167"/>
      <c r="Q92" s="167"/>
      <c r="AS92" s="163"/>
      <c r="AT92" s="163"/>
      <c r="AU92" s="163"/>
      <c r="AV92" s="163"/>
      <c r="AW92" s="163"/>
      <c r="AX92" s="163"/>
      <c r="AY92" s="163"/>
    </row>
    <row r="93" spans="15:51" x14ac:dyDescent="0.25">
      <c r="O93" s="15"/>
      <c r="P93" s="167"/>
      <c r="Q93" s="167"/>
      <c r="AS93" s="163"/>
      <c r="AT93" s="163"/>
      <c r="AU93" s="163"/>
      <c r="AV93" s="163"/>
      <c r="AW93" s="163"/>
      <c r="AX93" s="163"/>
      <c r="AY93" s="163"/>
    </row>
    <row r="94" spans="15:51" x14ac:dyDescent="0.25">
      <c r="O94" s="15"/>
      <c r="P94" s="167"/>
      <c r="Q94" s="167"/>
      <c r="AS94" s="163"/>
      <c r="AT94" s="163"/>
      <c r="AU94" s="163"/>
      <c r="AV94" s="163"/>
      <c r="AW94" s="163"/>
      <c r="AX94" s="163"/>
      <c r="AY94" s="163"/>
    </row>
    <row r="95" spans="15:51" x14ac:dyDescent="0.25">
      <c r="O95" s="15"/>
      <c r="P95" s="167"/>
      <c r="Q95" s="167"/>
      <c r="AS95" s="163"/>
      <c r="AT95" s="163"/>
      <c r="AU95" s="163"/>
      <c r="AV95" s="163"/>
      <c r="AW95" s="163"/>
      <c r="AX95" s="163"/>
      <c r="AY95" s="163"/>
    </row>
    <row r="96" spans="15:51" x14ac:dyDescent="0.25">
      <c r="O96" s="15"/>
      <c r="P96" s="167"/>
      <c r="Q96" s="167"/>
      <c r="AS96" s="163"/>
      <c r="AT96" s="163"/>
      <c r="AU96" s="163"/>
      <c r="AV96" s="163"/>
      <c r="AW96" s="163"/>
      <c r="AX96" s="163"/>
      <c r="AY96" s="163"/>
    </row>
    <row r="97" spans="15:51" x14ac:dyDescent="0.25">
      <c r="O97" s="15"/>
      <c r="P97" s="167"/>
      <c r="Q97" s="167"/>
      <c r="AS97" s="163"/>
      <c r="AT97" s="163"/>
      <c r="AU97" s="163"/>
      <c r="AV97" s="163"/>
      <c r="AW97" s="163"/>
      <c r="AX97" s="163"/>
      <c r="AY97" s="163"/>
    </row>
    <row r="98" spans="15:51" x14ac:dyDescent="0.25">
      <c r="O98" s="15"/>
      <c r="P98" s="167"/>
      <c r="Q98" s="167"/>
      <c r="AS98" s="163"/>
      <c r="AT98" s="163"/>
      <c r="AU98" s="163"/>
      <c r="AV98" s="163"/>
      <c r="AW98" s="163"/>
      <c r="AX98" s="163"/>
      <c r="AY98" s="163"/>
    </row>
    <row r="99" spans="15:51" x14ac:dyDescent="0.25">
      <c r="O99" s="15"/>
      <c r="P99" s="167"/>
      <c r="Q99" s="167"/>
      <c r="AS99" s="163"/>
      <c r="AT99" s="163"/>
      <c r="AU99" s="163"/>
      <c r="AV99" s="163"/>
      <c r="AW99" s="163"/>
      <c r="AX99" s="163"/>
      <c r="AY99" s="163"/>
    </row>
    <row r="100" spans="15:51" x14ac:dyDescent="0.25">
      <c r="O100" s="15"/>
      <c r="P100" s="167"/>
      <c r="Q100" s="167"/>
      <c r="AS100" s="163"/>
      <c r="AT100" s="163"/>
      <c r="AU100" s="163"/>
      <c r="AV100" s="163"/>
      <c r="AW100" s="163"/>
      <c r="AX100" s="163"/>
      <c r="AY100" s="163"/>
    </row>
    <row r="101" spans="15:51" x14ac:dyDescent="0.25">
      <c r="O101" s="15"/>
      <c r="P101" s="167"/>
      <c r="Q101" s="167"/>
      <c r="R101" s="167"/>
      <c r="S101" s="167"/>
      <c r="AS101" s="163"/>
      <c r="AT101" s="163"/>
      <c r="AU101" s="163"/>
      <c r="AV101" s="163"/>
      <c r="AW101" s="163"/>
      <c r="AX101" s="163"/>
      <c r="AY101" s="163"/>
    </row>
    <row r="102" spans="15:51" x14ac:dyDescent="0.25">
      <c r="O102" s="15"/>
      <c r="P102" s="167"/>
      <c r="Q102" s="167"/>
      <c r="R102" s="167"/>
      <c r="S102" s="167"/>
      <c r="T102" s="167"/>
      <c r="AS102" s="163"/>
      <c r="AT102" s="163"/>
      <c r="AU102" s="163"/>
      <c r="AV102" s="163"/>
      <c r="AW102" s="163"/>
      <c r="AX102" s="163"/>
      <c r="AY102" s="163"/>
    </row>
    <row r="103" spans="15:51" x14ac:dyDescent="0.25">
      <c r="O103" s="15"/>
      <c r="P103" s="167"/>
      <c r="Q103" s="167"/>
      <c r="R103" s="167"/>
      <c r="S103" s="167"/>
      <c r="T103" s="167"/>
      <c r="AS103" s="163"/>
      <c r="AT103" s="163"/>
      <c r="AU103" s="163"/>
      <c r="AV103" s="163"/>
      <c r="AW103" s="163"/>
      <c r="AX103" s="163"/>
      <c r="AY103" s="163"/>
    </row>
    <row r="104" spans="15:51" x14ac:dyDescent="0.25">
      <c r="O104" s="15"/>
      <c r="P104" s="167"/>
      <c r="T104" s="167"/>
      <c r="AS104" s="163"/>
      <c r="AT104" s="163"/>
      <c r="AU104" s="163"/>
      <c r="AV104" s="163"/>
      <c r="AW104" s="163"/>
      <c r="AX104" s="163"/>
      <c r="AY104" s="163"/>
    </row>
    <row r="105" spans="15:51" x14ac:dyDescent="0.25">
      <c r="O105" s="167"/>
      <c r="Q105" s="167"/>
      <c r="R105" s="167"/>
      <c r="S105" s="167"/>
      <c r="AS105" s="163"/>
      <c r="AT105" s="163"/>
      <c r="AU105" s="163"/>
      <c r="AV105" s="163"/>
      <c r="AW105" s="163"/>
      <c r="AX105" s="163"/>
      <c r="AY105" s="163"/>
    </row>
    <row r="106" spans="15:51" x14ac:dyDescent="0.25">
      <c r="O106" s="15"/>
      <c r="P106" s="167"/>
      <c r="Q106" s="167"/>
      <c r="R106" s="167"/>
      <c r="S106" s="167"/>
      <c r="T106" s="167"/>
      <c r="AS106" s="163"/>
      <c r="AT106" s="163"/>
      <c r="AU106" s="163"/>
      <c r="AV106" s="163"/>
      <c r="AW106" s="163"/>
      <c r="AX106" s="163"/>
      <c r="AY106" s="163"/>
    </row>
    <row r="107" spans="15:51" x14ac:dyDescent="0.25">
      <c r="O107" s="15"/>
      <c r="P107" s="167"/>
      <c r="Q107" s="167"/>
      <c r="R107" s="167"/>
      <c r="S107" s="167"/>
      <c r="T107" s="167"/>
      <c r="U107" s="167"/>
      <c r="AS107" s="163"/>
      <c r="AT107" s="163"/>
      <c r="AU107" s="163"/>
      <c r="AV107" s="163"/>
      <c r="AW107" s="163"/>
      <c r="AX107" s="163"/>
      <c r="AY107" s="163"/>
    </row>
    <row r="108" spans="15:51" x14ac:dyDescent="0.25">
      <c r="O108" s="15"/>
      <c r="P108" s="167"/>
      <c r="T108" s="167"/>
      <c r="U108" s="167"/>
      <c r="AS108" s="163"/>
      <c r="AT108" s="163"/>
      <c r="AU108" s="163"/>
      <c r="AV108" s="163"/>
      <c r="AW108" s="163"/>
      <c r="AX108" s="163"/>
      <c r="AY108" s="163"/>
    </row>
    <row r="120" spans="45:51" x14ac:dyDescent="0.25">
      <c r="AS120" s="163"/>
      <c r="AT120" s="163"/>
      <c r="AU120" s="163"/>
      <c r="AV120" s="163"/>
      <c r="AW120" s="163"/>
      <c r="AX120" s="163"/>
      <c r="AY120" s="163"/>
    </row>
  </sheetData>
  <protectedRanges>
    <protectedRange sqref="N64:R64 B78 S66:T72 B70:B75 S62:T63 N67:R72 T45:T48 T56:T61" name="Range2_12_5_1_1"/>
    <protectedRange sqref="N10 L10 L6 D6 D8 AD8 AF8 O8:U8 AJ8:AR8 AF10 AR11:AR34 L24:N31 G23:G34 N12:N23 N32:N34 E23:E34 E11:G22 N11:AG11 O12:AG34" name="Range1_16_3_1_1"/>
    <protectedRange sqref="I69 J67:M72 J64:M64 I72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3:H73 F74 E73" name="Range2_2_2_9_2_1_1"/>
    <protectedRange sqref="D71 D74:D75" name="Range2_1_1_1_1_1_9_2_1_1"/>
    <protectedRange sqref="Q10" name="Range1_17_1_1_1"/>
    <protectedRange sqref="AG10" name="Range1_18_1_1_1"/>
    <protectedRange sqref="C72 C74" name="Range2_4_1_1_1"/>
    <protectedRange sqref="AS16:AS34" name="Range1_1_1_1"/>
    <protectedRange sqref="P3:U5" name="Range1_16_1_1_1_1"/>
    <protectedRange sqref="C75 C73 C70" name="Range2_1_3_1_1"/>
    <protectedRange sqref="H11:H34" name="Range1_1_1_1_1_1_1"/>
    <protectedRange sqref="B76:B77 J65:R66 D72:D73 I70:I71 Z63:Z64 S64:Y65 AA64:AU65 E74:E75 G74:H75 F75" name="Range2_2_1_10_1_1_1_2"/>
    <protectedRange sqref="C71" name="Range2_2_1_10_2_1_1_1"/>
    <protectedRange sqref="N62:R63 G70:H70 D68 F71 E70" name="Range2_12_1_6_1_1"/>
    <protectedRange sqref="D63:D64 I66:I68 I62:M63 G71:H72 G64:H66 E71:E72 F72:F73 F65:F67 E64:E66" name="Range2_2_12_1_7_1_1"/>
    <protectedRange sqref="D69:D70" name="Range2_1_1_1_1_11_1_2_1_1"/>
    <protectedRange sqref="E67 G67:H67 F68" name="Range2_2_2_9_1_1_1_1"/>
    <protectedRange sqref="D65" name="Range2_1_1_1_1_1_9_1_1_1_1"/>
    <protectedRange sqref="C69 C64" name="Range2_1_1_2_1_1"/>
    <protectedRange sqref="C68" name="Range2_1_2_2_1_1"/>
    <protectedRange sqref="C67" name="Range2_3_2_1_1"/>
    <protectedRange sqref="F63:F64 E63 G63:H63" name="Range2_2_12_1_1_1_1_1"/>
    <protectedRange sqref="C63" name="Range2_1_4_2_1_1_1"/>
    <protectedRange sqref="C65:C66" name="Range2_5_1_1_1"/>
    <protectedRange sqref="E68:E69 F69:F70 G68:H69 I64:I65" name="Range2_2_1_1_1_1"/>
    <protectedRange sqref="D66:D67" name="Range2_1_1_1_1_1_1_1_1"/>
    <protectedRange sqref="AS11:AS15" name="Range1_4_1_1_1_1"/>
    <protectedRange sqref="J11:J15 J26:J34" name="Range1_1_2_1_10_1_1_1_1"/>
    <protectedRange sqref="R79" name="Range2_2_1_10_1_1_1_1_1"/>
    <protectedRange sqref="T44" name="Range2_12_5_1_1_4"/>
    <protectedRange sqref="B44:B45" name="Range2_12_5_1_1_1"/>
    <protectedRange sqref="E44:H44" name="Range2_2_12_1_7_1_1_1"/>
    <protectedRange sqref="D44" name="Range2_3_2_1_3_1_1_2_10_1_1_1_1_1"/>
    <protectedRange sqref="C44" name="Range2_1_1_1_1_11_1_2_1_1_1"/>
    <protectedRange sqref="S39:S43" name="Range2_12_3_1_1_1_1"/>
    <protectedRange sqref="D39:H39 N39:R43" name="Range2_12_1_3_1_1_1_1"/>
    <protectedRange sqref="I39:M39 E40:M43" name="Range2_2_12_1_6_1_1_1_1"/>
    <protectedRange sqref="D40:D43" name="Range2_1_1_1_1_11_1_1_1_1_1_1"/>
    <protectedRange sqref="C40:C43" name="Range2_1_2_1_1_1_1_1"/>
    <protectedRange sqref="C39" name="Range2_3_1_1_1_1_1"/>
    <protectedRange sqref="S44" name="Range2_12_5_1_1_4_1"/>
    <protectedRange sqref="Q44:R44" name="Range2_12_1_5_1_1_1_1_1"/>
    <protectedRange sqref="N44:P44" name="Range2_12_1_2_2_1_1_1_1_1"/>
    <protectedRange sqref="K44:M44" name="Range2_2_12_1_4_2_1_1_1_1_1"/>
    <protectedRange sqref="G45:H46" name="Range2_2_12_1_3_1_1_1_1_1_4_1_1"/>
    <protectedRange sqref="E45:F46" name="Range2_2_12_1_7_1_1_3_1_1"/>
    <protectedRange sqref="I44:J44" name="Range2_2_12_1_4_2_1_1_1_2_1_1"/>
    <protectedRange sqref="S45:S48" name="Range2_12_5_1_1_2_3_1"/>
    <protectedRange sqref="Q45:R46" name="Range2_12_1_6_1_1_1_1_2_1"/>
    <protectedRange sqref="N45:P46" name="Range2_12_1_2_3_1_1_1_1_2_1"/>
    <protectedRange sqref="I45:M46" name="Range2_2_12_1_4_3_1_1_1_1_2_1"/>
    <protectedRange sqref="D45:D46" name="Range2_2_12_1_3_1_2_1_1_1_2_1_2_1"/>
    <protectedRange sqref="T52:T55" name="Range2_12_5_1_1_3"/>
    <protectedRange sqref="T51" name="Range2_12_5_1_1_2_2"/>
    <protectedRange sqref="S51" name="Range2_12_4_1_1_1_4_2_2_2"/>
    <protectedRange sqref="T50" name="Range2_12_5_1_1_2_1_1"/>
    <protectedRange sqref="T49" name="Range2_12_5_1_1_6_1_1_1_1_1_1_1"/>
    <protectedRange sqref="S49" name="Range2_12_5_1_1_5_3_1_1_1_1_1_1_1"/>
    <protectedRange sqref="S50" name="Range2_12_4_1_1_1_4_2_2_1_1"/>
    <protectedRange sqref="B67:B69" name="Range2_12_5_1_1_2"/>
    <protectedRange sqref="B66" name="Range2_12_5_1_1_2_1_4_1_1_1_2_1_1_1_1_1_1_1"/>
    <protectedRange sqref="F62:H62" name="Range2_2_12_1_1_1_1_1_1"/>
    <protectedRange sqref="D62:E62" name="Range2_2_12_1_7_1_1_2_1"/>
    <protectedRange sqref="C62" name="Range2_1_1_2_1_1_1"/>
    <protectedRange sqref="B64:B65" name="Range2_12_5_1_1_2_1"/>
    <protectedRange sqref="B63" name="Range2_12_5_1_1_2_1_2_1"/>
    <protectedRange sqref="B62" name="Range2_12_5_1_1_2_1_2_2"/>
    <protectedRange sqref="B61" name="Range2_12_5_1_1_2_1_4_1_1_1_2_1_1_1_1_1_1_1_1_1_2"/>
    <protectedRange sqref="G47:H48" name="Range2_2_12_1_3_1_1_1_1_1_4_1_1_1"/>
    <protectedRange sqref="E47:F48" name="Range2_2_12_1_7_1_1_3_1_1_1"/>
    <protectedRange sqref="Q47:R48" name="Range2_12_1_6_1_1_1_1_2_1_1"/>
    <protectedRange sqref="N47:P48" name="Range2_12_1_2_3_1_1_1_1_2_1_1"/>
    <protectedRange sqref="I47:M48" name="Range2_2_12_1_4_3_1_1_1_1_2_1_1"/>
    <protectedRange sqref="D47:D48" name="Range2_2_12_1_3_1_2_1_1_1_2_1_2_1_1"/>
    <protectedRange sqref="Q51:R51" name="Range2_12_1_6_1_1_1_2_3_2_1_1_3_1"/>
    <protectedRange sqref="N51:P51" name="Range2_12_1_2_3_1_1_1_2_3_2_1_1_3_1"/>
    <protectedRange sqref="K51:M51" name="Range2_2_12_1_4_3_1_1_1_3_3_2_1_1_3_1"/>
    <protectedRange sqref="J51" name="Range2_2_12_1_4_3_1_1_1_3_2_1_2_2_1"/>
    <protectedRange sqref="E50:H50" name="Range2_2_12_1_3_1_2_1_1_1_1_2_1_1_1_1_1_1_1"/>
    <protectedRange sqref="D50" name="Range2_2_12_1_3_1_2_1_1_1_2_1_2_3_1_1_1_1_2"/>
    <protectedRange sqref="Q49:R49" name="Range2_12_1_6_1_1_1_2_3_2_1_1_2_1_1_1_1_1_1"/>
    <protectedRange sqref="N49:P49" name="Range2_12_1_2_3_1_1_1_2_3_2_1_1_2_1_1_1_1_1_1"/>
    <protectedRange sqref="J49:M49" name="Range2_2_12_1_4_3_1_1_1_3_3_2_1_1_2_1_1_1_1_1_1"/>
    <protectedRange sqref="I49" name="Range2_2_12_1_4_3_1_1_1_2_1_2_2_1_2_1_1_1_1_1_1"/>
    <protectedRange sqref="G51:H51 D51:E51" name="Range2_2_12_1_3_1_2_1_1_1_2_1_3_2_1_2_1_1_1_1_1_1"/>
    <protectedRange sqref="F51" name="Range2_2_12_1_3_1_2_1_1_1_1_1_2_2_1_2_1_1_1_1_1_1"/>
    <protectedRange sqref="Q50:R50" name="Range2_12_1_6_1_1_1_2_3_2_1_1_1_1_1"/>
    <protectedRange sqref="N50:P50" name="Range2_12_1_2_3_1_1_1_2_3_2_1_1_1_1_1"/>
    <protectedRange sqref="K50:M50" name="Range2_2_12_1_4_3_1_1_1_3_3_2_1_1_1_1_1"/>
    <protectedRange sqref="J50" name="Range2_2_12_1_4_3_1_1_1_3_2_1_2_1_1_1"/>
    <protectedRange sqref="D49:E49" name="Range2_2_12_1_3_1_2_1_1_1_2_1_2_3_2_1_1_1"/>
    <protectedRange sqref="I50" name="Range2_2_12_1_4_2_1_1_1_4_1_2_1_1_1_2_1_1_1"/>
    <protectedRange sqref="F49:H49" name="Range2_2_12_1_3_1_1_1_1_1_4_1_2_1_2_1_2_1_1_1"/>
    <protectedRange sqref="I51" name="Range2_2_12_1_4_2_1_1_1_4_1_2_1_1_1_2_2_1_1"/>
    <protectedRange sqref="B46:B47" name="Range2_12_5_1_1_1_2_2_1_1_1_1_1_1_1_1_1_1"/>
    <protectedRange sqref="B48" name="Range2_12_5_1_1_1_3_1_1_1_1_1_1_1_1_1_1_1"/>
    <protectedRange sqref="S60:S61" name="Range2_12_5_1_1_5"/>
    <protectedRange sqref="N60:R61" name="Range2_12_1_6_1_1_1"/>
    <protectedRange sqref="J60:M61" name="Range2_2_12_1_7_1_1_2"/>
    <protectedRange sqref="S58:S59" name="Range2_12_2_1_1_1_2_1_1_1"/>
    <protectedRange sqref="Q59:R59" name="Range2_12_1_4_1_1_1_1_1_1_1_1_1_1_1_1_1_1_1"/>
    <protectedRange sqref="N59:P59" name="Range2_12_1_2_1_1_1_1_1_1_1_1_1_1_1_1_1_1_1_1"/>
    <protectedRange sqref="J59:M59" name="Range2_2_12_1_4_1_1_1_1_1_1_1_1_1_1_1_1_1_1_1_1"/>
    <protectedRange sqref="Q58:R58" name="Range2_12_1_6_1_1_1_2_3_1_1_3_1_1_1_1_1_1_1"/>
    <protectedRange sqref="N58:P58" name="Range2_12_1_2_3_1_1_1_2_3_1_1_3_1_1_1_1_1_1_1"/>
    <protectedRange sqref="J58:M58" name="Range2_2_12_1_4_3_1_1_1_3_3_1_1_3_1_1_1_1_1_1_1"/>
    <protectedRange sqref="S52:S57" name="Range2_12_4_1_1_1_4_2_2_2_1"/>
    <protectedRange sqref="Q52:R57" name="Range2_12_1_6_1_1_1_2_3_2_1_1_3_2"/>
    <protectedRange sqref="N52:P57" name="Range2_12_1_2_3_1_1_1_2_3_2_1_1_3_2"/>
    <protectedRange sqref="K52:M57" name="Range2_2_12_1_4_3_1_1_1_3_3_2_1_1_3_2"/>
    <protectedRange sqref="J52:J57" name="Range2_2_12_1_4_3_1_1_1_3_2_1_2_2_2"/>
    <protectedRange sqref="G52:H53" name="Range2_2_12_1_3_1_2_1_1_1_2_1_1_1_1_1_1_2_1_1_1"/>
    <protectedRange sqref="D52:E53" name="Range2_2_12_1_3_1_2_1_1_1_2_1_1_1_1_3_1_1_1_1_1"/>
    <protectedRange sqref="F52:F53" name="Range2_2_12_1_3_1_2_1_1_1_3_1_1_1_1_1_3_1_1_1_1_1"/>
    <protectedRange sqref="I52:I53" name="Range2_2_12_1_4_3_1_1_1_2_1_2_1_1_3_1_1_1_1_1_1_1"/>
    <protectedRange sqref="I55" name="Range2_2_12_1_7_1_1_2_2_2"/>
    <protectedRange sqref="I54" name="Range2_2_12_1_4_3_1_1_1_3_3_1_1_3_1_1_1_1_1_1_2_2"/>
    <protectedRange sqref="E54:H54" name="Range2_2_12_1_3_1_2_1_1_1_1_2_1_1_1_1_1_1_2_2"/>
    <protectedRange sqref="D54" name="Range2_2_12_1_3_1_2_1_1_1_2_1_2_3_1_1_1_1_1_2"/>
    <protectedRange sqref="G55:H55" name="Range2_2_12_1_3_1_2_1_1_1_2_1_1_1_1_1_1_2_1_1_1_1_1_1"/>
    <protectedRange sqref="D55:E55" name="Range2_2_12_1_3_1_2_1_1_1_2_1_1_1_1_3_1_1_1_1_1_2_1_2"/>
    <protectedRange sqref="F55" name="Range2_2_12_1_3_1_2_1_1_1_3_1_1_1_1_1_3_1_1_1_1_1_1_1_2"/>
    <protectedRange sqref="I58:I61" name="Range2_2_12_1_7_1_1_2_2_1_1"/>
    <protectedRange sqref="I56:I57" name="Range2_2_12_1_4_3_1_1_1_3_3_1_1_3_1_1_1_1_1_1_2_1_1"/>
    <protectedRange sqref="E56:H57" name="Range2_2_12_1_3_1_2_1_1_1_1_2_1_1_1_1_1_1_2_1_1"/>
    <protectedRange sqref="D56:D57" name="Range2_2_12_1_3_1_2_1_1_1_2_1_2_3_1_1_1_1_1_1_1"/>
    <protectedRange sqref="G61:H61" name="Range2_2_12_1_3_1_2_1_1_1_2_1_1_1_1_1_1_2_1_1_1_1_1_1_1_1_1"/>
    <protectedRange sqref="F61 G60:H60" name="Range2_2_12_1_3_3_1_1_1_2_1_1_1_1_1_1_1_1_1_1_1_1_1_1_1_1"/>
    <protectedRange sqref="G58:H58" name="Range2_2_12_1_3_1_2_1_1_1_2_1_1_1_1_1_1_2_1_1_1_1_1_2_1"/>
    <protectedRange sqref="D58:E58" name="Range2_2_12_1_3_1_2_1_1_1_2_1_1_1_1_3_1_1_1_1_1_2_1_1_1"/>
    <protectedRange sqref="F60 F58" name="Range2_2_12_1_3_1_2_1_1_1_3_1_1_1_1_1_3_1_1_1_1_1_1_1_1_1"/>
    <protectedRange sqref="F59:H59" name="Range2_2_12_1_3_1_2_1_1_1_1_2_1_1_1_1_1_1_1_1_1_1_1"/>
    <protectedRange sqref="D61" name="Range2_2_12_1_7_1_1_2_1_1_1_1_1"/>
    <protectedRange sqref="E61" name="Range2_2_12_1_1_1_1_1_1_1_1_1_1_1"/>
    <protectedRange sqref="C61" name="Range2_1_4_2_1_1_1_1_1_1_1_1"/>
    <protectedRange sqref="D60:E60" name="Range2_2_12_1_3_1_2_1_1_1_3_1_1_1_1_1_1_1_2_1_1_1_1_1_1_1"/>
    <protectedRange sqref="D59:E59" name="Range2_2_12_1_3_1_2_1_1_1_2_1_1_1_1_3_1_1_1_1_1_1_1_1_1_1"/>
    <protectedRange sqref="B59" name="Range2_12_5_1_1_2_1_4_1_1_1_2_1_1_1_1_1_1_1_1_1_2_1_1_1_1"/>
    <protectedRange sqref="B60" name="Range2_12_5_1_1_2_1_2_2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551" priority="5" operator="containsText" text="N/A">
      <formula>NOT(ISERROR(SEARCH("N/A",X11)))</formula>
    </cfRule>
    <cfRule type="cellIs" dxfId="550" priority="23" operator="equal">
      <formula>0</formula>
    </cfRule>
  </conditionalFormatting>
  <conditionalFormatting sqref="X11:AE34">
    <cfRule type="cellIs" dxfId="549" priority="22" operator="greaterThanOrEqual">
      <formula>1185</formula>
    </cfRule>
  </conditionalFormatting>
  <conditionalFormatting sqref="X11:AE34">
    <cfRule type="cellIs" dxfId="548" priority="21" operator="between">
      <formula>0.1</formula>
      <formula>1184</formula>
    </cfRule>
  </conditionalFormatting>
  <conditionalFormatting sqref="X8 AJ11:AO11 AJ15:AL15 AJ12:AN14 AK33:AK34 AJ16:AJ34 AL16:AL34 AM15:AN34 AO12:AO32">
    <cfRule type="cellIs" dxfId="547" priority="20" operator="equal">
      <formula>0</formula>
    </cfRule>
  </conditionalFormatting>
  <conditionalFormatting sqref="X8 AJ11:AO11 AJ15:AL15 AJ12:AN14 AK33:AK34 AJ16:AJ34 AL16:AL34 AM15:AN34 AO12:AO32">
    <cfRule type="cellIs" dxfId="546" priority="19" operator="greaterThan">
      <formula>1179</formula>
    </cfRule>
  </conditionalFormatting>
  <conditionalFormatting sqref="X8 AJ11:AO11 AJ15:AL15 AJ12:AN14 AK33:AK34 AJ16:AJ34 AL16:AL34 AM15:AN34 AO12:AO32">
    <cfRule type="cellIs" dxfId="545" priority="18" operator="greaterThan">
      <formula>99</formula>
    </cfRule>
  </conditionalFormatting>
  <conditionalFormatting sqref="X8 AJ11:AO11 AJ15:AL15 AJ12:AN14 AK33:AK34 AJ16:AJ34 AL16:AL34 AM15:AN34 AO12:AO32">
    <cfRule type="cellIs" dxfId="544" priority="17" operator="greaterThan">
      <formula>0.99</formula>
    </cfRule>
  </conditionalFormatting>
  <conditionalFormatting sqref="AB8">
    <cfRule type="cellIs" dxfId="543" priority="16" operator="equal">
      <formula>0</formula>
    </cfRule>
  </conditionalFormatting>
  <conditionalFormatting sqref="AB8">
    <cfRule type="cellIs" dxfId="542" priority="15" operator="greaterThan">
      <formula>1179</formula>
    </cfRule>
  </conditionalFormatting>
  <conditionalFormatting sqref="AB8">
    <cfRule type="cellIs" dxfId="541" priority="14" operator="greaterThan">
      <formula>99</formula>
    </cfRule>
  </conditionalFormatting>
  <conditionalFormatting sqref="AB8">
    <cfRule type="cellIs" dxfId="540" priority="13" operator="greaterThan">
      <formula>0.99</formula>
    </cfRule>
  </conditionalFormatting>
  <conditionalFormatting sqref="AQ11:AQ34 AO33:AO34 AK16:AK32">
    <cfRule type="cellIs" dxfId="539" priority="12" operator="equal">
      <formula>0</formula>
    </cfRule>
  </conditionalFormatting>
  <conditionalFormatting sqref="AQ11:AQ34 AO33:AO34 AK16:AK32">
    <cfRule type="cellIs" dxfId="538" priority="11" operator="greaterThan">
      <formula>1179</formula>
    </cfRule>
  </conditionalFormatting>
  <conditionalFormatting sqref="AQ11:AQ34 AO33:AO34 AK16:AK32">
    <cfRule type="cellIs" dxfId="537" priority="10" operator="greaterThan">
      <formula>99</formula>
    </cfRule>
  </conditionalFormatting>
  <conditionalFormatting sqref="AQ11:AQ34 AO33:AO34 AK16:AK32">
    <cfRule type="cellIs" dxfId="536" priority="9" operator="greaterThan">
      <formula>0.99</formula>
    </cfRule>
  </conditionalFormatting>
  <conditionalFormatting sqref="AI11:AI34">
    <cfRule type="cellIs" dxfId="535" priority="8" operator="greaterThan">
      <formula>$AI$8</formula>
    </cfRule>
  </conditionalFormatting>
  <conditionalFormatting sqref="AH11:AH34">
    <cfRule type="cellIs" dxfId="534" priority="6" operator="greaterThan">
      <formula>$AH$8</formula>
    </cfRule>
    <cfRule type="cellIs" dxfId="533" priority="7" operator="greaterThan">
      <formula>$AH$8</formula>
    </cfRule>
  </conditionalFormatting>
  <conditionalFormatting sqref="AP11:AP34">
    <cfRule type="cellIs" dxfId="532" priority="4" operator="equal">
      <formula>0</formula>
    </cfRule>
  </conditionalFormatting>
  <conditionalFormatting sqref="AP11:AP34">
    <cfRule type="cellIs" dxfId="531" priority="3" operator="greaterThan">
      <formula>1179</formula>
    </cfRule>
  </conditionalFormatting>
  <conditionalFormatting sqref="AP11:AP34">
    <cfRule type="cellIs" dxfId="530" priority="2" operator="greaterThan">
      <formula>99</formula>
    </cfRule>
  </conditionalFormatting>
  <conditionalFormatting sqref="AP11:AP34">
    <cfRule type="cellIs" dxfId="529" priority="1" operator="greaterThan">
      <formula>0.99</formula>
    </cfRule>
  </conditionalFormatting>
  <dataValidations count="4"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JAN 1</vt:lpstr>
      <vt:lpstr>JAN 2</vt:lpstr>
      <vt:lpstr>JAN 3</vt:lpstr>
      <vt:lpstr>JAN 4</vt:lpstr>
      <vt:lpstr>JAN 5</vt:lpstr>
      <vt:lpstr>JAN 6</vt:lpstr>
      <vt:lpstr>JAN 7</vt:lpstr>
      <vt:lpstr>JAN 8</vt:lpstr>
      <vt:lpstr>JAN 9</vt:lpstr>
      <vt:lpstr>JAN 10</vt:lpstr>
      <vt:lpstr>JAN 11</vt:lpstr>
      <vt:lpstr>JAN 12</vt:lpstr>
      <vt:lpstr>JAN 13</vt:lpstr>
      <vt:lpstr>JAN 14</vt:lpstr>
      <vt:lpstr>JAN 15</vt:lpstr>
      <vt:lpstr>JAN 16</vt:lpstr>
      <vt:lpstr>JAN 17</vt:lpstr>
      <vt:lpstr>JAN 18</vt:lpstr>
      <vt:lpstr>JAN 19</vt:lpstr>
      <vt:lpstr>JAN 20</vt:lpstr>
      <vt:lpstr>JAN 21</vt:lpstr>
      <vt:lpstr>JAN 22</vt:lpstr>
      <vt:lpstr>JAN 23</vt:lpstr>
      <vt:lpstr>JAN 24</vt:lpstr>
      <vt:lpstr>JAN 25</vt:lpstr>
      <vt:lpstr>JAN 26</vt:lpstr>
      <vt:lpstr>JAN 27</vt:lpstr>
      <vt:lpstr>JAN 28</vt:lpstr>
      <vt:lpstr>JAN 29</vt:lpstr>
      <vt:lpstr>JAN 30</vt:lpstr>
      <vt:lpstr>JAN 31</vt:lpstr>
      <vt:lpstr>FEB 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villamorbooster</dc:creator>
  <cp:lastModifiedBy>Michael Joseph R. Buligan</cp:lastModifiedBy>
  <dcterms:created xsi:type="dcterms:W3CDTF">2014-06-30T06:13:27Z</dcterms:created>
  <dcterms:modified xsi:type="dcterms:W3CDTF">2015-02-03T01:42:54Z</dcterms:modified>
</cp:coreProperties>
</file>