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680" windowWidth="19875" windowHeight="6390" tabRatio="890" firstSheet="9" activeTab="27"/>
  </bookViews>
  <sheets>
    <sheet name="FEB 1" sheetId="168" r:id="rId1"/>
    <sheet name="FEB 2" sheetId="171" r:id="rId2"/>
    <sheet name="FEB 3" sheetId="173" r:id="rId3"/>
    <sheet name="FEB 4" sheetId="174" r:id="rId4"/>
    <sheet name="FEB 5" sheetId="175" r:id="rId5"/>
    <sheet name="FEB 6" sheetId="176" r:id="rId6"/>
    <sheet name="FEB 7" sheetId="177" r:id="rId7"/>
    <sheet name="FEB 8" sheetId="178" r:id="rId8"/>
    <sheet name="FEB 9" sheetId="179" r:id="rId9"/>
    <sheet name="FEB 10" sheetId="180" r:id="rId10"/>
    <sheet name="FEB 11" sheetId="181" r:id="rId11"/>
    <sheet name="FEB 12" sheetId="182" r:id="rId12"/>
    <sheet name="FEB 13" sheetId="183" r:id="rId13"/>
    <sheet name="FEB 14" sheetId="184" r:id="rId14"/>
    <sheet name="FEB 15" sheetId="185" r:id="rId15"/>
    <sheet name="FEB 16" sheetId="186" r:id="rId16"/>
    <sheet name="FEB 17" sheetId="187" r:id="rId17"/>
    <sheet name="FEB 18" sheetId="188" r:id="rId18"/>
    <sheet name="FEB 19" sheetId="189" r:id="rId19"/>
    <sheet name="FEB 20" sheetId="190" r:id="rId20"/>
    <sheet name="FEB 21" sheetId="191" r:id="rId21"/>
    <sheet name="FEB 22" sheetId="192" r:id="rId22"/>
    <sheet name="FEB 23" sheetId="193" r:id="rId23"/>
    <sheet name="FEB 24" sheetId="194" r:id="rId24"/>
    <sheet name="FEB 25" sheetId="195" r:id="rId25"/>
    <sheet name="FEB 26" sheetId="196" r:id="rId26"/>
    <sheet name="FEB 27" sheetId="197" r:id="rId27"/>
    <sheet name="FEB 28" sheetId="198" r:id="rId28"/>
  </sheet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_2pm___10pm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  <definedName name="R._MALLARI___R._REGENCIA">#REF!</definedName>
  </definedNames>
  <calcPr calcId="144525"/>
</workbook>
</file>

<file path=xl/calcChain.xml><?xml version="1.0" encoding="utf-8"?>
<calcChain xmlns="http://schemas.openxmlformats.org/spreadsheetml/2006/main">
  <c r="E30" i="198" l="1"/>
  <c r="AP10" i="198" l="1"/>
  <c r="AQ11" i="198" s="1"/>
  <c r="AG10" i="198"/>
  <c r="AG8" i="198" s="1"/>
  <c r="Q10" i="198"/>
  <c r="Q35" i="198" s="1"/>
  <c r="AR35" i="198"/>
  <c r="P35" i="198"/>
  <c r="AQ34" i="198"/>
  <c r="AH34" i="198"/>
  <c r="V34" i="198"/>
  <c r="R34" i="198"/>
  <c r="S34" i="198" s="1"/>
  <c r="J34" i="198"/>
  <c r="I34" i="198" s="1"/>
  <c r="G34" i="198"/>
  <c r="E34" i="198"/>
  <c r="AQ33" i="198"/>
  <c r="AH33" i="198"/>
  <c r="V33" i="198"/>
  <c r="R33" i="198"/>
  <c r="S33" i="198" s="1"/>
  <c r="J33" i="198"/>
  <c r="K33" i="198" s="1"/>
  <c r="I33" i="198"/>
  <c r="G33" i="198"/>
  <c r="E33" i="198"/>
  <c r="AW32" i="198"/>
  <c r="AQ32" i="198"/>
  <c r="AH32" i="198"/>
  <c r="V32" i="198"/>
  <c r="R32" i="198"/>
  <c r="T32" i="198" s="1"/>
  <c r="J32" i="198"/>
  <c r="I32" i="198" s="1"/>
  <c r="G32" i="198"/>
  <c r="E32" i="198"/>
  <c r="AQ31" i="198"/>
  <c r="AH31" i="198"/>
  <c r="V31" i="198"/>
  <c r="R31" i="198"/>
  <c r="T31" i="198" s="1"/>
  <c r="J31" i="198"/>
  <c r="K31" i="198" s="1"/>
  <c r="G31" i="198"/>
  <c r="E31" i="198"/>
  <c r="AQ30" i="198"/>
  <c r="AH30" i="198"/>
  <c r="V30" i="198"/>
  <c r="R30" i="198"/>
  <c r="T30" i="198" s="1"/>
  <c r="J30" i="198"/>
  <c r="K30" i="198" s="1"/>
  <c r="G30" i="198"/>
  <c r="AQ29" i="198"/>
  <c r="AH29" i="198"/>
  <c r="V29" i="198"/>
  <c r="R29" i="198"/>
  <c r="T29" i="198" s="1"/>
  <c r="J29" i="198"/>
  <c r="I29" i="198" s="1"/>
  <c r="G29" i="198"/>
  <c r="E29" i="198"/>
  <c r="AQ28" i="198"/>
  <c r="AH28" i="198"/>
  <c r="V28" i="198"/>
  <c r="R28" i="198"/>
  <c r="T28" i="198" s="1"/>
  <c r="J28" i="198"/>
  <c r="I28" i="198" s="1"/>
  <c r="G28" i="198"/>
  <c r="E28" i="198"/>
  <c r="AQ27" i="198"/>
  <c r="AH27" i="198"/>
  <c r="V27" i="198"/>
  <c r="R27" i="198"/>
  <c r="T27" i="198" s="1"/>
  <c r="J27" i="198"/>
  <c r="K27" i="198" s="1"/>
  <c r="G27" i="198"/>
  <c r="E27" i="198"/>
  <c r="AQ26" i="198"/>
  <c r="AH26" i="198"/>
  <c r="V26" i="198"/>
  <c r="R26" i="198"/>
  <c r="T26" i="198" s="1"/>
  <c r="J26" i="198"/>
  <c r="I26" i="198" s="1"/>
  <c r="G26" i="198"/>
  <c r="E26" i="198"/>
  <c r="AQ25" i="198"/>
  <c r="AH25" i="198"/>
  <c r="V25" i="198"/>
  <c r="R25" i="198"/>
  <c r="T25" i="198" s="1"/>
  <c r="J25" i="198"/>
  <c r="I25" i="198" s="1"/>
  <c r="G25" i="198"/>
  <c r="E25" i="198"/>
  <c r="AQ24" i="198"/>
  <c r="AH24" i="198"/>
  <c r="V24" i="198"/>
  <c r="R24" i="198"/>
  <c r="T24" i="198" s="1"/>
  <c r="J24" i="198"/>
  <c r="I24" i="198" s="1"/>
  <c r="G24" i="198"/>
  <c r="E24" i="198"/>
  <c r="AQ23" i="198"/>
  <c r="AH23" i="198"/>
  <c r="V23" i="198"/>
  <c r="R23" i="198"/>
  <c r="T23" i="198" s="1"/>
  <c r="J23" i="198"/>
  <c r="I23" i="198" s="1"/>
  <c r="G23" i="198"/>
  <c r="E23" i="198"/>
  <c r="AQ22" i="198"/>
  <c r="AH22" i="198"/>
  <c r="V22" i="198"/>
  <c r="R22" i="198"/>
  <c r="T22" i="198" s="1"/>
  <c r="J22" i="198"/>
  <c r="I22" i="198" s="1"/>
  <c r="G22" i="198"/>
  <c r="E22" i="198"/>
  <c r="AQ21" i="198"/>
  <c r="AH21" i="198"/>
  <c r="V21" i="198"/>
  <c r="R21" i="198"/>
  <c r="T21" i="198" s="1"/>
  <c r="J21" i="198"/>
  <c r="I21" i="198" s="1"/>
  <c r="G21" i="198"/>
  <c r="E21" i="198"/>
  <c r="AQ20" i="198"/>
  <c r="AH20" i="198"/>
  <c r="V20" i="198"/>
  <c r="R20" i="198"/>
  <c r="T20" i="198" s="1"/>
  <c r="J20" i="198"/>
  <c r="I20" i="198" s="1"/>
  <c r="G20" i="198"/>
  <c r="E20" i="198"/>
  <c r="AQ19" i="198"/>
  <c r="AH19" i="198"/>
  <c r="V19" i="198"/>
  <c r="R19" i="198"/>
  <c r="T19" i="198" s="1"/>
  <c r="J19" i="198"/>
  <c r="I19" i="198" s="1"/>
  <c r="G19" i="198"/>
  <c r="E19" i="198"/>
  <c r="AQ18" i="198"/>
  <c r="AH18" i="198"/>
  <c r="V18" i="198"/>
  <c r="R18" i="198"/>
  <c r="T18" i="198" s="1"/>
  <c r="J18" i="198"/>
  <c r="I18" i="198" s="1"/>
  <c r="G18" i="198"/>
  <c r="E18" i="198"/>
  <c r="AQ17" i="198"/>
  <c r="AH17" i="198"/>
  <c r="V17" i="198"/>
  <c r="R17" i="198"/>
  <c r="T17" i="198" s="1"/>
  <c r="J17" i="198"/>
  <c r="I17" i="198" s="1"/>
  <c r="G17" i="198"/>
  <c r="E17" i="198"/>
  <c r="AQ16" i="198"/>
  <c r="AH16" i="198"/>
  <c r="V16" i="198"/>
  <c r="R16" i="198"/>
  <c r="T16" i="198" s="1"/>
  <c r="J16" i="198"/>
  <c r="I16" i="198" s="1"/>
  <c r="G16" i="198"/>
  <c r="E16" i="198"/>
  <c r="AQ15" i="198"/>
  <c r="AH15" i="198"/>
  <c r="V15" i="198"/>
  <c r="R15" i="198"/>
  <c r="T15" i="198" s="1"/>
  <c r="J15" i="198"/>
  <c r="I15" i="198" s="1"/>
  <c r="G15" i="198"/>
  <c r="E15" i="198"/>
  <c r="AQ14" i="198"/>
  <c r="AH14" i="198"/>
  <c r="V14" i="198"/>
  <c r="R14" i="198"/>
  <c r="T14" i="198" s="1"/>
  <c r="G14" i="198"/>
  <c r="E14" i="198"/>
  <c r="AQ13" i="198"/>
  <c r="AH13" i="198"/>
  <c r="V13" i="198"/>
  <c r="R13" i="198"/>
  <c r="T13" i="198" s="1"/>
  <c r="J13" i="198"/>
  <c r="I13" i="198" s="1"/>
  <c r="G13" i="198"/>
  <c r="E13" i="198"/>
  <c r="AQ12" i="198"/>
  <c r="AH12" i="198"/>
  <c r="V12" i="198"/>
  <c r="R12" i="198"/>
  <c r="T12" i="198" s="1"/>
  <c r="J12" i="198"/>
  <c r="I12" i="198" s="1"/>
  <c r="G12" i="198"/>
  <c r="E12" i="198"/>
  <c r="V11" i="198"/>
  <c r="J11" i="198"/>
  <c r="I11" i="198" s="1"/>
  <c r="G11" i="198"/>
  <c r="E11" i="198"/>
  <c r="I27" i="198" l="1"/>
  <c r="I30" i="198"/>
  <c r="I31" i="198"/>
  <c r="K28" i="198"/>
  <c r="K32" i="198"/>
  <c r="AG35" i="198"/>
  <c r="J14" i="198"/>
  <c r="I14" i="198" s="1"/>
  <c r="K34" i="198"/>
  <c r="K11" i="198"/>
  <c r="K29" i="198"/>
  <c r="K12" i="198"/>
  <c r="K13" i="198"/>
  <c r="K15" i="198"/>
  <c r="K16" i="198"/>
  <c r="K17" i="198"/>
  <c r="K18" i="198"/>
  <c r="K19" i="198"/>
  <c r="K20" i="198"/>
  <c r="K21" i="198"/>
  <c r="K22" i="198"/>
  <c r="K23" i="198"/>
  <c r="K24" i="198"/>
  <c r="K25" i="198"/>
  <c r="K26" i="198"/>
  <c r="AH11" i="198"/>
  <c r="AQ35" i="198"/>
  <c r="AI29" i="198"/>
  <c r="AI28" i="198"/>
  <c r="AI32" i="198"/>
  <c r="AI12" i="198"/>
  <c r="AI13" i="198"/>
  <c r="AI14" i="198"/>
  <c r="AI15" i="198"/>
  <c r="AI16" i="198"/>
  <c r="AI17" i="198"/>
  <c r="AI18" i="198"/>
  <c r="AI19" i="198"/>
  <c r="AI20" i="198"/>
  <c r="AI21" i="198"/>
  <c r="AI22" i="198"/>
  <c r="AI23" i="198"/>
  <c r="AI24" i="198"/>
  <c r="AI25" i="198"/>
  <c r="AI26" i="198"/>
  <c r="AI30" i="198"/>
  <c r="AI27" i="198"/>
  <c r="AI31" i="198"/>
  <c r="T33" i="198"/>
  <c r="AI33" i="198" s="1"/>
  <c r="T34" i="198"/>
  <c r="AI34" i="198" s="1"/>
  <c r="AP35" i="198"/>
  <c r="R11" i="198"/>
  <c r="S12" i="198"/>
  <c r="S13" i="198"/>
  <c r="S14" i="198"/>
  <c r="S15" i="198"/>
  <c r="S16" i="198"/>
  <c r="S17" i="198"/>
  <c r="S18" i="198"/>
  <c r="S19" i="198"/>
  <c r="S20" i="198"/>
  <c r="S21" i="198"/>
  <c r="S22" i="198"/>
  <c r="S23" i="198"/>
  <c r="S24" i="198"/>
  <c r="S25" i="198"/>
  <c r="S26" i="198"/>
  <c r="S27" i="198"/>
  <c r="S28" i="198"/>
  <c r="S29" i="198"/>
  <c r="S30" i="198"/>
  <c r="S31" i="198"/>
  <c r="S32" i="198"/>
  <c r="K14" i="198" l="1"/>
  <c r="AH35" i="198"/>
  <c r="R35" i="198"/>
  <c r="T11" i="198"/>
  <c r="S11" i="198"/>
  <c r="S35" i="198" s="1"/>
  <c r="T35" i="198" l="1"/>
  <c r="AI35" i="198" s="1"/>
  <c r="AI11" i="198"/>
  <c r="AP10" i="197" l="1"/>
  <c r="AG10" i="197"/>
  <c r="Q10" i="197"/>
  <c r="Q35" i="197" s="1"/>
  <c r="AR35" i="197"/>
  <c r="P35" i="197"/>
  <c r="AQ34" i="197"/>
  <c r="AH34" i="197"/>
  <c r="V34" i="197"/>
  <c r="R34" i="197"/>
  <c r="S34" i="197" s="1"/>
  <c r="J34" i="197"/>
  <c r="K34" i="197" s="1"/>
  <c r="G34" i="197"/>
  <c r="E34" i="197"/>
  <c r="AQ33" i="197"/>
  <c r="AH33" i="197"/>
  <c r="V33" i="197"/>
  <c r="R33" i="197"/>
  <c r="S33" i="197" s="1"/>
  <c r="J33" i="197"/>
  <c r="K33" i="197" s="1"/>
  <c r="G33" i="197"/>
  <c r="E33" i="197"/>
  <c r="AW32" i="197"/>
  <c r="AQ32" i="197"/>
  <c r="AH32" i="197"/>
  <c r="V32" i="197"/>
  <c r="R32" i="197"/>
  <c r="T32" i="197" s="1"/>
  <c r="J32" i="197"/>
  <c r="K32" i="197" s="1"/>
  <c r="G32" i="197"/>
  <c r="E32" i="197"/>
  <c r="AQ31" i="197"/>
  <c r="AH31" i="197"/>
  <c r="V31" i="197"/>
  <c r="R31" i="197"/>
  <c r="T31" i="197" s="1"/>
  <c r="J31" i="197"/>
  <c r="K31" i="197" s="1"/>
  <c r="G31" i="197"/>
  <c r="E31" i="197"/>
  <c r="AQ30" i="197"/>
  <c r="AH30" i="197"/>
  <c r="V30" i="197"/>
  <c r="R30" i="197"/>
  <c r="T30" i="197" s="1"/>
  <c r="J30" i="197"/>
  <c r="K30" i="197" s="1"/>
  <c r="G30" i="197"/>
  <c r="E30" i="197"/>
  <c r="AQ29" i="197"/>
  <c r="AH29" i="197"/>
  <c r="V29" i="197"/>
  <c r="R29" i="197"/>
  <c r="T29" i="197" s="1"/>
  <c r="J29" i="197"/>
  <c r="I29" i="197" s="1"/>
  <c r="G29" i="197"/>
  <c r="E29" i="197"/>
  <c r="AQ28" i="197"/>
  <c r="AH28" i="197"/>
  <c r="V28" i="197"/>
  <c r="R28" i="197"/>
  <c r="T28" i="197" s="1"/>
  <c r="J28" i="197"/>
  <c r="I28" i="197" s="1"/>
  <c r="G28" i="197"/>
  <c r="E28" i="197"/>
  <c r="AQ27" i="197"/>
  <c r="AH27" i="197"/>
  <c r="V27" i="197"/>
  <c r="R27" i="197"/>
  <c r="T27" i="197" s="1"/>
  <c r="J27" i="197"/>
  <c r="K27" i="197" s="1"/>
  <c r="G27" i="197"/>
  <c r="E27" i="197"/>
  <c r="AQ26" i="197"/>
  <c r="AH26" i="197"/>
  <c r="V26" i="197"/>
  <c r="R26" i="197"/>
  <c r="T26" i="197" s="1"/>
  <c r="J26" i="197"/>
  <c r="K26" i="197" s="1"/>
  <c r="I26" i="197"/>
  <c r="G26" i="197"/>
  <c r="E26" i="197"/>
  <c r="AQ25" i="197"/>
  <c r="AH25" i="197"/>
  <c r="V25" i="197"/>
  <c r="R25" i="197"/>
  <c r="T25" i="197" s="1"/>
  <c r="J25" i="197"/>
  <c r="I25" i="197" s="1"/>
  <c r="G25" i="197"/>
  <c r="E25" i="197"/>
  <c r="AQ24" i="197"/>
  <c r="AH24" i="197"/>
  <c r="V24" i="197"/>
  <c r="R24" i="197"/>
  <c r="T24" i="197" s="1"/>
  <c r="J24" i="197"/>
  <c r="I24" i="197" s="1"/>
  <c r="G24" i="197"/>
  <c r="E24" i="197"/>
  <c r="AQ23" i="197"/>
  <c r="AH23" i="197"/>
  <c r="V23" i="197"/>
  <c r="R23" i="197"/>
  <c r="T23" i="197" s="1"/>
  <c r="J23" i="197"/>
  <c r="K23" i="197" s="1"/>
  <c r="G23" i="197"/>
  <c r="E23" i="197"/>
  <c r="AQ22" i="197"/>
  <c r="AH22" i="197"/>
  <c r="V22" i="197"/>
  <c r="R22" i="197"/>
  <c r="T22" i="197" s="1"/>
  <c r="J22" i="197"/>
  <c r="K22" i="197" s="1"/>
  <c r="G22" i="197"/>
  <c r="E22" i="197"/>
  <c r="AQ21" i="197"/>
  <c r="AH21" i="197"/>
  <c r="V21" i="197"/>
  <c r="R21" i="197"/>
  <c r="T21" i="197" s="1"/>
  <c r="J21" i="197"/>
  <c r="I21" i="197" s="1"/>
  <c r="G21" i="197"/>
  <c r="E21" i="197"/>
  <c r="AQ20" i="197"/>
  <c r="AH20" i="197"/>
  <c r="V20" i="197"/>
  <c r="R20" i="197"/>
  <c r="S20" i="197" s="1"/>
  <c r="J20" i="197"/>
  <c r="I20" i="197" s="1"/>
  <c r="G20" i="197"/>
  <c r="E20" i="197"/>
  <c r="AQ19" i="197"/>
  <c r="AH19" i="197"/>
  <c r="V19" i="197"/>
  <c r="R19" i="197"/>
  <c r="S19" i="197" s="1"/>
  <c r="J19" i="197"/>
  <c r="I19" i="197" s="1"/>
  <c r="G19" i="197"/>
  <c r="E19" i="197"/>
  <c r="AQ18" i="197"/>
  <c r="AH18" i="197"/>
  <c r="V18" i="197"/>
  <c r="R18" i="197"/>
  <c r="S18" i="197" s="1"/>
  <c r="J18" i="197"/>
  <c r="I18" i="197" s="1"/>
  <c r="G18" i="197"/>
  <c r="E18" i="197"/>
  <c r="AQ17" i="197"/>
  <c r="AH17" i="197"/>
  <c r="V17" i="197"/>
  <c r="R17" i="197"/>
  <c r="S17" i="197" s="1"/>
  <c r="J17" i="197"/>
  <c r="I17" i="197" s="1"/>
  <c r="G17" i="197"/>
  <c r="E17" i="197"/>
  <c r="AQ16" i="197"/>
  <c r="AH16" i="197"/>
  <c r="V16" i="197"/>
  <c r="R16" i="197"/>
  <c r="S16" i="197" s="1"/>
  <c r="J16" i="197"/>
  <c r="I16" i="197" s="1"/>
  <c r="G16" i="197"/>
  <c r="E16" i="197"/>
  <c r="AQ15" i="197"/>
  <c r="AH15" i="197"/>
  <c r="V15" i="197"/>
  <c r="R15" i="197"/>
  <c r="S15" i="197" s="1"/>
  <c r="J15" i="197"/>
  <c r="I15" i="197" s="1"/>
  <c r="G15" i="197"/>
  <c r="E15" i="197"/>
  <c r="AQ14" i="197"/>
  <c r="AH14" i="197"/>
  <c r="V14" i="197"/>
  <c r="R14" i="197"/>
  <c r="S14" i="197" s="1"/>
  <c r="J14" i="197"/>
  <c r="I14" i="197" s="1"/>
  <c r="G14" i="197"/>
  <c r="E14" i="197"/>
  <c r="AQ13" i="197"/>
  <c r="AH13" i="197"/>
  <c r="V13" i="197"/>
  <c r="R13" i="197"/>
  <c r="S13" i="197" s="1"/>
  <c r="J13" i="197"/>
  <c r="I13" i="197" s="1"/>
  <c r="G13" i="197"/>
  <c r="E13" i="197"/>
  <c r="AQ12" i="197"/>
  <c r="AH12" i="197"/>
  <c r="V12" i="197"/>
  <c r="R12" i="197"/>
  <c r="S12" i="197" s="1"/>
  <c r="J12" i="197"/>
  <c r="I12" i="197" s="1"/>
  <c r="G12" i="197"/>
  <c r="E12" i="197"/>
  <c r="V11" i="197"/>
  <c r="J11" i="197"/>
  <c r="I11" i="197" s="1"/>
  <c r="G11" i="197"/>
  <c r="E11" i="197"/>
  <c r="AQ11" i="197"/>
  <c r="AG35" i="197"/>
  <c r="AG8" i="197"/>
  <c r="K11" i="197" l="1"/>
  <c r="K12" i="197"/>
  <c r="K13" i="197"/>
  <c r="K14" i="197"/>
  <c r="K15" i="197"/>
  <c r="K24" i="197"/>
  <c r="AI29" i="197"/>
  <c r="AI26" i="197"/>
  <c r="I32" i="197"/>
  <c r="I31" i="197"/>
  <c r="K28" i="197"/>
  <c r="I27" i="197"/>
  <c r="AI22" i="197"/>
  <c r="T20" i="197"/>
  <c r="T19" i="197"/>
  <c r="I23" i="197"/>
  <c r="I22" i="197"/>
  <c r="I30" i="197"/>
  <c r="I33" i="197"/>
  <c r="K21" i="197"/>
  <c r="K25" i="197"/>
  <c r="K29" i="197"/>
  <c r="I34" i="197"/>
  <c r="K17" i="197"/>
  <c r="K18" i="197"/>
  <c r="K19" i="197"/>
  <c r="K20" i="197"/>
  <c r="K16" i="197"/>
  <c r="T15" i="197"/>
  <c r="AQ35" i="197"/>
  <c r="AI30" i="197"/>
  <c r="AI31" i="197"/>
  <c r="AI28" i="197"/>
  <c r="AI32" i="197"/>
  <c r="T12" i="197"/>
  <c r="AI12" i="197" s="1"/>
  <c r="T13" i="197"/>
  <c r="AI13" i="197" s="1"/>
  <c r="AI15" i="197"/>
  <c r="AI19" i="197"/>
  <c r="AI23" i="197"/>
  <c r="AI27" i="197"/>
  <c r="T14" i="197"/>
  <c r="AI14" i="197" s="1"/>
  <c r="T18" i="197"/>
  <c r="AI18" i="197" s="1"/>
  <c r="AI20" i="197"/>
  <c r="S29" i="197"/>
  <c r="S31" i="197"/>
  <c r="T16" i="197"/>
  <c r="AI16" i="197" s="1"/>
  <c r="S30" i="197"/>
  <c r="S32" i="197"/>
  <c r="T17" i="197"/>
  <c r="AI17" i="197" s="1"/>
  <c r="AI24" i="197"/>
  <c r="AI21" i="197"/>
  <c r="AI25" i="197"/>
  <c r="T33" i="197"/>
  <c r="AI33" i="197" s="1"/>
  <c r="T34" i="197"/>
  <c r="AI34" i="197" s="1"/>
  <c r="R11" i="197"/>
  <c r="AH11" i="197"/>
  <c r="AP35" i="197"/>
  <c r="S21" i="197"/>
  <c r="S22" i="197"/>
  <c r="S23" i="197"/>
  <c r="S24" i="197"/>
  <c r="S25" i="197"/>
  <c r="S26" i="197"/>
  <c r="S27" i="197"/>
  <c r="S28" i="197"/>
  <c r="AH35" i="197" l="1"/>
  <c r="R35" i="197"/>
  <c r="T11" i="197"/>
  <c r="T35" i="197" s="1"/>
  <c r="S11" i="197"/>
  <c r="S35" i="197" s="1"/>
  <c r="AI35" i="197" l="1"/>
  <c r="AI11" i="197"/>
  <c r="AP10" i="196" l="1"/>
  <c r="AG10" i="196"/>
  <c r="AG8" i="196" s="1"/>
  <c r="Q10" i="196"/>
  <c r="AR35" i="196"/>
  <c r="P35" i="196"/>
  <c r="AQ34" i="196"/>
  <c r="AH34" i="196"/>
  <c r="V34" i="196"/>
  <c r="R34" i="196"/>
  <c r="J34" i="196"/>
  <c r="I34" i="196" s="1"/>
  <c r="G34" i="196"/>
  <c r="E34" i="196"/>
  <c r="AQ33" i="196"/>
  <c r="AH33" i="196"/>
  <c r="V33" i="196"/>
  <c r="R33" i="196"/>
  <c r="J33" i="196"/>
  <c r="I33" i="196" s="1"/>
  <c r="G33" i="196"/>
  <c r="E33" i="196"/>
  <c r="AW32" i="196"/>
  <c r="AQ32" i="196"/>
  <c r="AH32" i="196"/>
  <c r="V32" i="196"/>
  <c r="R32" i="196"/>
  <c r="T32" i="196" s="1"/>
  <c r="K32" i="196"/>
  <c r="J32" i="196"/>
  <c r="I32" i="196" s="1"/>
  <c r="G32" i="196"/>
  <c r="E32" i="196"/>
  <c r="AQ31" i="196"/>
  <c r="AH31" i="196"/>
  <c r="V31" i="196"/>
  <c r="R31" i="196"/>
  <c r="T31" i="196" s="1"/>
  <c r="K31" i="196"/>
  <c r="J31" i="196"/>
  <c r="I31" i="196"/>
  <c r="G31" i="196"/>
  <c r="E31" i="196"/>
  <c r="AQ30" i="196"/>
  <c r="AH30" i="196"/>
  <c r="V30" i="196"/>
  <c r="R30" i="196"/>
  <c r="T30" i="196" s="1"/>
  <c r="AI30" i="196" s="1"/>
  <c r="J30" i="196"/>
  <c r="K30" i="196" s="1"/>
  <c r="I30" i="196"/>
  <c r="G30" i="196"/>
  <c r="E30" i="196"/>
  <c r="AQ29" i="196"/>
  <c r="AH29" i="196"/>
  <c r="V29" i="196"/>
  <c r="R29" i="196"/>
  <c r="T29" i="196" s="1"/>
  <c r="J29" i="196"/>
  <c r="I29" i="196" s="1"/>
  <c r="G29" i="196"/>
  <c r="E29" i="196"/>
  <c r="AQ28" i="196"/>
  <c r="AH28" i="196"/>
  <c r="V28" i="196"/>
  <c r="R28" i="196"/>
  <c r="T28" i="196" s="1"/>
  <c r="K28" i="196"/>
  <c r="J28" i="196"/>
  <c r="I28" i="196" s="1"/>
  <c r="G28" i="196"/>
  <c r="E28" i="196"/>
  <c r="AQ27" i="196"/>
  <c r="AH27" i="196"/>
  <c r="V27" i="196"/>
  <c r="R27" i="196"/>
  <c r="T27" i="196" s="1"/>
  <c r="K27" i="196"/>
  <c r="J27" i="196"/>
  <c r="I27" i="196"/>
  <c r="G27" i="196"/>
  <c r="E27" i="196"/>
  <c r="AQ26" i="196"/>
  <c r="AH26" i="196"/>
  <c r="V26" i="196"/>
  <c r="R26" i="196"/>
  <c r="S26" i="196" s="1"/>
  <c r="J26" i="196"/>
  <c r="K26" i="196" s="1"/>
  <c r="I26" i="196"/>
  <c r="G26" i="196"/>
  <c r="E26" i="196"/>
  <c r="AQ25" i="196"/>
  <c r="AH25" i="196"/>
  <c r="V25" i="196"/>
  <c r="R25" i="196"/>
  <c r="S25" i="196" s="1"/>
  <c r="J25" i="196"/>
  <c r="I25" i="196" s="1"/>
  <c r="G25" i="196"/>
  <c r="E25" i="196"/>
  <c r="AQ24" i="196"/>
  <c r="AH24" i="196"/>
  <c r="V24" i="196"/>
  <c r="R24" i="196"/>
  <c r="S24" i="196" s="1"/>
  <c r="K24" i="196"/>
  <c r="J24" i="196"/>
  <c r="I24" i="196" s="1"/>
  <c r="G24" i="196"/>
  <c r="E24" i="196"/>
  <c r="AQ23" i="196"/>
  <c r="AH23" i="196"/>
  <c r="V23" i="196"/>
  <c r="R23" i="196"/>
  <c r="T23" i="196" s="1"/>
  <c r="K23" i="196"/>
  <c r="J23" i="196"/>
  <c r="I23" i="196"/>
  <c r="G23" i="196"/>
  <c r="E23" i="196"/>
  <c r="AQ22" i="196"/>
  <c r="AH22" i="196"/>
  <c r="V22" i="196"/>
  <c r="R22" i="196"/>
  <c r="T22" i="196" s="1"/>
  <c r="J22" i="196"/>
  <c r="K22" i="196" s="1"/>
  <c r="I22" i="196"/>
  <c r="G22" i="196"/>
  <c r="E22" i="196"/>
  <c r="AQ21" i="196"/>
  <c r="AH21" i="196"/>
  <c r="V21" i="196"/>
  <c r="R21" i="196"/>
  <c r="T21" i="196" s="1"/>
  <c r="J21" i="196"/>
  <c r="I21" i="196" s="1"/>
  <c r="G21" i="196"/>
  <c r="E21" i="196"/>
  <c r="AQ20" i="196"/>
  <c r="AH20" i="196"/>
  <c r="V20" i="196"/>
  <c r="R20" i="196"/>
  <c r="S20" i="196" s="1"/>
  <c r="K20" i="196"/>
  <c r="J20" i="196"/>
  <c r="I20" i="196" s="1"/>
  <c r="G20" i="196"/>
  <c r="E20" i="196"/>
  <c r="AQ19" i="196"/>
  <c r="AH19" i="196"/>
  <c r="V19" i="196"/>
  <c r="R19" i="196"/>
  <c r="S19" i="196" s="1"/>
  <c r="K19" i="196"/>
  <c r="J19" i="196"/>
  <c r="I19" i="196"/>
  <c r="G19" i="196"/>
  <c r="E19" i="196"/>
  <c r="AQ18" i="196"/>
  <c r="AH18" i="196"/>
  <c r="V18" i="196"/>
  <c r="R18" i="196"/>
  <c r="T18" i="196" s="1"/>
  <c r="J18" i="196"/>
  <c r="K18" i="196" s="1"/>
  <c r="I18" i="196"/>
  <c r="G18" i="196"/>
  <c r="E18" i="196"/>
  <c r="AQ17" i="196"/>
  <c r="AH17" i="196"/>
  <c r="V17" i="196"/>
  <c r="R17" i="196"/>
  <c r="S17" i="196" s="1"/>
  <c r="J17" i="196"/>
  <c r="I17" i="196" s="1"/>
  <c r="G17" i="196"/>
  <c r="E17" i="196"/>
  <c r="AQ16" i="196"/>
  <c r="AH16" i="196"/>
  <c r="V16" i="196"/>
  <c r="R16" i="196"/>
  <c r="S16" i="196" s="1"/>
  <c r="K16" i="196"/>
  <c r="J16" i="196"/>
  <c r="I16" i="196" s="1"/>
  <c r="G16" i="196"/>
  <c r="E16" i="196"/>
  <c r="AQ15" i="196"/>
  <c r="AH15" i="196"/>
  <c r="V15" i="196"/>
  <c r="R15" i="196"/>
  <c r="S15" i="196" s="1"/>
  <c r="K15" i="196"/>
  <c r="J15" i="196"/>
  <c r="I15" i="196"/>
  <c r="G15" i="196"/>
  <c r="E15" i="196"/>
  <c r="AQ14" i="196"/>
  <c r="AH14" i="196"/>
  <c r="V14" i="196"/>
  <c r="R14" i="196"/>
  <c r="S14" i="196" s="1"/>
  <c r="J14" i="196"/>
  <c r="K14" i="196" s="1"/>
  <c r="I14" i="196"/>
  <c r="G14" i="196"/>
  <c r="E14" i="196"/>
  <c r="AQ13" i="196"/>
  <c r="AH13" i="196"/>
  <c r="V13" i="196"/>
  <c r="R13" i="196"/>
  <c r="S13" i="196" s="1"/>
  <c r="J13" i="196"/>
  <c r="I13" i="196" s="1"/>
  <c r="G13" i="196"/>
  <c r="E13" i="196"/>
  <c r="AQ12" i="196"/>
  <c r="AH12" i="196"/>
  <c r="V12" i="196"/>
  <c r="R12" i="196"/>
  <c r="T12" i="196" s="1"/>
  <c r="K12" i="196"/>
  <c r="J12" i="196"/>
  <c r="I12" i="196" s="1"/>
  <c r="G12" i="196"/>
  <c r="E12" i="196"/>
  <c r="V11" i="196"/>
  <c r="J11" i="196"/>
  <c r="K11" i="196" s="1"/>
  <c r="I11" i="196"/>
  <c r="G11" i="196"/>
  <c r="E11" i="196"/>
  <c r="AQ11" i="196"/>
  <c r="Q35" i="196"/>
  <c r="S34" i="196" l="1"/>
  <c r="S33" i="196"/>
  <c r="T34" i="196"/>
  <c r="T33" i="196"/>
  <c r="AI33" i="196" s="1"/>
  <c r="AI31" i="196"/>
  <c r="K17" i="196"/>
  <c r="K21" i="196"/>
  <c r="K25" i="196"/>
  <c r="K29" i="196"/>
  <c r="K13" i="196"/>
  <c r="AG35" i="196"/>
  <c r="AI27" i="196"/>
  <c r="AI23" i="196"/>
  <c r="AI22" i="196"/>
  <c r="AI18" i="196"/>
  <c r="AQ35" i="196"/>
  <c r="AI12" i="196"/>
  <c r="AI28" i="196"/>
  <c r="AI32" i="196"/>
  <c r="AI21" i="196"/>
  <c r="AI29" i="196"/>
  <c r="S12" i="196"/>
  <c r="S18" i="196"/>
  <c r="S21" i="196"/>
  <c r="S22" i="196"/>
  <c r="S23" i="196"/>
  <c r="S27" i="196"/>
  <c r="S28" i="196"/>
  <c r="S29" i="196"/>
  <c r="S30" i="196"/>
  <c r="S31" i="196"/>
  <c r="S32" i="196"/>
  <c r="T13" i="196"/>
  <c r="AI13" i="196" s="1"/>
  <c r="T14" i="196"/>
  <c r="AI14" i="196" s="1"/>
  <c r="T15" i="196"/>
  <c r="AI15" i="196" s="1"/>
  <c r="T16" i="196"/>
  <c r="AI16" i="196" s="1"/>
  <c r="T17" i="196"/>
  <c r="AI17" i="196" s="1"/>
  <c r="T19" i="196"/>
  <c r="AI19" i="196" s="1"/>
  <c r="T20" i="196"/>
  <c r="AI20" i="196" s="1"/>
  <c r="T24" i="196"/>
  <c r="AI24" i="196" s="1"/>
  <c r="T25" i="196"/>
  <c r="AI25" i="196" s="1"/>
  <c r="T26" i="196"/>
  <c r="AI26" i="196" s="1"/>
  <c r="AI34" i="196"/>
  <c r="R11" i="196"/>
  <c r="AH11" i="196"/>
  <c r="K33" i="196"/>
  <c r="K34" i="196"/>
  <c r="AP35" i="196"/>
  <c r="AH35" i="196" l="1"/>
  <c r="R35" i="196"/>
  <c r="T11" i="196"/>
  <c r="T35" i="196" s="1"/>
  <c r="S11" i="196"/>
  <c r="S35" i="196" s="1"/>
  <c r="AI35" i="196" l="1"/>
  <c r="AI11" i="196"/>
  <c r="AP10" i="195" l="1"/>
  <c r="AQ11" i="195" s="1"/>
  <c r="AG10" i="194"/>
  <c r="AG10" i="195"/>
  <c r="AG8" i="195" s="1"/>
  <c r="Q10" i="195"/>
  <c r="Q35" i="195" s="1"/>
  <c r="AR35" i="195"/>
  <c r="P35" i="195"/>
  <c r="AQ34" i="195"/>
  <c r="AH34" i="195"/>
  <c r="V34" i="195"/>
  <c r="R34" i="195"/>
  <c r="T34" i="195" s="1"/>
  <c r="J34" i="195"/>
  <c r="I34" i="195" s="1"/>
  <c r="G34" i="195"/>
  <c r="E34" i="195"/>
  <c r="AQ33" i="195"/>
  <c r="AH33" i="195"/>
  <c r="V33" i="195"/>
  <c r="R33" i="195"/>
  <c r="T33" i="195" s="1"/>
  <c r="J33" i="195"/>
  <c r="I33" i="195" s="1"/>
  <c r="G33" i="195"/>
  <c r="E33" i="195"/>
  <c r="AW32" i="195"/>
  <c r="AQ32" i="195"/>
  <c r="AH32" i="195"/>
  <c r="V32" i="195"/>
  <c r="R32" i="195"/>
  <c r="S32" i="195" s="1"/>
  <c r="K32" i="195"/>
  <c r="J32" i="195"/>
  <c r="I32" i="195" s="1"/>
  <c r="G32" i="195"/>
  <c r="E32" i="195"/>
  <c r="AQ31" i="195"/>
  <c r="AH31" i="195"/>
  <c r="V31" i="195"/>
  <c r="R31" i="195"/>
  <c r="S31" i="195" s="1"/>
  <c r="K31" i="195"/>
  <c r="J31" i="195"/>
  <c r="I31" i="195" s="1"/>
  <c r="G31" i="195"/>
  <c r="E31" i="195"/>
  <c r="AQ30" i="195"/>
  <c r="AH30" i="195"/>
  <c r="V30" i="195"/>
  <c r="R30" i="195"/>
  <c r="S30" i="195" s="1"/>
  <c r="K30" i="195"/>
  <c r="J30" i="195"/>
  <c r="I30" i="195" s="1"/>
  <c r="G30" i="195"/>
  <c r="E30" i="195"/>
  <c r="AQ29" i="195"/>
  <c r="AH29" i="195"/>
  <c r="V29" i="195"/>
  <c r="R29" i="195"/>
  <c r="T29" i="195" s="1"/>
  <c r="K29" i="195"/>
  <c r="J29" i="195"/>
  <c r="I29" i="195" s="1"/>
  <c r="G29" i="195"/>
  <c r="E29" i="195"/>
  <c r="AQ28" i="195"/>
  <c r="AH28" i="195"/>
  <c r="V28" i="195"/>
  <c r="R28" i="195"/>
  <c r="S28" i="195" s="1"/>
  <c r="K28" i="195"/>
  <c r="J28" i="195"/>
  <c r="I28" i="195" s="1"/>
  <c r="G28" i="195"/>
  <c r="E28" i="195"/>
  <c r="AQ27" i="195"/>
  <c r="AH27" i="195"/>
  <c r="V27" i="195"/>
  <c r="R27" i="195"/>
  <c r="S27" i="195" s="1"/>
  <c r="K27" i="195"/>
  <c r="J27" i="195"/>
  <c r="I27" i="195" s="1"/>
  <c r="G27" i="195"/>
  <c r="E27" i="195"/>
  <c r="AQ26" i="195"/>
  <c r="AH26" i="195"/>
  <c r="V26" i="195"/>
  <c r="R26" i="195"/>
  <c r="S26" i="195" s="1"/>
  <c r="K26" i="195"/>
  <c r="J26" i="195"/>
  <c r="I26" i="195" s="1"/>
  <c r="G26" i="195"/>
  <c r="E26" i="195"/>
  <c r="AQ25" i="195"/>
  <c r="AH25" i="195"/>
  <c r="V25" i="195"/>
  <c r="R25" i="195"/>
  <c r="T25" i="195" s="1"/>
  <c r="K25" i="195"/>
  <c r="J25" i="195"/>
  <c r="I25" i="195" s="1"/>
  <c r="G25" i="195"/>
  <c r="E25" i="195"/>
  <c r="AQ24" i="195"/>
  <c r="AH24" i="195"/>
  <c r="V24" i="195"/>
  <c r="R24" i="195"/>
  <c r="S24" i="195" s="1"/>
  <c r="K24" i="195"/>
  <c r="J24" i="195"/>
  <c r="I24" i="195" s="1"/>
  <c r="G24" i="195"/>
  <c r="E24" i="195"/>
  <c r="AQ23" i="195"/>
  <c r="AH23" i="195"/>
  <c r="V23" i="195"/>
  <c r="R23" i="195"/>
  <c r="S23" i="195" s="1"/>
  <c r="K23" i="195"/>
  <c r="J23" i="195"/>
  <c r="I23" i="195" s="1"/>
  <c r="G23" i="195"/>
  <c r="E23" i="195"/>
  <c r="AQ22" i="195"/>
  <c r="AH22" i="195"/>
  <c r="V22" i="195"/>
  <c r="R22" i="195"/>
  <c r="S22" i="195" s="1"/>
  <c r="K22" i="195"/>
  <c r="J22" i="195"/>
  <c r="I22" i="195" s="1"/>
  <c r="G22" i="195"/>
  <c r="E22" i="195"/>
  <c r="AQ21" i="195"/>
  <c r="AH21" i="195"/>
  <c r="V21" i="195"/>
  <c r="R21" i="195"/>
  <c r="T21" i="195" s="1"/>
  <c r="K21" i="195"/>
  <c r="J21" i="195"/>
  <c r="I21" i="195" s="1"/>
  <c r="G21" i="195"/>
  <c r="E21" i="195"/>
  <c r="AQ20" i="195"/>
  <c r="AH20" i="195"/>
  <c r="V20" i="195"/>
  <c r="R20" i="195"/>
  <c r="S20" i="195" s="1"/>
  <c r="K20" i="195"/>
  <c r="J20" i="195"/>
  <c r="I20" i="195" s="1"/>
  <c r="G20" i="195"/>
  <c r="E20" i="195"/>
  <c r="AQ19" i="195"/>
  <c r="AH19" i="195"/>
  <c r="V19" i="195"/>
  <c r="R19" i="195"/>
  <c r="S19" i="195" s="1"/>
  <c r="K19" i="195"/>
  <c r="J19" i="195"/>
  <c r="I19" i="195" s="1"/>
  <c r="G19" i="195"/>
  <c r="E19" i="195"/>
  <c r="AQ18" i="195"/>
  <c r="AH18" i="195"/>
  <c r="V18" i="195"/>
  <c r="R18" i="195"/>
  <c r="S18" i="195" s="1"/>
  <c r="K18" i="195"/>
  <c r="J18" i="195"/>
  <c r="I18" i="195" s="1"/>
  <c r="G18" i="195"/>
  <c r="E18" i="195"/>
  <c r="AQ17" i="195"/>
  <c r="AH17" i="195"/>
  <c r="V17" i="195"/>
  <c r="R17" i="195"/>
  <c r="T17" i="195" s="1"/>
  <c r="K17" i="195"/>
  <c r="J17" i="195"/>
  <c r="I17" i="195" s="1"/>
  <c r="G17" i="195"/>
  <c r="E17" i="195"/>
  <c r="AQ16" i="195"/>
  <c r="AH16" i="195"/>
  <c r="V16" i="195"/>
  <c r="R16" i="195"/>
  <c r="T16" i="195" s="1"/>
  <c r="K16" i="195"/>
  <c r="J16" i="195"/>
  <c r="I16" i="195" s="1"/>
  <c r="G16" i="195"/>
  <c r="E16" i="195"/>
  <c r="AQ15" i="195"/>
  <c r="AH15" i="195"/>
  <c r="V15" i="195"/>
  <c r="R15" i="195"/>
  <c r="S15" i="195" s="1"/>
  <c r="K15" i="195"/>
  <c r="J15" i="195"/>
  <c r="I15" i="195" s="1"/>
  <c r="G15" i="195"/>
  <c r="E15" i="195"/>
  <c r="AQ14" i="195"/>
  <c r="AH14" i="195"/>
  <c r="V14" i="195"/>
  <c r="R14" i="195"/>
  <c r="S14" i="195" s="1"/>
  <c r="K14" i="195"/>
  <c r="J14" i="195"/>
  <c r="I14" i="195" s="1"/>
  <c r="G14" i="195"/>
  <c r="E14" i="195"/>
  <c r="AQ13" i="195"/>
  <c r="AH13" i="195"/>
  <c r="V13" i="195"/>
  <c r="R13" i="195"/>
  <c r="T13" i="195" s="1"/>
  <c r="K13" i="195"/>
  <c r="J13" i="195"/>
  <c r="I13" i="195" s="1"/>
  <c r="G13" i="195"/>
  <c r="E13" i="195"/>
  <c r="AQ12" i="195"/>
  <c r="AH12" i="195"/>
  <c r="V12" i="195"/>
  <c r="R12" i="195"/>
  <c r="S12" i="195" s="1"/>
  <c r="K12" i="195"/>
  <c r="J12" i="195"/>
  <c r="I12" i="195" s="1"/>
  <c r="G12" i="195"/>
  <c r="E12" i="195"/>
  <c r="V11" i="195"/>
  <c r="K11" i="195"/>
  <c r="J11" i="195"/>
  <c r="I11" i="195" s="1"/>
  <c r="G11" i="195"/>
  <c r="E11" i="195"/>
  <c r="Q10" i="194"/>
  <c r="T27" i="195" l="1"/>
  <c r="AI27" i="195" s="1"/>
  <c r="AG35" i="195"/>
  <c r="AQ35" i="195"/>
  <c r="AI29" i="195"/>
  <c r="AI33" i="195"/>
  <c r="AI13" i="195"/>
  <c r="AI16" i="195"/>
  <c r="AI17" i="195"/>
  <c r="AI21" i="195"/>
  <c r="AI25" i="195"/>
  <c r="AI34" i="195"/>
  <c r="T15" i="195"/>
  <c r="AI15" i="195" s="1"/>
  <c r="T31" i="195"/>
  <c r="AI31" i="195" s="1"/>
  <c r="T19" i="195"/>
  <c r="AI19" i="195" s="1"/>
  <c r="T23" i="195"/>
  <c r="AI23" i="195" s="1"/>
  <c r="S13" i="195"/>
  <c r="S17" i="195"/>
  <c r="S21" i="195"/>
  <c r="S25" i="195"/>
  <c r="S29" i="195"/>
  <c r="S33" i="195"/>
  <c r="S34" i="195"/>
  <c r="S16" i="195"/>
  <c r="T12" i="195"/>
  <c r="AI12" i="195" s="1"/>
  <c r="T14" i="195"/>
  <c r="AI14" i="195" s="1"/>
  <c r="T18" i="195"/>
  <c r="AI18" i="195" s="1"/>
  <c r="T20" i="195"/>
  <c r="AI20" i="195" s="1"/>
  <c r="T22" i="195"/>
  <c r="AI22" i="195" s="1"/>
  <c r="T24" i="195"/>
  <c r="AI24" i="195" s="1"/>
  <c r="T26" i="195"/>
  <c r="AI26" i="195" s="1"/>
  <c r="T28" i="195"/>
  <c r="AI28" i="195" s="1"/>
  <c r="T30" i="195"/>
  <c r="AI30" i="195" s="1"/>
  <c r="T32" i="195"/>
  <c r="AI32" i="195" s="1"/>
  <c r="R11" i="195"/>
  <c r="AH11" i="195"/>
  <c r="K33" i="195"/>
  <c r="K34" i="195"/>
  <c r="AP35" i="195"/>
  <c r="AH35" i="195" l="1"/>
  <c r="AI11" i="195"/>
  <c r="R35" i="195"/>
  <c r="T11" i="195"/>
  <c r="T35" i="195" s="1"/>
  <c r="S11" i="195"/>
  <c r="S35" i="195" s="1"/>
  <c r="AI35" i="195" l="1"/>
  <c r="AP10" i="194" l="1"/>
  <c r="AQ11" i="194" s="1"/>
  <c r="AG35" i="194"/>
  <c r="Q35" i="194"/>
  <c r="AR35" i="194"/>
  <c r="P35" i="194"/>
  <c r="AQ34" i="194"/>
  <c r="AH34" i="194"/>
  <c r="V34" i="194"/>
  <c r="R34" i="194"/>
  <c r="S34" i="194" s="1"/>
  <c r="J34" i="194"/>
  <c r="I34" i="194" s="1"/>
  <c r="G34" i="194"/>
  <c r="E34" i="194"/>
  <c r="AQ33" i="194"/>
  <c r="AH33" i="194"/>
  <c r="V33" i="194"/>
  <c r="R33" i="194"/>
  <c r="S33" i="194" s="1"/>
  <c r="J33" i="194"/>
  <c r="I33" i="194" s="1"/>
  <c r="G33" i="194"/>
  <c r="E33" i="194"/>
  <c r="AW32" i="194"/>
  <c r="AQ32" i="194"/>
  <c r="AH32" i="194"/>
  <c r="V32" i="194"/>
  <c r="R32" i="194"/>
  <c r="T32" i="194" s="1"/>
  <c r="J32" i="194"/>
  <c r="I32" i="194" s="1"/>
  <c r="G32" i="194"/>
  <c r="E32" i="194"/>
  <c r="AQ31" i="194"/>
  <c r="AH31" i="194"/>
  <c r="V31" i="194"/>
  <c r="R31" i="194"/>
  <c r="T31" i="194" s="1"/>
  <c r="J31" i="194"/>
  <c r="K31" i="194" s="1"/>
  <c r="G31" i="194"/>
  <c r="E31" i="194"/>
  <c r="AQ30" i="194"/>
  <c r="AH30" i="194"/>
  <c r="V30" i="194"/>
  <c r="R30" i="194"/>
  <c r="T30" i="194" s="1"/>
  <c r="J30" i="194"/>
  <c r="K30" i="194" s="1"/>
  <c r="G30" i="194"/>
  <c r="E30" i="194"/>
  <c r="AQ29" i="194"/>
  <c r="AH29" i="194"/>
  <c r="V29" i="194"/>
  <c r="R29" i="194"/>
  <c r="T29" i="194" s="1"/>
  <c r="J29" i="194"/>
  <c r="K29" i="194" s="1"/>
  <c r="I29" i="194"/>
  <c r="G29" i="194"/>
  <c r="E29" i="194"/>
  <c r="AQ28" i="194"/>
  <c r="AH28" i="194"/>
  <c r="V28" i="194"/>
  <c r="R28" i="194"/>
  <c r="T28" i="194" s="1"/>
  <c r="J28" i="194"/>
  <c r="K28" i="194" s="1"/>
  <c r="I28" i="194"/>
  <c r="G28" i="194"/>
  <c r="E28" i="194"/>
  <c r="AQ27" i="194"/>
  <c r="AH27" i="194"/>
  <c r="V27" i="194"/>
  <c r="R27" i="194"/>
  <c r="T27" i="194" s="1"/>
  <c r="J27" i="194"/>
  <c r="K27" i="194" s="1"/>
  <c r="G27" i="194"/>
  <c r="E27" i="194"/>
  <c r="AQ26" i="194"/>
  <c r="AH26" i="194"/>
  <c r="V26" i="194"/>
  <c r="R26" i="194"/>
  <c r="T26" i="194" s="1"/>
  <c r="J26" i="194"/>
  <c r="K26" i="194" s="1"/>
  <c r="G26" i="194"/>
  <c r="E26" i="194"/>
  <c r="AQ25" i="194"/>
  <c r="AH25" i="194"/>
  <c r="V25" i="194"/>
  <c r="R25" i="194"/>
  <c r="T25" i="194" s="1"/>
  <c r="J25" i="194"/>
  <c r="I25" i="194" s="1"/>
  <c r="G25" i="194"/>
  <c r="E25" i="194"/>
  <c r="AQ24" i="194"/>
  <c r="AH24" i="194"/>
  <c r="V24" i="194"/>
  <c r="R24" i="194"/>
  <c r="T24" i="194" s="1"/>
  <c r="J24" i="194"/>
  <c r="K24" i="194" s="1"/>
  <c r="G24" i="194"/>
  <c r="E24" i="194"/>
  <c r="AQ23" i="194"/>
  <c r="AH23" i="194"/>
  <c r="V23" i="194"/>
  <c r="R23" i="194"/>
  <c r="T23" i="194" s="1"/>
  <c r="J23" i="194"/>
  <c r="K23" i="194" s="1"/>
  <c r="G23" i="194"/>
  <c r="E23" i="194"/>
  <c r="AQ22" i="194"/>
  <c r="AH22" i="194"/>
  <c r="V22" i="194"/>
  <c r="R22" i="194"/>
  <c r="T22" i="194" s="1"/>
  <c r="J22" i="194"/>
  <c r="I22" i="194" s="1"/>
  <c r="G22" i="194"/>
  <c r="E22" i="194"/>
  <c r="AQ21" i="194"/>
  <c r="AH21" i="194"/>
  <c r="V21" i="194"/>
  <c r="R21" i="194"/>
  <c r="T21" i="194" s="1"/>
  <c r="K21" i="194"/>
  <c r="J21" i="194"/>
  <c r="I21" i="194" s="1"/>
  <c r="G21" i="194"/>
  <c r="E21" i="194"/>
  <c r="AQ20" i="194"/>
  <c r="AH20" i="194"/>
  <c r="V20" i="194"/>
  <c r="R20" i="194"/>
  <c r="T20" i="194" s="1"/>
  <c r="J20" i="194"/>
  <c r="K20" i="194" s="1"/>
  <c r="G20" i="194"/>
  <c r="E20" i="194"/>
  <c r="AQ19" i="194"/>
  <c r="AH19" i="194"/>
  <c r="V19" i="194"/>
  <c r="R19" i="194"/>
  <c r="T19" i="194" s="1"/>
  <c r="J19" i="194"/>
  <c r="K19" i="194" s="1"/>
  <c r="G19" i="194"/>
  <c r="E19" i="194"/>
  <c r="AQ18" i="194"/>
  <c r="AH18" i="194"/>
  <c r="V18" i="194"/>
  <c r="R18" i="194"/>
  <c r="T18" i="194" s="1"/>
  <c r="J18" i="194"/>
  <c r="I18" i="194" s="1"/>
  <c r="G18" i="194"/>
  <c r="E18" i="194"/>
  <c r="AQ17" i="194"/>
  <c r="AH17" i="194"/>
  <c r="V17" i="194"/>
  <c r="R17" i="194"/>
  <c r="T17" i="194" s="1"/>
  <c r="J17" i="194"/>
  <c r="I17" i="194" s="1"/>
  <c r="G17" i="194"/>
  <c r="E17" i="194"/>
  <c r="AQ16" i="194"/>
  <c r="AH16" i="194"/>
  <c r="V16" i="194"/>
  <c r="R16" i="194"/>
  <c r="T16" i="194" s="1"/>
  <c r="J16" i="194"/>
  <c r="K16" i="194" s="1"/>
  <c r="G16" i="194"/>
  <c r="E16" i="194"/>
  <c r="AQ15" i="194"/>
  <c r="AH15" i="194"/>
  <c r="V15" i="194"/>
  <c r="R15" i="194"/>
  <c r="T15" i="194" s="1"/>
  <c r="J15" i="194"/>
  <c r="K15" i="194" s="1"/>
  <c r="G15" i="194"/>
  <c r="E15" i="194"/>
  <c r="AQ14" i="194"/>
  <c r="AH14" i="194"/>
  <c r="V14" i="194"/>
  <c r="R14" i="194"/>
  <c r="T14" i="194" s="1"/>
  <c r="G14" i="194"/>
  <c r="E14" i="194"/>
  <c r="AQ13" i="194"/>
  <c r="AH13" i="194"/>
  <c r="V13" i="194"/>
  <c r="R13" i="194"/>
  <c r="T13" i="194" s="1"/>
  <c r="J13" i="194"/>
  <c r="I13" i="194" s="1"/>
  <c r="G13" i="194"/>
  <c r="E13" i="194"/>
  <c r="AQ12" i="194"/>
  <c r="AH12" i="194"/>
  <c r="V12" i="194"/>
  <c r="R12" i="194"/>
  <c r="T12" i="194" s="1"/>
  <c r="J12" i="194"/>
  <c r="K12" i="194" s="1"/>
  <c r="G12" i="194"/>
  <c r="E12" i="194"/>
  <c r="V11" i="194"/>
  <c r="J11" i="194"/>
  <c r="I11" i="194" s="1"/>
  <c r="G11" i="194"/>
  <c r="E11" i="194"/>
  <c r="AG8" i="194"/>
  <c r="AI31" i="194" l="1"/>
  <c r="AH11" i="194"/>
  <c r="J14" i="194"/>
  <c r="K14" i="194" s="1"/>
  <c r="K13" i="194"/>
  <c r="K25" i="194"/>
  <c r="AI27" i="194"/>
  <c r="I15" i="194"/>
  <c r="K17" i="194"/>
  <c r="K11" i="194"/>
  <c r="I12" i="194"/>
  <c r="AI15" i="194"/>
  <c r="I16" i="194"/>
  <c r="I19" i="194"/>
  <c r="AI19" i="194"/>
  <c r="I20" i="194"/>
  <c r="I23" i="194"/>
  <c r="AI23" i="194"/>
  <c r="I24" i="194"/>
  <c r="K18" i="194"/>
  <c r="K22" i="194"/>
  <c r="AQ35" i="194"/>
  <c r="I14" i="194"/>
  <c r="I26" i="194"/>
  <c r="I30" i="194"/>
  <c r="K32" i="194"/>
  <c r="I27" i="194"/>
  <c r="I31" i="194"/>
  <c r="T33" i="194"/>
  <c r="AI33" i="194" s="1"/>
  <c r="T34" i="194"/>
  <c r="AI34" i="194" s="1"/>
  <c r="AI14" i="194"/>
  <c r="AI18" i="194"/>
  <c r="AI22" i="194"/>
  <c r="AI26" i="194"/>
  <c r="AI30" i="194"/>
  <c r="AI12" i="194"/>
  <c r="AI16" i="194"/>
  <c r="AI20" i="194"/>
  <c r="AI24" i="194"/>
  <c r="AI28" i="194"/>
  <c r="AI32" i="194"/>
  <c r="AI13" i="194"/>
  <c r="AI17" i="194"/>
  <c r="AI21" i="194"/>
  <c r="AI25" i="194"/>
  <c r="AI29" i="194"/>
  <c r="R11" i="194"/>
  <c r="K33" i="194"/>
  <c r="K34" i="194"/>
  <c r="AP35" i="194"/>
  <c r="S12" i="194"/>
  <c r="S13" i="194"/>
  <c r="S14" i="194"/>
  <c r="S15" i="194"/>
  <c r="S16" i="194"/>
  <c r="S17" i="194"/>
  <c r="S18" i="194"/>
  <c r="S19" i="194"/>
  <c r="S20" i="194"/>
  <c r="S21" i="194"/>
  <c r="S22" i="194"/>
  <c r="S23" i="194"/>
  <c r="S24" i="194"/>
  <c r="S25" i="194"/>
  <c r="S26" i="194"/>
  <c r="S27" i="194"/>
  <c r="S28" i="194"/>
  <c r="S29" i="194"/>
  <c r="S30" i="194"/>
  <c r="S31" i="194"/>
  <c r="S32" i="194"/>
  <c r="AP10" i="193"/>
  <c r="AP35" i="193" s="1"/>
  <c r="AG10" i="193"/>
  <c r="AH11" i="193" s="1"/>
  <c r="Q10" i="193"/>
  <c r="Q35" i="193" s="1"/>
  <c r="AR35" i="193"/>
  <c r="P35" i="193"/>
  <c r="AQ34" i="193"/>
  <c r="AH34" i="193"/>
  <c r="V34" i="193"/>
  <c r="R34" i="193"/>
  <c r="S34" i="193" s="1"/>
  <c r="J34" i="193"/>
  <c r="I34" i="193" s="1"/>
  <c r="G34" i="193"/>
  <c r="E34" i="193"/>
  <c r="AQ33" i="193"/>
  <c r="AH33" i="193"/>
  <c r="V33" i="193"/>
  <c r="R33" i="193"/>
  <c r="S33" i="193" s="1"/>
  <c r="J33" i="193"/>
  <c r="K33" i="193" s="1"/>
  <c r="G33" i="193"/>
  <c r="E33" i="193"/>
  <c r="AW32" i="193"/>
  <c r="AQ32" i="193"/>
  <c r="AH32" i="193"/>
  <c r="V32" i="193"/>
  <c r="R32" i="193"/>
  <c r="S32" i="193" s="1"/>
  <c r="J32" i="193"/>
  <c r="K32" i="193" s="1"/>
  <c r="G32" i="193"/>
  <c r="E32" i="193"/>
  <c r="AQ31" i="193"/>
  <c r="AH31" i="193"/>
  <c r="V31" i="193"/>
  <c r="R31" i="193"/>
  <c r="T31" i="193" s="1"/>
  <c r="J31" i="193"/>
  <c r="K31" i="193" s="1"/>
  <c r="G31" i="193"/>
  <c r="E31" i="193"/>
  <c r="AQ30" i="193"/>
  <c r="AH30" i="193"/>
  <c r="V30" i="193"/>
  <c r="R30" i="193"/>
  <c r="S30" i="193" s="1"/>
  <c r="J30" i="193"/>
  <c r="K30" i="193" s="1"/>
  <c r="G30" i="193"/>
  <c r="E30" i="193"/>
  <c r="AQ29" i="193"/>
  <c r="AH29" i="193"/>
  <c r="V29" i="193"/>
  <c r="R29" i="193"/>
  <c r="T29" i="193" s="1"/>
  <c r="J29" i="193"/>
  <c r="K29" i="193" s="1"/>
  <c r="G29" i="193"/>
  <c r="E29" i="193"/>
  <c r="AQ28" i="193"/>
  <c r="AH28" i="193"/>
  <c r="V28" i="193"/>
  <c r="R28" i="193"/>
  <c r="T28" i="193" s="1"/>
  <c r="J28" i="193"/>
  <c r="K28" i="193" s="1"/>
  <c r="G28" i="193"/>
  <c r="E28" i="193"/>
  <c r="AQ27" i="193"/>
  <c r="AH27" i="193"/>
  <c r="V27" i="193"/>
  <c r="R27" i="193"/>
  <c r="S27" i="193" s="1"/>
  <c r="J27" i="193"/>
  <c r="K27" i="193" s="1"/>
  <c r="G27" i="193"/>
  <c r="E27" i="193"/>
  <c r="AQ26" i="193"/>
  <c r="AH26" i="193"/>
  <c r="V26" i="193"/>
  <c r="R26" i="193"/>
  <c r="T26" i="193" s="1"/>
  <c r="J26" i="193"/>
  <c r="K26" i="193" s="1"/>
  <c r="G26" i="193"/>
  <c r="E26" i="193"/>
  <c r="AQ25" i="193"/>
  <c r="AH25" i="193"/>
  <c r="V25" i="193"/>
  <c r="R25" i="193"/>
  <c r="S25" i="193" s="1"/>
  <c r="J25" i="193"/>
  <c r="K25" i="193" s="1"/>
  <c r="G25" i="193"/>
  <c r="E25" i="193"/>
  <c r="AQ24" i="193"/>
  <c r="AH24" i="193"/>
  <c r="V24" i="193"/>
  <c r="R24" i="193"/>
  <c r="T24" i="193" s="1"/>
  <c r="J24" i="193"/>
  <c r="K24" i="193" s="1"/>
  <c r="G24" i="193"/>
  <c r="E24" i="193"/>
  <c r="AQ23" i="193"/>
  <c r="AH23" i="193"/>
  <c r="V23" i="193"/>
  <c r="R23" i="193"/>
  <c r="T23" i="193" s="1"/>
  <c r="J23" i="193"/>
  <c r="K23" i="193" s="1"/>
  <c r="G23" i="193"/>
  <c r="E23" i="193"/>
  <c r="AQ22" i="193"/>
  <c r="AH22" i="193"/>
  <c r="V22" i="193"/>
  <c r="R22" i="193"/>
  <c r="S22" i="193" s="1"/>
  <c r="J22" i="193"/>
  <c r="K22" i="193" s="1"/>
  <c r="G22" i="193"/>
  <c r="E22" i="193"/>
  <c r="AQ21" i="193"/>
  <c r="AH21" i="193"/>
  <c r="V21" i="193"/>
  <c r="R21" i="193"/>
  <c r="T21" i="193" s="1"/>
  <c r="J21" i="193"/>
  <c r="K21" i="193" s="1"/>
  <c r="G21" i="193"/>
  <c r="E21" i="193"/>
  <c r="AQ20" i="193"/>
  <c r="AH20" i="193"/>
  <c r="V20" i="193"/>
  <c r="R20" i="193"/>
  <c r="T20" i="193" s="1"/>
  <c r="J20" i="193"/>
  <c r="K20" i="193" s="1"/>
  <c r="G20" i="193"/>
  <c r="E20" i="193"/>
  <c r="AQ19" i="193"/>
  <c r="AH19" i="193"/>
  <c r="V19" i="193"/>
  <c r="R19" i="193"/>
  <c r="T19" i="193" s="1"/>
  <c r="J19" i="193"/>
  <c r="K19" i="193" s="1"/>
  <c r="G19" i="193"/>
  <c r="E19" i="193"/>
  <c r="AQ18" i="193"/>
  <c r="AH18" i="193"/>
  <c r="V18" i="193"/>
  <c r="R18" i="193"/>
  <c r="S18" i="193" s="1"/>
  <c r="J18" i="193"/>
  <c r="K18" i="193" s="1"/>
  <c r="G18" i="193"/>
  <c r="E18" i="193"/>
  <c r="AQ17" i="193"/>
  <c r="AH17" i="193"/>
  <c r="V17" i="193"/>
  <c r="R17" i="193"/>
  <c r="S17" i="193" s="1"/>
  <c r="J17" i="193"/>
  <c r="K17" i="193" s="1"/>
  <c r="G17" i="193"/>
  <c r="E17" i="193"/>
  <c r="AQ16" i="193"/>
  <c r="AH16" i="193"/>
  <c r="V16" i="193"/>
  <c r="R16" i="193"/>
  <c r="S16" i="193" s="1"/>
  <c r="J16" i="193"/>
  <c r="K16" i="193" s="1"/>
  <c r="G16" i="193"/>
  <c r="E16" i="193"/>
  <c r="AQ15" i="193"/>
  <c r="AH15" i="193"/>
  <c r="V15" i="193"/>
  <c r="R15" i="193"/>
  <c r="T15" i="193" s="1"/>
  <c r="J15" i="193"/>
  <c r="K15" i="193" s="1"/>
  <c r="G15" i="193"/>
  <c r="E15" i="193"/>
  <c r="AQ14" i="193"/>
  <c r="AH14" i="193"/>
  <c r="V14" i="193"/>
  <c r="R14" i="193"/>
  <c r="S14" i="193" s="1"/>
  <c r="G14" i="193"/>
  <c r="E14" i="193"/>
  <c r="AQ13" i="193"/>
  <c r="AH13" i="193"/>
  <c r="V13" i="193"/>
  <c r="R13" i="193"/>
  <c r="T13" i="193" s="1"/>
  <c r="J13" i="193"/>
  <c r="K13" i="193" s="1"/>
  <c r="G13" i="193"/>
  <c r="E13" i="193"/>
  <c r="AQ12" i="193"/>
  <c r="AH12" i="193"/>
  <c r="V12" i="193"/>
  <c r="R12" i="193"/>
  <c r="T12" i="193" s="1"/>
  <c r="J12" i="193"/>
  <c r="K12" i="193" s="1"/>
  <c r="G12" i="193"/>
  <c r="E12" i="193"/>
  <c r="V11" i="193"/>
  <c r="J11" i="193"/>
  <c r="K11" i="193" s="1"/>
  <c r="G11" i="193"/>
  <c r="E11" i="193"/>
  <c r="AH35" i="194" l="1"/>
  <c r="R35" i="194"/>
  <c r="T11" i="194"/>
  <c r="S11" i="194"/>
  <c r="S35" i="194" s="1"/>
  <c r="I17" i="193"/>
  <c r="I25" i="193"/>
  <c r="T27" i="193"/>
  <c r="T32" i="193"/>
  <c r="I11" i="193"/>
  <c r="I27" i="193"/>
  <c r="AI32" i="193"/>
  <c r="AI13" i="193"/>
  <c r="I19" i="193"/>
  <c r="T16" i="193"/>
  <c r="AI16" i="193" s="1"/>
  <c r="S13" i="193"/>
  <c r="R11" i="193"/>
  <c r="T11" i="193" s="1"/>
  <c r="AI11" i="193" s="1"/>
  <c r="AI19" i="193"/>
  <c r="AI24" i="193"/>
  <c r="I12" i="193"/>
  <c r="I13" i="193"/>
  <c r="J14" i="193"/>
  <c r="I15" i="193"/>
  <c r="T17" i="193"/>
  <c r="AI17" i="193" s="1"/>
  <c r="S19" i="193"/>
  <c r="T22" i="193"/>
  <c r="AI22" i="193" s="1"/>
  <c r="S24" i="193"/>
  <c r="I29" i="193"/>
  <c r="I31" i="193"/>
  <c r="K34" i="193"/>
  <c r="AI27" i="193"/>
  <c r="AI26" i="193"/>
  <c r="T14" i="193"/>
  <c r="AI14" i="193" s="1"/>
  <c r="I21" i="193"/>
  <c r="I23" i="193"/>
  <c r="T25" i="193"/>
  <c r="AI25" i="193" s="1"/>
  <c r="T30" i="193"/>
  <c r="AI30" i="193" s="1"/>
  <c r="AI12" i="193"/>
  <c r="AI15" i="193"/>
  <c r="AI20" i="193"/>
  <c r="AI21" i="193"/>
  <c r="AI23" i="193"/>
  <c r="AI28" i="193"/>
  <c r="AI29" i="193"/>
  <c r="AI31" i="193"/>
  <c r="S12" i="193"/>
  <c r="S21" i="193"/>
  <c r="S26" i="193"/>
  <c r="S29" i="193"/>
  <c r="S15" i="193"/>
  <c r="T18" i="193"/>
  <c r="AI18" i="193" s="1"/>
  <c r="S20" i="193"/>
  <c r="S23" i="193"/>
  <c r="S28" i="193"/>
  <c r="S31" i="193"/>
  <c r="I16" i="193"/>
  <c r="I20" i="193"/>
  <c r="I24" i="193"/>
  <c r="I28" i="193"/>
  <c r="I32" i="193"/>
  <c r="I33" i="193"/>
  <c r="I18" i="193"/>
  <c r="I22" i="193"/>
  <c r="I26" i="193"/>
  <c r="I30" i="193"/>
  <c r="AH35" i="193"/>
  <c r="T33" i="193"/>
  <c r="AI33" i="193" s="1"/>
  <c r="T34" i="193"/>
  <c r="AI34" i="193" s="1"/>
  <c r="AG35" i="193"/>
  <c r="AQ11" i="193"/>
  <c r="AQ35" i="193" s="1"/>
  <c r="AG8" i="193"/>
  <c r="T35" i="194" l="1"/>
  <c r="AI35" i="194" s="1"/>
  <c r="AI11" i="194"/>
  <c r="S11" i="193"/>
  <c r="R35" i="193"/>
  <c r="K14" i="193"/>
  <c r="I14" i="193"/>
  <c r="S35" i="193"/>
  <c r="T35" i="193"/>
  <c r="AI35" i="193" s="1"/>
  <c r="AP10" i="192"/>
  <c r="AQ11" i="192" s="1"/>
  <c r="AG10" i="192"/>
  <c r="AG8" i="192" s="1"/>
  <c r="Q10" i="192"/>
  <c r="Q35" i="192" s="1"/>
  <c r="AR35" i="192"/>
  <c r="P35" i="192"/>
  <c r="AQ34" i="192"/>
  <c r="AH34" i="192"/>
  <c r="V34" i="192"/>
  <c r="R34" i="192"/>
  <c r="S34" i="192" s="1"/>
  <c r="J34" i="192"/>
  <c r="I34" i="192" s="1"/>
  <c r="G34" i="192"/>
  <c r="E34" i="192"/>
  <c r="AQ33" i="192"/>
  <c r="AH33" i="192"/>
  <c r="V33" i="192"/>
  <c r="R33" i="192"/>
  <c r="S33" i="192" s="1"/>
  <c r="J33" i="192"/>
  <c r="I33" i="192" s="1"/>
  <c r="G33" i="192"/>
  <c r="E33" i="192"/>
  <c r="AW32" i="192"/>
  <c r="AQ32" i="192"/>
  <c r="AH32" i="192"/>
  <c r="V32" i="192"/>
  <c r="R32" i="192"/>
  <c r="T32" i="192" s="1"/>
  <c r="J32" i="192"/>
  <c r="K32" i="192" s="1"/>
  <c r="G32" i="192"/>
  <c r="E32" i="192"/>
  <c r="AQ31" i="192"/>
  <c r="AH31" i="192"/>
  <c r="V31" i="192"/>
  <c r="R31" i="192"/>
  <c r="T31" i="192" s="1"/>
  <c r="J31" i="192"/>
  <c r="I31" i="192" s="1"/>
  <c r="G31" i="192"/>
  <c r="E31" i="192"/>
  <c r="AQ30" i="192"/>
  <c r="AH30" i="192"/>
  <c r="V30" i="192"/>
  <c r="R30" i="192"/>
  <c r="T30" i="192" s="1"/>
  <c r="J30" i="192"/>
  <c r="K30" i="192" s="1"/>
  <c r="G30" i="192"/>
  <c r="E30" i="192"/>
  <c r="AQ29" i="192"/>
  <c r="AH29" i="192"/>
  <c r="V29" i="192"/>
  <c r="R29" i="192"/>
  <c r="T29" i="192" s="1"/>
  <c r="J29" i="192"/>
  <c r="I29" i="192" s="1"/>
  <c r="G29" i="192"/>
  <c r="E29" i="192"/>
  <c r="AQ28" i="192"/>
  <c r="AH28" i="192"/>
  <c r="V28" i="192"/>
  <c r="R28" i="192"/>
  <c r="T28" i="192" s="1"/>
  <c r="J28" i="192"/>
  <c r="K28" i="192" s="1"/>
  <c r="G28" i="192"/>
  <c r="E28" i="192"/>
  <c r="AQ27" i="192"/>
  <c r="AH27" i="192"/>
  <c r="V27" i="192"/>
  <c r="R27" i="192"/>
  <c r="T27" i="192" s="1"/>
  <c r="J27" i="192"/>
  <c r="I27" i="192" s="1"/>
  <c r="G27" i="192"/>
  <c r="E27" i="192"/>
  <c r="AQ26" i="192"/>
  <c r="AH26" i="192"/>
  <c r="V26" i="192"/>
  <c r="R26" i="192"/>
  <c r="T26" i="192" s="1"/>
  <c r="J26" i="192"/>
  <c r="K26" i="192" s="1"/>
  <c r="I26" i="192"/>
  <c r="G26" i="192"/>
  <c r="E26" i="192"/>
  <c r="AQ25" i="192"/>
  <c r="AH25" i="192"/>
  <c r="V25" i="192"/>
  <c r="R25" i="192"/>
  <c r="T25" i="192" s="1"/>
  <c r="J25" i="192"/>
  <c r="I25" i="192" s="1"/>
  <c r="G25" i="192"/>
  <c r="E25" i="192"/>
  <c r="AQ24" i="192"/>
  <c r="AH24" i="192"/>
  <c r="V24" i="192"/>
  <c r="R24" i="192"/>
  <c r="T24" i="192" s="1"/>
  <c r="J24" i="192"/>
  <c r="I24" i="192" s="1"/>
  <c r="G24" i="192"/>
  <c r="E24" i="192"/>
  <c r="AQ23" i="192"/>
  <c r="AH23" i="192"/>
  <c r="V23" i="192"/>
  <c r="R23" i="192"/>
  <c r="T23" i="192" s="1"/>
  <c r="J23" i="192"/>
  <c r="I23" i="192" s="1"/>
  <c r="G23" i="192"/>
  <c r="E23" i="192"/>
  <c r="AQ22" i="192"/>
  <c r="AH22" i="192"/>
  <c r="V22" i="192"/>
  <c r="R22" i="192"/>
  <c r="T22" i="192" s="1"/>
  <c r="J22" i="192"/>
  <c r="K22" i="192" s="1"/>
  <c r="I22" i="192"/>
  <c r="G22" i="192"/>
  <c r="E22" i="192"/>
  <c r="AQ21" i="192"/>
  <c r="AH21" i="192"/>
  <c r="V21" i="192"/>
  <c r="R21" i="192"/>
  <c r="T21" i="192" s="1"/>
  <c r="J21" i="192"/>
  <c r="I21" i="192" s="1"/>
  <c r="G21" i="192"/>
  <c r="E21" i="192"/>
  <c r="AQ20" i="192"/>
  <c r="AH20" i="192"/>
  <c r="V20" i="192"/>
  <c r="R20" i="192"/>
  <c r="T20" i="192" s="1"/>
  <c r="J20" i="192"/>
  <c r="I20" i="192" s="1"/>
  <c r="G20" i="192"/>
  <c r="E20" i="192"/>
  <c r="AQ19" i="192"/>
  <c r="AH19" i="192"/>
  <c r="V19" i="192"/>
  <c r="R19" i="192"/>
  <c r="T19" i="192" s="1"/>
  <c r="J19" i="192"/>
  <c r="I19" i="192" s="1"/>
  <c r="G19" i="192"/>
  <c r="E19" i="192"/>
  <c r="AQ18" i="192"/>
  <c r="AH18" i="192"/>
  <c r="V18" i="192"/>
  <c r="R18" i="192"/>
  <c r="T18" i="192" s="1"/>
  <c r="J18" i="192"/>
  <c r="K18" i="192" s="1"/>
  <c r="G18" i="192"/>
  <c r="E18" i="192"/>
  <c r="AQ17" i="192"/>
  <c r="AH17" i="192"/>
  <c r="V17" i="192"/>
  <c r="R17" i="192"/>
  <c r="T17" i="192" s="1"/>
  <c r="J17" i="192"/>
  <c r="I17" i="192" s="1"/>
  <c r="G17" i="192"/>
  <c r="E17" i="192"/>
  <c r="AQ16" i="192"/>
  <c r="AH16" i="192"/>
  <c r="V16" i="192"/>
  <c r="R16" i="192"/>
  <c r="T16" i="192" s="1"/>
  <c r="J16" i="192"/>
  <c r="I16" i="192" s="1"/>
  <c r="G16" i="192"/>
  <c r="E16" i="192"/>
  <c r="AQ15" i="192"/>
  <c r="AH15" i="192"/>
  <c r="V15" i="192"/>
  <c r="R15" i="192"/>
  <c r="T15" i="192" s="1"/>
  <c r="J15" i="192"/>
  <c r="I15" i="192" s="1"/>
  <c r="G15" i="192"/>
  <c r="E15" i="192"/>
  <c r="AQ14" i="192"/>
  <c r="AH14" i="192"/>
  <c r="V14" i="192"/>
  <c r="R14" i="192"/>
  <c r="T14" i="192" s="1"/>
  <c r="G14" i="192"/>
  <c r="E14" i="192"/>
  <c r="AQ13" i="192"/>
  <c r="AH13" i="192"/>
  <c r="V13" i="192"/>
  <c r="R13" i="192"/>
  <c r="T13" i="192" s="1"/>
  <c r="J13" i="192"/>
  <c r="I13" i="192" s="1"/>
  <c r="G13" i="192"/>
  <c r="E13" i="192"/>
  <c r="AQ12" i="192"/>
  <c r="AH12" i="192"/>
  <c r="V12" i="192"/>
  <c r="R12" i="192"/>
  <c r="T12" i="192" s="1"/>
  <c r="J12" i="192"/>
  <c r="I12" i="192" s="1"/>
  <c r="G12" i="192"/>
  <c r="E12" i="192"/>
  <c r="V11" i="192"/>
  <c r="J11" i="192"/>
  <c r="K11" i="192" s="1"/>
  <c r="I11" i="192"/>
  <c r="G11" i="192"/>
  <c r="E11" i="192"/>
  <c r="AG35" i="192"/>
  <c r="I18" i="192" l="1"/>
  <c r="R11" i="192"/>
  <c r="K16" i="192"/>
  <c r="K19" i="192"/>
  <c r="K20" i="192"/>
  <c r="K24" i="192"/>
  <c r="K27" i="192"/>
  <c r="AI23" i="192"/>
  <c r="AI27" i="192"/>
  <c r="I30" i="192"/>
  <c r="K12" i="192"/>
  <c r="K31" i="192"/>
  <c r="K15" i="192"/>
  <c r="K23" i="192"/>
  <c r="AI31" i="192"/>
  <c r="AI19" i="192"/>
  <c r="AI15" i="192"/>
  <c r="AI12" i="192"/>
  <c r="K13" i="192"/>
  <c r="J14" i="192"/>
  <c r="AI16" i="192"/>
  <c r="K17" i="192"/>
  <c r="AI20" i="192"/>
  <c r="K21" i="192"/>
  <c r="AI24" i="192"/>
  <c r="K25" i="192"/>
  <c r="AI28" i="192"/>
  <c r="K29" i="192"/>
  <c r="AI32" i="192"/>
  <c r="I28" i="192"/>
  <c r="I32" i="192"/>
  <c r="AQ35" i="192"/>
  <c r="AI13" i="192"/>
  <c r="AI17" i="192"/>
  <c r="AI21" i="192"/>
  <c r="AI25" i="192"/>
  <c r="AI29" i="192"/>
  <c r="AI14" i="192"/>
  <c r="AI18" i="192"/>
  <c r="AI22" i="192"/>
  <c r="AI26" i="192"/>
  <c r="AI30" i="192"/>
  <c r="S12" i="192"/>
  <c r="S13" i="192"/>
  <c r="S14" i="192"/>
  <c r="S15" i="192"/>
  <c r="S16" i="192"/>
  <c r="S17" i="192"/>
  <c r="S18" i="192"/>
  <c r="S19" i="192"/>
  <c r="S20" i="192"/>
  <c r="S21" i="192"/>
  <c r="S22" i="192"/>
  <c r="S23" i="192"/>
  <c r="S24" i="192"/>
  <c r="S25" i="192"/>
  <c r="S26" i="192"/>
  <c r="S27" i="192"/>
  <c r="S28" i="192"/>
  <c r="S29" i="192"/>
  <c r="S30" i="192"/>
  <c r="S31" i="192"/>
  <c r="S32" i="192"/>
  <c r="R35" i="192"/>
  <c r="T11" i="192"/>
  <c r="S11" i="192"/>
  <c r="T33" i="192"/>
  <c r="AI33" i="192" s="1"/>
  <c r="T34" i="192"/>
  <c r="AI34" i="192" s="1"/>
  <c r="AH11" i="192"/>
  <c r="K33" i="192"/>
  <c r="K34" i="192"/>
  <c r="AP35" i="192"/>
  <c r="T35" i="192" l="1"/>
  <c r="I14" i="192"/>
  <c r="K14" i="192"/>
  <c r="S35" i="192"/>
  <c r="AH35" i="192"/>
  <c r="AI35" i="192" s="1"/>
  <c r="AI11" i="192"/>
  <c r="AQ13" i="191" l="1"/>
  <c r="AQ12" i="191"/>
  <c r="AQ14" i="191"/>
  <c r="AQ15" i="191"/>
  <c r="AQ16" i="191"/>
  <c r="AQ18" i="191"/>
  <c r="AQ19" i="191"/>
  <c r="AQ20" i="191"/>
  <c r="AQ22" i="191"/>
  <c r="AQ23" i="191"/>
  <c r="AQ24" i="191"/>
  <c r="AQ34" i="191"/>
  <c r="AP10" i="191"/>
  <c r="AQ11" i="191" s="1"/>
  <c r="AG10" i="191"/>
  <c r="AG35" i="191" s="1"/>
  <c r="Q10" i="191"/>
  <c r="AR35" i="191"/>
  <c r="P35" i="191"/>
  <c r="AH34" i="191"/>
  <c r="V34" i="191"/>
  <c r="R34" i="191"/>
  <c r="S34" i="191" s="1"/>
  <c r="J34" i="191"/>
  <c r="I34" i="191" s="1"/>
  <c r="G34" i="191"/>
  <c r="E34" i="191"/>
  <c r="AQ33" i="191"/>
  <c r="AH33" i="191"/>
  <c r="V33" i="191"/>
  <c r="R33" i="191"/>
  <c r="S33" i="191" s="1"/>
  <c r="J33" i="191"/>
  <c r="I33" i="191" s="1"/>
  <c r="G33" i="191"/>
  <c r="E33" i="191"/>
  <c r="AW32" i="191"/>
  <c r="AQ32" i="191"/>
  <c r="AH32" i="191"/>
  <c r="V32" i="191"/>
  <c r="R32" i="191"/>
  <c r="T32" i="191" s="1"/>
  <c r="J32" i="191"/>
  <c r="I32" i="191" s="1"/>
  <c r="G32" i="191"/>
  <c r="E32" i="191"/>
  <c r="AQ31" i="191"/>
  <c r="AH31" i="191"/>
  <c r="V31" i="191"/>
  <c r="R31" i="191"/>
  <c r="S31" i="191" s="1"/>
  <c r="J31" i="191"/>
  <c r="I31" i="191" s="1"/>
  <c r="G31" i="191"/>
  <c r="E31" i="191"/>
  <c r="AQ30" i="191"/>
  <c r="AH30" i="191"/>
  <c r="V30" i="191"/>
  <c r="R30" i="191"/>
  <c r="T30" i="191" s="1"/>
  <c r="J30" i="191"/>
  <c r="I30" i="191" s="1"/>
  <c r="G30" i="191"/>
  <c r="E30" i="191"/>
  <c r="AQ29" i="191"/>
  <c r="AH29" i="191"/>
  <c r="V29" i="191"/>
  <c r="R29" i="191"/>
  <c r="S29" i="191" s="1"/>
  <c r="J29" i="191"/>
  <c r="I29" i="191" s="1"/>
  <c r="G29" i="191"/>
  <c r="E29" i="191"/>
  <c r="AQ28" i="191"/>
  <c r="AH28" i="191"/>
  <c r="V28" i="191"/>
  <c r="R28" i="191"/>
  <c r="T28" i="191" s="1"/>
  <c r="J28" i="191"/>
  <c r="I28" i="191" s="1"/>
  <c r="G28" i="191"/>
  <c r="E28" i="191"/>
  <c r="AQ27" i="191"/>
  <c r="AH27" i="191"/>
  <c r="V27" i="191"/>
  <c r="R27" i="191"/>
  <c r="S27" i="191" s="1"/>
  <c r="J27" i="191"/>
  <c r="I27" i="191" s="1"/>
  <c r="G27" i="191"/>
  <c r="E27" i="191"/>
  <c r="AQ26" i="191"/>
  <c r="AH26" i="191"/>
  <c r="V26" i="191"/>
  <c r="R26" i="191"/>
  <c r="T26" i="191" s="1"/>
  <c r="J26" i="191"/>
  <c r="I26" i="191" s="1"/>
  <c r="G26" i="191"/>
  <c r="E26" i="191"/>
  <c r="AQ25" i="191"/>
  <c r="AH25" i="191"/>
  <c r="V25" i="191"/>
  <c r="R25" i="191"/>
  <c r="S25" i="191" s="1"/>
  <c r="J25" i="191"/>
  <c r="I25" i="191" s="1"/>
  <c r="G25" i="191"/>
  <c r="E25" i="191"/>
  <c r="AH24" i="191"/>
  <c r="V24" i="191"/>
  <c r="R24" i="191"/>
  <c r="T24" i="191" s="1"/>
  <c r="J24" i="191"/>
  <c r="I24" i="191" s="1"/>
  <c r="G24" i="191"/>
  <c r="E24" i="191"/>
  <c r="AH23" i="191"/>
  <c r="V23" i="191"/>
  <c r="R23" i="191"/>
  <c r="S23" i="191" s="1"/>
  <c r="J23" i="191"/>
  <c r="I23" i="191" s="1"/>
  <c r="G23" i="191"/>
  <c r="E23" i="191"/>
  <c r="AH22" i="191"/>
  <c r="V22" i="191"/>
  <c r="R22" i="191"/>
  <c r="T22" i="191" s="1"/>
  <c r="J22" i="191"/>
  <c r="I22" i="191" s="1"/>
  <c r="G22" i="191"/>
  <c r="E22" i="191"/>
  <c r="AH21" i="191"/>
  <c r="V21" i="191"/>
  <c r="R21" i="191"/>
  <c r="S21" i="191" s="1"/>
  <c r="J21" i="191"/>
  <c r="I21" i="191" s="1"/>
  <c r="G21" i="191"/>
  <c r="E21" i="191"/>
  <c r="AH20" i="191"/>
  <c r="V20" i="191"/>
  <c r="R20" i="191"/>
  <c r="T20" i="191" s="1"/>
  <c r="J20" i="191"/>
  <c r="I20" i="191" s="1"/>
  <c r="G20" i="191"/>
  <c r="E20" i="191"/>
  <c r="AH19" i="191"/>
  <c r="V19" i="191"/>
  <c r="R19" i="191"/>
  <c r="S19" i="191" s="1"/>
  <c r="J19" i="191"/>
  <c r="I19" i="191" s="1"/>
  <c r="G19" i="191"/>
  <c r="E19" i="191"/>
  <c r="AH18" i="191"/>
  <c r="V18" i="191"/>
  <c r="R18" i="191"/>
  <c r="T18" i="191" s="1"/>
  <c r="J18" i="191"/>
  <c r="I18" i="191" s="1"/>
  <c r="G18" i="191"/>
  <c r="E18" i="191"/>
  <c r="AH17" i="191"/>
  <c r="V17" i="191"/>
  <c r="R17" i="191"/>
  <c r="S17" i="191" s="1"/>
  <c r="J17" i="191"/>
  <c r="I17" i="191" s="1"/>
  <c r="G17" i="191"/>
  <c r="E17" i="191"/>
  <c r="AH16" i="191"/>
  <c r="V16" i="191"/>
  <c r="R16" i="191"/>
  <c r="T16" i="191" s="1"/>
  <c r="J16" i="191"/>
  <c r="I16" i="191" s="1"/>
  <c r="G16" i="191"/>
  <c r="E16" i="191"/>
  <c r="AH15" i="191"/>
  <c r="V15" i="191"/>
  <c r="R15" i="191"/>
  <c r="J15" i="191"/>
  <c r="I15" i="191" s="1"/>
  <c r="G15" i="191"/>
  <c r="E15" i="191"/>
  <c r="AH14" i="191"/>
  <c r="V14" i="191"/>
  <c r="R14" i="191"/>
  <c r="G14" i="191"/>
  <c r="E14" i="191"/>
  <c r="AH13" i="191"/>
  <c r="V13" i="191"/>
  <c r="R13" i="191"/>
  <c r="K13" i="191"/>
  <c r="J13" i="191"/>
  <c r="I13" i="191" s="1"/>
  <c r="G13" i="191"/>
  <c r="E13" i="191"/>
  <c r="AH12" i="191"/>
  <c r="V12" i="191"/>
  <c r="R12" i="191"/>
  <c r="T12" i="191" s="1"/>
  <c r="J12" i="191"/>
  <c r="I12" i="191" s="1"/>
  <c r="G12" i="191"/>
  <c r="E12" i="191"/>
  <c r="V11" i="191"/>
  <c r="K11" i="191"/>
  <c r="J11" i="191"/>
  <c r="I11" i="191" s="1"/>
  <c r="G11" i="191"/>
  <c r="E11" i="191"/>
  <c r="Q35" i="191"/>
  <c r="K22" i="191" l="1"/>
  <c r="T25" i="191"/>
  <c r="AI25" i="191" s="1"/>
  <c r="J14" i="191"/>
  <c r="K15" i="191"/>
  <c r="K18" i="191"/>
  <c r="K28" i="191"/>
  <c r="K29" i="191"/>
  <c r="K30" i="191"/>
  <c r="K31" i="191"/>
  <c r="K17" i="191"/>
  <c r="K25" i="191"/>
  <c r="K12" i="191"/>
  <c r="K21" i="191"/>
  <c r="K20" i="191"/>
  <c r="K24" i="191"/>
  <c r="K26" i="191"/>
  <c r="K27" i="191"/>
  <c r="K32" i="191"/>
  <c r="K19" i="191"/>
  <c r="K23" i="191"/>
  <c r="K16" i="191"/>
  <c r="S15" i="191"/>
  <c r="T14" i="191"/>
  <c r="S13" i="191"/>
  <c r="AQ17" i="191"/>
  <c r="AQ21" i="191"/>
  <c r="AI26" i="191"/>
  <c r="AI28" i="191"/>
  <c r="AI30" i="191"/>
  <c r="AI32" i="191"/>
  <c r="AI12" i="191"/>
  <c r="AI14" i="191"/>
  <c r="AI16" i="191"/>
  <c r="AI18" i="191"/>
  <c r="AI20" i="191"/>
  <c r="AI22" i="191"/>
  <c r="AI24" i="191"/>
  <c r="AG8" i="191"/>
  <c r="T13" i="191"/>
  <c r="AI13" i="191" s="1"/>
  <c r="T29" i="191"/>
  <c r="AI29" i="191" s="1"/>
  <c r="T17" i="191"/>
  <c r="AI17" i="191" s="1"/>
  <c r="T21" i="191"/>
  <c r="AI21" i="191" s="1"/>
  <c r="T31" i="191"/>
  <c r="AI31" i="191" s="1"/>
  <c r="T15" i="191"/>
  <c r="AI15" i="191" s="1"/>
  <c r="T19" i="191"/>
  <c r="AI19" i="191" s="1"/>
  <c r="T23" i="191"/>
  <c r="AI23" i="191" s="1"/>
  <c r="T27" i="191"/>
  <c r="AI27" i="191" s="1"/>
  <c r="T33" i="191"/>
  <c r="AI33" i="191" s="1"/>
  <c r="T34" i="191"/>
  <c r="S12" i="191"/>
  <c r="S14" i="191"/>
  <c r="S16" i="191"/>
  <c r="S18" i="191"/>
  <c r="S20" i="191"/>
  <c r="S22" i="191"/>
  <c r="S24" i="191"/>
  <c r="S26" i="191"/>
  <c r="S28" i="191"/>
  <c r="S30" i="191"/>
  <c r="S32" i="191"/>
  <c r="AI34" i="191"/>
  <c r="R11" i="191"/>
  <c r="AH11" i="191"/>
  <c r="K33" i="191"/>
  <c r="K34" i="191"/>
  <c r="AP35" i="191"/>
  <c r="I14" i="191" l="1"/>
  <c r="K14" i="191"/>
  <c r="AQ35" i="191"/>
  <c r="AH35" i="191"/>
  <c r="R35" i="191"/>
  <c r="T11" i="191"/>
  <c r="T35" i="191" s="1"/>
  <c r="S11" i="191"/>
  <c r="S35" i="191" s="1"/>
  <c r="AI11" i="191" l="1"/>
  <c r="AI35" i="191"/>
  <c r="AP10" i="190" l="1"/>
  <c r="AG10" i="190"/>
  <c r="AG8" i="190" s="1"/>
  <c r="Q10" i="190"/>
  <c r="AR35" i="190"/>
  <c r="P35" i="190"/>
  <c r="AQ34" i="190"/>
  <c r="AH34" i="190"/>
  <c r="V34" i="190"/>
  <c r="R34" i="190"/>
  <c r="S34" i="190" s="1"/>
  <c r="J34" i="190"/>
  <c r="I34" i="190" s="1"/>
  <c r="G34" i="190"/>
  <c r="E34" i="190"/>
  <c r="AQ33" i="190"/>
  <c r="AH33" i="190"/>
  <c r="V33" i="190"/>
  <c r="R33" i="190"/>
  <c r="S33" i="190" s="1"/>
  <c r="J33" i="190"/>
  <c r="I33" i="190" s="1"/>
  <c r="G33" i="190"/>
  <c r="E33" i="190"/>
  <c r="AW32" i="190"/>
  <c r="AQ32" i="190"/>
  <c r="AH32" i="190"/>
  <c r="V32" i="190"/>
  <c r="R32" i="190"/>
  <c r="T32" i="190" s="1"/>
  <c r="K32" i="190"/>
  <c r="J32" i="190"/>
  <c r="I32" i="190" s="1"/>
  <c r="G32" i="190"/>
  <c r="E32" i="190"/>
  <c r="AQ31" i="190"/>
  <c r="AH31" i="190"/>
  <c r="V31" i="190"/>
  <c r="R31" i="190"/>
  <c r="T31" i="190" s="1"/>
  <c r="J31" i="190"/>
  <c r="K31" i="190" s="1"/>
  <c r="I31" i="190"/>
  <c r="G31" i="190"/>
  <c r="E31" i="190"/>
  <c r="AQ30" i="190"/>
  <c r="AH30" i="190"/>
  <c r="V30" i="190"/>
  <c r="R30" i="190"/>
  <c r="T30" i="190" s="1"/>
  <c r="J30" i="190"/>
  <c r="K30" i="190" s="1"/>
  <c r="G30" i="190"/>
  <c r="E30" i="190"/>
  <c r="AQ29" i="190"/>
  <c r="AH29" i="190"/>
  <c r="V29" i="190"/>
  <c r="R29" i="190"/>
  <c r="T29" i="190" s="1"/>
  <c r="K29" i="190"/>
  <c r="J29" i="190"/>
  <c r="I29" i="190" s="1"/>
  <c r="G29" i="190"/>
  <c r="E29" i="190"/>
  <c r="AQ28" i="190"/>
  <c r="AH28" i="190"/>
  <c r="V28" i="190"/>
  <c r="R28" i="190"/>
  <c r="T28" i="190" s="1"/>
  <c r="K28" i="190"/>
  <c r="J28" i="190"/>
  <c r="I28" i="190"/>
  <c r="G28" i="190"/>
  <c r="E28" i="190"/>
  <c r="AQ27" i="190"/>
  <c r="AH27" i="190"/>
  <c r="V27" i="190"/>
  <c r="R27" i="190"/>
  <c r="T27" i="190" s="1"/>
  <c r="J27" i="190"/>
  <c r="K27" i="190" s="1"/>
  <c r="I27" i="190"/>
  <c r="G27" i="190"/>
  <c r="E27" i="190"/>
  <c r="AQ26" i="190"/>
  <c r="AH26" i="190"/>
  <c r="V26" i="190"/>
  <c r="R26" i="190"/>
  <c r="T26" i="190" s="1"/>
  <c r="J26" i="190"/>
  <c r="I26" i="190" s="1"/>
  <c r="G26" i="190"/>
  <c r="E26" i="190"/>
  <c r="AQ25" i="190"/>
  <c r="AH25" i="190"/>
  <c r="V25" i="190"/>
  <c r="R25" i="190"/>
  <c r="T25" i="190" s="1"/>
  <c r="K25" i="190"/>
  <c r="J25" i="190"/>
  <c r="I25" i="190" s="1"/>
  <c r="G25" i="190"/>
  <c r="E25" i="190"/>
  <c r="AQ24" i="190"/>
  <c r="AH24" i="190"/>
  <c r="V24" i="190"/>
  <c r="R24" i="190"/>
  <c r="T24" i="190" s="1"/>
  <c r="K24" i="190"/>
  <c r="J24" i="190"/>
  <c r="I24" i="190"/>
  <c r="G24" i="190"/>
  <c r="E24" i="190"/>
  <c r="AQ23" i="190"/>
  <c r="AH23" i="190"/>
  <c r="V23" i="190"/>
  <c r="R23" i="190"/>
  <c r="T23" i="190" s="1"/>
  <c r="J23" i="190"/>
  <c r="K23" i="190" s="1"/>
  <c r="I23" i="190"/>
  <c r="G23" i="190"/>
  <c r="E23" i="190"/>
  <c r="AQ22" i="190"/>
  <c r="AH22" i="190"/>
  <c r="V22" i="190"/>
  <c r="R22" i="190"/>
  <c r="J22" i="190"/>
  <c r="K22" i="190" s="1"/>
  <c r="G22" i="190"/>
  <c r="E22" i="190"/>
  <c r="AQ21" i="190"/>
  <c r="AH21" i="190"/>
  <c r="V21" i="190"/>
  <c r="R21" i="190"/>
  <c r="T21" i="190" s="1"/>
  <c r="K21" i="190"/>
  <c r="J21" i="190"/>
  <c r="I21" i="190" s="1"/>
  <c r="G21" i="190"/>
  <c r="E21" i="190"/>
  <c r="AQ20" i="190"/>
  <c r="AH20" i="190"/>
  <c r="V20" i="190"/>
  <c r="R20" i="190"/>
  <c r="T20" i="190" s="1"/>
  <c r="K20" i="190"/>
  <c r="J20" i="190"/>
  <c r="I20" i="190"/>
  <c r="G20" i="190"/>
  <c r="E20" i="190"/>
  <c r="AQ19" i="190"/>
  <c r="AH19" i="190"/>
  <c r="V19" i="190"/>
  <c r="R19" i="190"/>
  <c r="T19" i="190" s="1"/>
  <c r="J19" i="190"/>
  <c r="K19" i="190" s="1"/>
  <c r="I19" i="190"/>
  <c r="G19" i="190"/>
  <c r="E19" i="190"/>
  <c r="AQ18" i="190"/>
  <c r="AH18" i="190"/>
  <c r="V18" i="190"/>
  <c r="R18" i="190"/>
  <c r="T18" i="190" s="1"/>
  <c r="J18" i="190"/>
  <c r="I18" i="190" s="1"/>
  <c r="G18" i="190"/>
  <c r="E18" i="190"/>
  <c r="AQ17" i="190"/>
  <c r="AH17" i="190"/>
  <c r="V17" i="190"/>
  <c r="R17" i="190"/>
  <c r="T17" i="190" s="1"/>
  <c r="K17" i="190"/>
  <c r="J17" i="190"/>
  <c r="I17" i="190" s="1"/>
  <c r="G17" i="190"/>
  <c r="E17" i="190"/>
  <c r="AQ16" i="190"/>
  <c r="AH16" i="190"/>
  <c r="V16" i="190"/>
  <c r="R16" i="190"/>
  <c r="T16" i="190" s="1"/>
  <c r="K16" i="190"/>
  <c r="J16" i="190"/>
  <c r="I16" i="190"/>
  <c r="G16" i="190"/>
  <c r="E16" i="190"/>
  <c r="AQ15" i="190"/>
  <c r="AH15" i="190"/>
  <c r="V15" i="190"/>
  <c r="R15" i="190"/>
  <c r="T15" i="190" s="1"/>
  <c r="J15" i="190"/>
  <c r="K15" i="190" s="1"/>
  <c r="I15" i="190"/>
  <c r="G15" i="190"/>
  <c r="E15" i="190"/>
  <c r="AQ14" i="190"/>
  <c r="AH14" i="190"/>
  <c r="V14" i="190"/>
  <c r="R14" i="190"/>
  <c r="T14" i="190" s="1"/>
  <c r="J14" i="190"/>
  <c r="K14" i="190" s="1"/>
  <c r="G14" i="190"/>
  <c r="E14" i="190"/>
  <c r="AQ13" i="190"/>
  <c r="AH13" i="190"/>
  <c r="V13" i="190"/>
  <c r="R13" i="190"/>
  <c r="T13" i="190" s="1"/>
  <c r="K13" i="190"/>
  <c r="J13" i="190"/>
  <c r="I13" i="190" s="1"/>
  <c r="G13" i="190"/>
  <c r="E13" i="190"/>
  <c r="AQ12" i="190"/>
  <c r="AH12" i="190"/>
  <c r="V12" i="190"/>
  <c r="R12" i="190"/>
  <c r="T12" i="190" s="1"/>
  <c r="K12" i="190"/>
  <c r="J12" i="190"/>
  <c r="I12" i="190"/>
  <c r="G12" i="190"/>
  <c r="E12" i="190"/>
  <c r="V11" i="190"/>
  <c r="J11" i="190"/>
  <c r="I11" i="190" s="1"/>
  <c r="G11" i="190"/>
  <c r="E11" i="190"/>
  <c r="AQ11" i="190"/>
  <c r="Q35" i="190"/>
  <c r="K11" i="190" l="1"/>
  <c r="AI30" i="190"/>
  <c r="AI14" i="190"/>
  <c r="AI26" i="190"/>
  <c r="K33" i="190"/>
  <c r="T22" i="190"/>
  <c r="AI22" i="190" s="1"/>
  <c r="AI18" i="190"/>
  <c r="K18" i="190"/>
  <c r="K26" i="190"/>
  <c r="AG35" i="190"/>
  <c r="AH11" i="190"/>
  <c r="AH35" i="190" s="1"/>
  <c r="I14" i="190"/>
  <c r="I22" i="190"/>
  <c r="I30" i="190"/>
  <c r="AQ35" i="190"/>
  <c r="AI13" i="190"/>
  <c r="AI17" i="190"/>
  <c r="AI21" i="190"/>
  <c r="AI25" i="190"/>
  <c r="AI29" i="190"/>
  <c r="AI15" i="190"/>
  <c r="AI19" i="190"/>
  <c r="AI23" i="190"/>
  <c r="AI27" i="190"/>
  <c r="AI31" i="190"/>
  <c r="AI12" i="190"/>
  <c r="AI16" i="190"/>
  <c r="AI20" i="190"/>
  <c r="AI24" i="190"/>
  <c r="AI28" i="190"/>
  <c r="AI32" i="190"/>
  <c r="T33" i="190"/>
  <c r="AI33" i="190" s="1"/>
  <c r="T34" i="190"/>
  <c r="AI34" i="190" s="1"/>
  <c r="K34" i="190"/>
  <c r="AP35" i="190"/>
  <c r="R11" i="190"/>
  <c r="S12" i="190"/>
  <c r="S14" i="190"/>
  <c r="S15" i="190"/>
  <c r="S17" i="190"/>
  <c r="S18" i="190"/>
  <c r="S19" i="190"/>
  <c r="S20" i="190"/>
  <c r="S21" i="190"/>
  <c r="S22" i="190"/>
  <c r="S23" i="190"/>
  <c r="S24" i="190"/>
  <c r="S25" i="190"/>
  <c r="S26" i="190"/>
  <c r="S27" i="190"/>
  <c r="S28" i="190"/>
  <c r="S29" i="190"/>
  <c r="S30" i="190"/>
  <c r="S31" i="190"/>
  <c r="S32" i="190"/>
  <c r="S13" i="190"/>
  <c r="S16" i="190"/>
  <c r="R35" i="190" l="1"/>
  <c r="T11" i="190"/>
  <c r="S11" i="190"/>
  <c r="S35" i="190" s="1"/>
  <c r="T35" i="190" l="1"/>
  <c r="AI35" i="190" s="1"/>
  <c r="AI11" i="190"/>
  <c r="AP10" i="189" l="1"/>
  <c r="AP10" i="188"/>
  <c r="AG10" i="189"/>
  <c r="AG8" i="189" s="1"/>
  <c r="Q10" i="189"/>
  <c r="Q35" i="189" s="1"/>
  <c r="AR35" i="189"/>
  <c r="P35" i="189"/>
  <c r="AQ34" i="189"/>
  <c r="AH34" i="189"/>
  <c r="V34" i="189"/>
  <c r="R34" i="189"/>
  <c r="S34" i="189" s="1"/>
  <c r="J34" i="189"/>
  <c r="I34" i="189" s="1"/>
  <c r="G34" i="189"/>
  <c r="E34" i="189"/>
  <c r="AQ33" i="189"/>
  <c r="AH33" i="189"/>
  <c r="V33" i="189"/>
  <c r="R33" i="189"/>
  <c r="S33" i="189" s="1"/>
  <c r="J33" i="189"/>
  <c r="I33" i="189" s="1"/>
  <c r="G33" i="189"/>
  <c r="E33" i="189"/>
  <c r="AW32" i="189"/>
  <c r="AQ32" i="189"/>
  <c r="AH32" i="189"/>
  <c r="V32" i="189"/>
  <c r="R32" i="189"/>
  <c r="T32" i="189" s="1"/>
  <c r="J32" i="189"/>
  <c r="I32" i="189" s="1"/>
  <c r="G32" i="189"/>
  <c r="E32" i="189"/>
  <c r="AQ31" i="189"/>
  <c r="AH31" i="189"/>
  <c r="V31" i="189"/>
  <c r="R31" i="189"/>
  <c r="T31" i="189" s="1"/>
  <c r="J31" i="189"/>
  <c r="I31" i="189" s="1"/>
  <c r="G31" i="189"/>
  <c r="E31" i="189"/>
  <c r="AQ30" i="189"/>
  <c r="AH30" i="189"/>
  <c r="V30" i="189"/>
  <c r="R30" i="189"/>
  <c r="T30" i="189" s="1"/>
  <c r="J30" i="189"/>
  <c r="I30" i="189" s="1"/>
  <c r="G30" i="189"/>
  <c r="E30" i="189"/>
  <c r="AQ29" i="189"/>
  <c r="AH29" i="189"/>
  <c r="V29" i="189"/>
  <c r="R29" i="189"/>
  <c r="T29" i="189" s="1"/>
  <c r="J29" i="189"/>
  <c r="I29" i="189" s="1"/>
  <c r="G29" i="189"/>
  <c r="E29" i="189"/>
  <c r="AQ28" i="189"/>
  <c r="AH28" i="189"/>
  <c r="V28" i="189"/>
  <c r="R28" i="189"/>
  <c r="T28" i="189" s="1"/>
  <c r="J28" i="189"/>
  <c r="I28" i="189" s="1"/>
  <c r="G28" i="189"/>
  <c r="E28" i="189"/>
  <c r="AQ27" i="189"/>
  <c r="AH27" i="189"/>
  <c r="V27" i="189"/>
  <c r="R27" i="189"/>
  <c r="T27" i="189" s="1"/>
  <c r="J27" i="189"/>
  <c r="I27" i="189" s="1"/>
  <c r="G27" i="189"/>
  <c r="E27" i="189"/>
  <c r="AQ26" i="189"/>
  <c r="AH26" i="189"/>
  <c r="V26" i="189"/>
  <c r="R26" i="189"/>
  <c r="T26" i="189" s="1"/>
  <c r="J26" i="189"/>
  <c r="K26" i="189" s="1"/>
  <c r="G26" i="189"/>
  <c r="E26" i="189"/>
  <c r="AQ25" i="189"/>
  <c r="AH25" i="189"/>
  <c r="V25" i="189"/>
  <c r="R25" i="189"/>
  <c r="T25" i="189" s="1"/>
  <c r="J25" i="189"/>
  <c r="K25" i="189" s="1"/>
  <c r="G25" i="189"/>
  <c r="E25" i="189"/>
  <c r="AQ24" i="189"/>
  <c r="AH24" i="189"/>
  <c r="V24" i="189"/>
  <c r="R24" i="189"/>
  <c r="T24" i="189" s="1"/>
  <c r="J24" i="189"/>
  <c r="I24" i="189" s="1"/>
  <c r="G24" i="189"/>
  <c r="E24" i="189"/>
  <c r="AQ23" i="189"/>
  <c r="AH23" i="189"/>
  <c r="V23" i="189"/>
  <c r="R23" i="189"/>
  <c r="T23" i="189" s="1"/>
  <c r="J23" i="189"/>
  <c r="I23" i="189" s="1"/>
  <c r="G23" i="189"/>
  <c r="E23" i="189"/>
  <c r="AQ22" i="189"/>
  <c r="AH22" i="189"/>
  <c r="V22" i="189"/>
  <c r="R22" i="189"/>
  <c r="T22" i="189" s="1"/>
  <c r="J22" i="189"/>
  <c r="K22" i="189" s="1"/>
  <c r="G22" i="189"/>
  <c r="E22" i="189"/>
  <c r="AQ21" i="189"/>
  <c r="AH21" i="189"/>
  <c r="V21" i="189"/>
  <c r="R21" i="189"/>
  <c r="T21" i="189" s="1"/>
  <c r="J21" i="189"/>
  <c r="I21" i="189" s="1"/>
  <c r="G21" i="189"/>
  <c r="E21" i="189"/>
  <c r="AQ20" i="189"/>
  <c r="AH20" i="189"/>
  <c r="V20" i="189"/>
  <c r="R20" i="189"/>
  <c r="T20" i="189" s="1"/>
  <c r="J20" i="189"/>
  <c r="I20" i="189" s="1"/>
  <c r="G20" i="189"/>
  <c r="E20" i="189"/>
  <c r="AQ19" i="189"/>
  <c r="AH19" i="189"/>
  <c r="V19" i="189"/>
  <c r="R19" i="189"/>
  <c r="T19" i="189" s="1"/>
  <c r="J19" i="189"/>
  <c r="I19" i="189" s="1"/>
  <c r="G19" i="189"/>
  <c r="E19" i="189"/>
  <c r="AQ18" i="189"/>
  <c r="AH18" i="189"/>
  <c r="V18" i="189"/>
  <c r="R18" i="189"/>
  <c r="T18" i="189" s="1"/>
  <c r="J18" i="189"/>
  <c r="I18" i="189" s="1"/>
  <c r="G18" i="189"/>
  <c r="E18" i="189"/>
  <c r="AQ17" i="189"/>
  <c r="AH17" i="189"/>
  <c r="V17" i="189"/>
  <c r="R17" i="189"/>
  <c r="T17" i="189" s="1"/>
  <c r="J17" i="189"/>
  <c r="I17" i="189" s="1"/>
  <c r="G17" i="189"/>
  <c r="E17" i="189"/>
  <c r="AQ16" i="189"/>
  <c r="AH16" i="189"/>
  <c r="V16" i="189"/>
  <c r="R16" i="189"/>
  <c r="T16" i="189" s="1"/>
  <c r="J16" i="189"/>
  <c r="I16" i="189" s="1"/>
  <c r="G16" i="189"/>
  <c r="E16" i="189"/>
  <c r="AQ15" i="189"/>
  <c r="AH15" i="189"/>
  <c r="V15" i="189"/>
  <c r="R15" i="189"/>
  <c r="T15" i="189" s="1"/>
  <c r="J15" i="189"/>
  <c r="I15" i="189" s="1"/>
  <c r="G15" i="189"/>
  <c r="E15" i="189"/>
  <c r="AQ14" i="189"/>
  <c r="AH14" i="189"/>
  <c r="V14" i="189"/>
  <c r="R14" i="189"/>
  <c r="T14" i="189" s="1"/>
  <c r="G14" i="189"/>
  <c r="E14" i="189"/>
  <c r="AQ13" i="189"/>
  <c r="AH13" i="189"/>
  <c r="V13" i="189"/>
  <c r="R13" i="189"/>
  <c r="J13" i="189"/>
  <c r="K13" i="189" s="1"/>
  <c r="G13" i="189"/>
  <c r="E13" i="189"/>
  <c r="AQ12" i="189"/>
  <c r="AH12" i="189"/>
  <c r="V12" i="189"/>
  <c r="R12" i="189"/>
  <c r="J12" i="189"/>
  <c r="I12" i="189" s="1"/>
  <c r="G12" i="189"/>
  <c r="E12" i="189"/>
  <c r="V11" i="189"/>
  <c r="K11" i="189"/>
  <c r="J11" i="189"/>
  <c r="I11" i="189" s="1"/>
  <c r="G11" i="189"/>
  <c r="E11" i="189"/>
  <c r="AQ11" i="189"/>
  <c r="AG35" i="189"/>
  <c r="S24" i="189" l="1"/>
  <c r="K12" i="189"/>
  <c r="S15" i="189"/>
  <c r="S23" i="189"/>
  <c r="AI24" i="189"/>
  <c r="AI25" i="189"/>
  <c r="S31" i="189"/>
  <c r="S32" i="189"/>
  <c r="I13" i="189"/>
  <c r="K15" i="189"/>
  <c r="K17" i="189"/>
  <c r="K18" i="189"/>
  <c r="K19" i="189"/>
  <c r="K28" i="189"/>
  <c r="K29" i="189"/>
  <c r="K30" i="189"/>
  <c r="K31" i="189"/>
  <c r="J14" i="189"/>
  <c r="K24" i="189"/>
  <c r="AI26" i="189"/>
  <c r="S27" i="189"/>
  <c r="S19" i="189"/>
  <c r="K16" i="189"/>
  <c r="I26" i="189"/>
  <c r="I22" i="189"/>
  <c r="K20" i="189"/>
  <c r="K21" i="189"/>
  <c r="K23" i="189"/>
  <c r="K32" i="189"/>
  <c r="I25" i="189"/>
  <c r="K27" i="189"/>
  <c r="AI14" i="189"/>
  <c r="T13" i="189"/>
  <c r="AI13" i="189"/>
  <c r="T12" i="189"/>
  <c r="AI12" i="189"/>
  <c r="AQ35" i="189"/>
  <c r="AI16" i="189"/>
  <c r="AI17" i="189"/>
  <c r="AI18" i="189"/>
  <c r="AI19" i="189"/>
  <c r="AI28" i="189"/>
  <c r="AI29" i="189"/>
  <c r="AI30" i="189"/>
  <c r="AI31" i="189"/>
  <c r="AI20" i="189"/>
  <c r="AI21" i="189"/>
  <c r="AI22" i="189"/>
  <c r="AI23" i="189"/>
  <c r="AI32" i="189"/>
  <c r="AI27" i="189"/>
  <c r="AI15" i="189"/>
  <c r="S20" i="189"/>
  <c r="S13" i="189"/>
  <c r="S17" i="189"/>
  <c r="S21" i="189"/>
  <c r="S29" i="189"/>
  <c r="S14" i="189"/>
  <c r="S18" i="189"/>
  <c r="S22" i="189"/>
  <c r="S26" i="189"/>
  <c r="S30" i="189"/>
  <c r="S12" i="189"/>
  <c r="S28" i="189"/>
  <c r="S16" i="189"/>
  <c r="S25" i="189"/>
  <c r="T33" i="189"/>
  <c r="AI33" i="189" s="1"/>
  <c r="T34" i="189"/>
  <c r="AI34" i="189" s="1"/>
  <c r="R11" i="189"/>
  <c r="AH11" i="189"/>
  <c r="K33" i="189"/>
  <c r="K34" i="189"/>
  <c r="AP35" i="189"/>
  <c r="K14" i="189" l="1"/>
  <c r="I14" i="189"/>
  <c r="AH35" i="189"/>
  <c r="R35" i="189"/>
  <c r="T11" i="189"/>
  <c r="T35" i="189" s="1"/>
  <c r="S11" i="189"/>
  <c r="S35" i="189" s="1"/>
  <c r="AI11" i="189" l="1"/>
  <c r="AI35" i="189"/>
  <c r="AG10" i="188"/>
  <c r="Q10" i="188"/>
  <c r="AR35" i="188" l="1"/>
  <c r="P35" i="188"/>
  <c r="AQ34" i="188"/>
  <c r="AH34" i="188"/>
  <c r="V34" i="188"/>
  <c r="R34" i="188"/>
  <c r="T34" i="188" s="1"/>
  <c r="J34" i="188"/>
  <c r="I34" i="188" s="1"/>
  <c r="G34" i="188"/>
  <c r="E34" i="188"/>
  <c r="AQ33" i="188"/>
  <c r="AH33" i="188"/>
  <c r="V33" i="188"/>
  <c r="R33" i="188"/>
  <c r="S33" i="188" s="1"/>
  <c r="J33" i="188"/>
  <c r="I33" i="188" s="1"/>
  <c r="G33" i="188"/>
  <c r="E33" i="188"/>
  <c r="AW32" i="188"/>
  <c r="AQ32" i="188"/>
  <c r="AH32" i="188"/>
  <c r="V32" i="188"/>
  <c r="R32" i="188"/>
  <c r="T32" i="188" s="1"/>
  <c r="J32" i="188"/>
  <c r="I32" i="188" s="1"/>
  <c r="G32" i="188"/>
  <c r="E32" i="188"/>
  <c r="AQ31" i="188"/>
  <c r="AH31" i="188"/>
  <c r="V31" i="188"/>
  <c r="R31" i="188"/>
  <c r="S31" i="188" s="1"/>
  <c r="J31" i="188"/>
  <c r="I31" i="188" s="1"/>
  <c r="G31" i="188"/>
  <c r="E31" i="188"/>
  <c r="AQ30" i="188"/>
  <c r="AH30" i="188"/>
  <c r="V30" i="188"/>
  <c r="R30" i="188"/>
  <c r="T30" i="188" s="1"/>
  <c r="J30" i="188"/>
  <c r="I30" i="188" s="1"/>
  <c r="G30" i="188"/>
  <c r="E30" i="188"/>
  <c r="AQ29" i="188"/>
  <c r="AH29" i="188"/>
  <c r="V29" i="188"/>
  <c r="R29" i="188"/>
  <c r="T29" i="188" s="1"/>
  <c r="K29" i="188"/>
  <c r="J29" i="188"/>
  <c r="I29" i="188" s="1"/>
  <c r="G29" i="188"/>
  <c r="E29" i="188"/>
  <c r="AQ28" i="188"/>
  <c r="AH28" i="188"/>
  <c r="V28" i="188"/>
  <c r="R28" i="188"/>
  <c r="T28" i="188" s="1"/>
  <c r="K28" i="188"/>
  <c r="J28" i="188"/>
  <c r="I28" i="188" s="1"/>
  <c r="G28" i="188"/>
  <c r="E28" i="188"/>
  <c r="AQ27" i="188"/>
  <c r="AH27" i="188"/>
  <c r="V27" i="188"/>
  <c r="R27" i="188"/>
  <c r="S27" i="188" s="1"/>
  <c r="J27" i="188"/>
  <c r="I27" i="188" s="1"/>
  <c r="G27" i="188"/>
  <c r="E27" i="188"/>
  <c r="AQ26" i="188"/>
  <c r="AH26" i="188"/>
  <c r="V26" i="188"/>
  <c r="R26" i="188"/>
  <c r="T26" i="188" s="1"/>
  <c r="J26" i="188"/>
  <c r="I26" i="188" s="1"/>
  <c r="G26" i="188"/>
  <c r="E26" i="188"/>
  <c r="AQ25" i="188"/>
  <c r="AH25" i="188"/>
  <c r="V25" i="188"/>
  <c r="R25" i="188"/>
  <c r="S25" i="188" s="1"/>
  <c r="J25" i="188"/>
  <c r="I25" i="188" s="1"/>
  <c r="G25" i="188"/>
  <c r="E25" i="188"/>
  <c r="AQ24" i="188"/>
  <c r="AH24" i="188"/>
  <c r="V24" i="188"/>
  <c r="R24" i="188"/>
  <c r="T24" i="188" s="1"/>
  <c r="J24" i="188"/>
  <c r="I24" i="188" s="1"/>
  <c r="G24" i="188"/>
  <c r="E24" i="188"/>
  <c r="AQ23" i="188"/>
  <c r="AH23" i="188"/>
  <c r="V23" i="188"/>
  <c r="R23" i="188"/>
  <c r="S23" i="188" s="1"/>
  <c r="J23" i="188"/>
  <c r="I23" i="188" s="1"/>
  <c r="G23" i="188"/>
  <c r="E23" i="188"/>
  <c r="AQ22" i="188"/>
  <c r="AH22" i="188"/>
  <c r="V22" i="188"/>
  <c r="R22" i="188"/>
  <c r="T22" i="188" s="1"/>
  <c r="J22" i="188"/>
  <c r="I22" i="188" s="1"/>
  <c r="G22" i="188"/>
  <c r="E22" i="188"/>
  <c r="AQ21" i="188"/>
  <c r="AH21" i="188"/>
  <c r="V21" i="188"/>
  <c r="R21" i="188"/>
  <c r="S21" i="188" s="1"/>
  <c r="J21" i="188"/>
  <c r="I21" i="188" s="1"/>
  <c r="G21" i="188"/>
  <c r="E21" i="188"/>
  <c r="AQ20" i="188"/>
  <c r="AH20" i="188"/>
  <c r="V20" i="188"/>
  <c r="R20" i="188"/>
  <c r="T20" i="188" s="1"/>
  <c r="J20" i="188"/>
  <c r="I20" i="188" s="1"/>
  <c r="G20" i="188"/>
  <c r="E20" i="188"/>
  <c r="AQ19" i="188"/>
  <c r="AH19" i="188"/>
  <c r="V19" i="188"/>
  <c r="R19" i="188"/>
  <c r="S19" i="188" s="1"/>
  <c r="K19" i="188"/>
  <c r="J19" i="188"/>
  <c r="I19" i="188" s="1"/>
  <c r="G19" i="188"/>
  <c r="E19" i="188"/>
  <c r="AQ18" i="188"/>
  <c r="AH18" i="188"/>
  <c r="V18" i="188"/>
  <c r="R18" i="188"/>
  <c r="T18" i="188" s="1"/>
  <c r="K18" i="188"/>
  <c r="J18" i="188"/>
  <c r="I18" i="188" s="1"/>
  <c r="G18" i="188"/>
  <c r="E18" i="188"/>
  <c r="AQ17" i="188"/>
  <c r="AH17" i="188"/>
  <c r="V17" i="188"/>
  <c r="R17" i="188"/>
  <c r="S17" i="188" s="1"/>
  <c r="K17" i="188"/>
  <c r="J17" i="188"/>
  <c r="I17" i="188" s="1"/>
  <c r="G17" i="188"/>
  <c r="E17" i="188"/>
  <c r="AQ16" i="188"/>
  <c r="AH16" i="188"/>
  <c r="V16" i="188"/>
  <c r="R16" i="188"/>
  <c r="T16" i="188" s="1"/>
  <c r="K16" i="188"/>
  <c r="J16" i="188"/>
  <c r="I16" i="188" s="1"/>
  <c r="G16" i="188"/>
  <c r="E16" i="188"/>
  <c r="AQ15" i="188"/>
  <c r="AH15" i="188"/>
  <c r="V15" i="188"/>
  <c r="R15" i="188"/>
  <c r="K15" i="188"/>
  <c r="J15" i="188"/>
  <c r="I15" i="188" s="1"/>
  <c r="G15" i="188"/>
  <c r="E15" i="188"/>
  <c r="AQ14" i="188"/>
  <c r="AH14" i="188"/>
  <c r="V14" i="188"/>
  <c r="R14" i="188"/>
  <c r="K14" i="188"/>
  <c r="J14" i="188"/>
  <c r="I14" i="188" s="1"/>
  <c r="G14" i="188"/>
  <c r="E14" i="188"/>
  <c r="AQ13" i="188"/>
  <c r="AH13" i="188"/>
  <c r="V13" i="188"/>
  <c r="R13" i="188"/>
  <c r="K13" i="188"/>
  <c r="J13" i="188"/>
  <c r="I13" i="188" s="1"/>
  <c r="G13" i="188"/>
  <c r="E13" i="188"/>
  <c r="AQ12" i="188"/>
  <c r="AH12" i="188"/>
  <c r="V12" i="188"/>
  <c r="R12" i="188"/>
  <c r="K12" i="188"/>
  <c r="J12" i="188"/>
  <c r="I12" i="188" s="1"/>
  <c r="G12" i="188"/>
  <c r="E12" i="188"/>
  <c r="V11" i="188"/>
  <c r="J11" i="188"/>
  <c r="I11" i="188" s="1"/>
  <c r="G11" i="188"/>
  <c r="E11" i="188"/>
  <c r="AQ11" i="188"/>
  <c r="AG35" i="188"/>
  <c r="Q35" i="188"/>
  <c r="AG8" i="188"/>
  <c r="T31" i="188" l="1"/>
  <c r="AI31" i="188" s="1"/>
  <c r="AI29" i="188"/>
  <c r="AI26" i="188"/>
  <c r="T25" i="188"/>
  <c r="AI25" i="188" s="1"/>
  <c r="K20" i="188"/>
  <c r="T19" i="188"/>
  <c r="K24" i="188"/>
  <c r="K25" i="188"/>
  <c r="S29" i="188"/>
  <c r="K30" i="188"/>
  <c r="K31" i="188"/>
  <c r="T33" i="188"/>
  <c r="AI33" i="188" s="1"/>
  <c r="K11" i="188"/>
  <c r="T23" i="188"/>
  <c r="AI23" i="188" s="1"/>
  <c r="AI24" i="188"/>
  <c r="K26" i="188"/>
  <c r="K27" i="188"/>
  <c r="AI30" i="188"/>
  <c r="K32" i="188"/>
  <c r="K21" i="188"/>
  <c r="K22" i="188"/>
  <c r="T27" i="188"/>
  <c r="K23" i="188"/>
  <c r="T21" i="188"/>
  <c r="AI21" i="188" s="1"/>
  <c r="AI18" i="188"/>
  <c r="T17" i="188"/>
  <c r="AI17" i="188" s="1"/>
  <c r="AI16" i="188"/>
  <c r="S15" i="188"/>
  <c r="S14" i="188"/>
  <c r="T15" i="188"/>
  <c r="S13" i="188"/>
  <c r="AQ35" i="188"/>
  <c r="T13" i="188"/>
  <c r="AI13" i="188" s="1"/>
  <c r="S12" i="188"/>
  <c r="AI32" i="188"/>
  <c r="AI19" i="188"/>
  <c r="AI20" i="188"/>
  <c r="AI27" i="188"/>
  <c r="AI28" i="188"/>
  <c r="AI34" i="188"/>
  <c r="AI22" i="188"/>
  <c r="S34" i="188"/>
  <c r="T12" i="188"/>
  <c r="AI12" i="188" s="1"/>
  <c r="S16" i="188"/>
  <c r="S18" i="188"/>
  <c r="S20" i="188"/>
  <c r="S22" i="188"/>
  <c r="S24" i="188"/>
  <c r="S26" i="188"/>
  <c r="S28" i="188"/>
  <c r="S30" i="188"/>
  <c r="S32" i="188"/>
  <c r="AI15" i="188"/>
  <c r="T14" i="188"/>
  <c r="AI14" i="188" s="1"/>
  <c r="R11" i="188"/>
  <c r="AH11" i="188"/>
  <c r="K33" i="188"/>
  <c r="K34" i="188"/>
  <c r="AP35" i="188"/>
  <c r="V12" i="187"/>
  <c r="V13" i="187"/>
  <c r="V14" i="187"/>
  <c r="V15" i="187"/>
  <c r="V16" i="187"/>
  <c r="V17" i="187"/>
  <c r="V18" i="187"/>
  <c r="V19" i="187"/>
  <c r="V20" i="187"/>
  <c r="V21" i="187"/>
  <c r="V22" i="187"/>
  <c r="V23" i="187"/>
  <c r="V24" i="187"/>
  <c r="V25" i="187"/>
  <c r="V26" i="187"/>
  <c r="V27" i="187"/>
  <c r="V28" i="187"/>
  <c r="V29" i="187"/>
  <c r="V30" i="187"/>
  <c r="V31" i="187"/>
  <c r="V32" i="187"/>
  <c r="V33" i="187"/>
  <c r="V34" i="187"/>
  <c r="V11" i="187"/>
  <c r="AH35" i="188" l="1"/>
  <c r="R35" i="188"/>
  <c r="T11" i="188"/>
  <c r="T35" i="188" s="1"/>
  <c r="S11" i="188"/>
  <c r="S35" i="188" s="1"/>
  <c r="AP10" i="187"/>
  <c r="AP35" i="187" s="1"/>
  <c r="AG10" i="187"/>
  <c r="Q10" i="187"/>
  <c r="Q35" i="187" s="1"/>
  <c r="AR35" i="187"/>
  <c r="P35" i="187"/>
  <c r="AQ34" i="187"/>
  <c r="AH34" i="187"/>
  <c r="R34" i="187"/>
  <c r="J34" i="187"/>
  <c r="K34" i="187" s="1"/>
  <c r="G34" i="187"/>
  <c r="E34" i="187"/>
  <c r="AQ33" i="187"/>
  <c r="AH33" i="187"/>
  <c r="R33" i="187"/>
  <c r="J33" i="187"/>
  <c r="I33" i="187" s="1"/>
  <c r="G33" i="187"/>
  <c r="E33" i="187"/>
  <c r="AW32" i="187"/>
  <c r="AQ32" i="187"/>
  <c r="AH32" i="187"/>
  <c r="R32" i="187"/>
  <c r="J32" i="187"/>
  <c r="K32" i="187" s="1"/>
  <c r="G32" i="187"/>
  <c r="E32" i="187"/>
  <c r="AQ31" i="187"/>
  <c r="AH31" i="187"/>
  <c r="R31" i="187"/>
  <c r="T31" i="187" s="1"/>
  <c r="J31" i="187"/>
  <c r="K31" i="187" s="1"/>
  <c r="G31" i="187"/>
  <c r="E31" i="187"/>
  <c r="AQ30" i="187"/>
  <c r="AH30" i="187"/>
  <c r="R30" i="187"/>
  <c r="J30" i="187"/>
  <c r="K30" i="187" s="1"/>
  <c r="G30" i="187"/>
  <c r="E30" i="187"/>
  <c r="AQ29" i="187"/>
  <c r="AH29" i="187"/>
  <c r="R29" i="187"/>
  <c r="J29" i="187"/>
  <c r="K29" i="187" s="1"/>
  <c r="G29" i="187"/>
  <c r="E29" i="187"/>
  <c r="AQ28" i="187"/>
  <c r="AH28" i="187"/>
  <c r="R28" i="187"/>
  <c r="J28" i="187"/>
  <c r="K28" i="187" s="1"/>
  <c r="G28" i="187"/>
  <c r="E28" i="187"/>
  <c r="AQ27" i="187"/>
  <c r="AH27" i="187"/>
  <c r="R27" i="187"/>
  <c r="T27" i="187" s="1"/>
  <c r="J27" i="187"/>
  <c r="K27" i="187" s="1"/>
  <c r="G27" i="187"/>
  <c r="E27" i="187"/>
  <c r="AQ26" i="187"/>
  <c r="AH26" i="187"/>
  <c r="R26" i="187"/>
  <c r="J26" i="187"/>
  <c r="K26" i="187" s="1"/>
  <c r="G26" i="187"/>
  <c r="E26" i="187"/>
  <c r="AQ25" i="187"/>
  <c r="AH25" i="187"/>
  <c r="R25" i="187"/>
  <c r="J25" i="187"/>
  <c r="K25" i="187" s="1"/>
  <c r="G25" i="187"/>
  <c r="E25" i="187"/>
  <c r="AQ24" i="187"/>
  <c r="AH24" i="187"/>
  <c r="R24" i="187"/>
  <c r="J24" i="187"/>
  <c r="K24" i="187" s="1"/>
  <c r="G24" i="187"/>
  <c r="E24" i="187"/>
  <c r="AQ23" i="187"/>
  <c r="AH23" i="187"/>
  <c r="R23" i="187"/>
  <c r="J23" i="187"/>
  <c r="K23" i="187" s="1"/>
  <c r="I23" i="187"/>
  <c r="G23" i="187"/>
  <c r="E23" i="187"/>
  <c r="AQ22" i="187"/>
  <c r="AH22" i="187"/>
  <c r="R22" i="187"/>
  <c r="J22" i="187"/>
  <c r="K22" i="187" s="1"/>
  <c r="I22" i="187"/>
  <c r="G22" i="187"/>
  <c r="E22" i="187"/>
  <c r="AQ21" i="187"/>
  <c r="AH21" i="187"/>
  <c r="R21" i="187"/>
  <c r="J21" i="187"/>
  <c r="K21" i="187" s="1"/>
  <c r="G21" i="187"/>
  <c r="E21" i="187"/>
  <c r="AQ20" i="187"/>
  <c r="AH20" i="187"/>
  <c r="R20" i="187"/>
  <c r="J20" i="187"/>
  <c r="K20" i="187" s="1"/>
  <c r="G20" i="187"/>
  <c r="E20" i="187"/>
  <c r="AQ19" i="187"/>
  <c r="AH19" i="187"/>
  <c r="R19" i="187"/>
  <c r="J19" i="187"/>
  <c r="K19" i="187" s="1"/>
  <c r="G19" i="187"/>
  <c r="E19" i="187"/>
  <c r="AQ18" i="187"/>
  <c r="AH18" i="187"/>
  <c r="R18" i="187"/>
  <c r="J18" i="187"/>
  <c r="K18" i="187" s="1"/>
  <c r="G18" i="187"/>
  <c r="E18" i="187"/>
  <c r="AQ17" i="187"/>
  <c r="AH17" i="187"/>
  <c r="R17" i="187"/>
  <c r="J17" i="187"/>
  <c r="K17" i="187" s="1"/>
  <c r="I17" i="187"/>
  <c r="G17" i="187"/>
  <c r="E17" i="187"/>
  <c r="AQ16" i="187"/>
  <c r="AH16" i="187"/>
  <c r="R16" i="187"/>
  <c r="J16" i="187"/>
  <c r="K16" i="187" s="1"/>
  <c r="G16" i="187"/>
  <c r="E16" i="187"/>
  <c r="AQ15" i="187"/>
  <c r="AH15" i="187"/>
  <c r="R15" i="187"/>
  <c r="S15" i="187" s="1"/>
  <c r="J15" i="187"/>
  <c r="K15" i="187" s="1"/>
  <c r="G15" i="187"/>
  <c r="E15" i="187"/>
  <c r="AQ14" i="187"/>
  <c r="AH14" i="187"/>
  <c r="R14" i="187"/>
  <c r="G14" i="187"/>
  <c r="E14" i="187"/>
  <c r="AQ13" i="187"/>
  <c r="AH13" i="187"/>
  <c r="R13" i="187"/>
  <c r="J13" i="187"/>
  <c r="K13" i="187" s="1"/>
  <c r="G13" i="187"/>
  <c r="E13" i="187"/>
  <c r="AQ12" i="187"/>
  <c r="AH12" i="187"/>
  <c r="R12" i="187"/>
  <c r="J12" i="187"/>
  <c r="K12" i="187" s="1"/>
  <c r="G12" i="187"/>
  <c r="E12" i="187"/>
  <c r="J11" i="187"/>
  <c r="K11" i="187" s="1"/>
  <c r="G11" i="187"/>
  <c r="E11" i="187"/>
  <c r="AH11" i="187"/>
  <c r="R11" i="187"/>
  <c r="AI11" i="188" l="1"/>
  <c r="AI35" i="188"/>
  <c r="I11" i="187"/>
  <c r="I12" i="187"/>
  <c r="I16" i="187"/>
  <c r="I26" i="187"/>
  <c r="AI31" i="187"/>
  <c r="I21" i="187"/>
  <c r="I29" i="187"/>
  <c r="I32" i="187"/>
  <c r="I13" i="187"/>
  <c r="I18" i="187"/>
  <c r="I24" i="187"/>
  <c r="I27" i="187"/>
  <c r="I28" i="187"/>
  <c r="I31" i="187"/>
  <c r="I34" i="187"/>
  <c r="T21" i="187"/>
  <c r="AI21" i="187" s="1"/>
  <c r="S26" i="187"/>
  <c r="T32" i="187"/>
  <c r="J14" i="187"/>
  <c r="S19" i="187"/>
  <c r="T20" i="187"/>
  <c r="AI20" i="187" s="1"/>
  <c r="T25" i="187"/>
  <c r="AI25" i="187" s="1"/>
  <c r="T30" i="187"/>
  <c r="AI30" i="187" s="1"/>
  <c r="K33" i="187"/>
  <c r="T12" i="187"/>
  <c r="T14" i="187"/>
  <c r="AI14" i="187" s="1"/>
  <c r="T18" i="187"/>
  <c r="AI18" i="187" s="1"/>
  <c r="T19" i="187"/>
  <c r="AI19" i="187" s="1"/>
  <c r="S23" i="187"/>
  <c r="T24" i="187"/>
  <c r="AI24" i="187" s="1"/>
  <c r="T29" i="187"/>
  <c r="AI29" i="187" s="1"/>
  <c r="S33" i="187"/>
  <c r="S31" i="187"/>
  <c r="T13" i="187"/>
  <c r="AI13" i="187" s="1"/>
  <c r="I15" i="187"/>
  <c r="T17" i="187"/>
  <c r="AI17" i="187" s="1"/>
  <c r="I19" i="187"/>
  <c r="I20" i="187"/>
  <c r="T22" i="187"/>
  <c r="AI22" i="187" s="1"/>
  <c r="T23" i="187"/>
  <c r="AI23" i="187" s="1"/>
  <c r="I25" i="187"/>
  <c r="S27" i="187"/>
  <c r="T28" i="187"/>
  <c r="AI28" i="187" s="1"/>
  <c r="I30" i="187"/>
  <c r="S34" i="187"/>
  <c r="T16" i="187"/>
  <c r="AI16" i="187" s="1"/>
  <c r="AI12" i="187"/>
  <c r="T15" i="187"/>
  <c r="AI15" i="187" s="1"/>
  <c r="AI27" i="187"/>
  <c r="AI32" i="187"/>
  <c r="S14" i="187"/>
  <c r="S18" i="187"/>
  <c r="S22" i="187"/>
  <c r="S30" i="187"/>
  <c r="T26" i="187"/>
  <c r="AI26" i="187" s="1"/>
  <c r="S13" i="187"/>
  <c r="S17" i="187"/>
  <c r="S21" i="187"/>
  <c r="S25" i="187"/>
  <c r="S29" i="187"/>
  <c r="S12" i="187"/>
  <c r="S16" i="187"/>
  <c r="S20" i="187"/>
  <c r="S24" i="187"/>
  <c r="S28" i="187"/>
  <c r="S32" i="187"/>
  <c r="R35" i="187"/>
  <c r="T11" i="187"/>
  <c r="S11" i="187"/>
  <c r="AH35" i="187"/>
  <c r="T33" i="187"/>
  <c r="AI33" i="187" s="1"/>
  <c r="T34" i="187"/>
  <c r="AI34" i="187" s="1"/>
  <c r="AG35" i="187"/>
  <c r="AQ11" i="187"/>
  <c r="AQ35" i="187" s="1"/>
  <c r="AG8" i="187"/>
  <c r="E18" i="186"/>
  <c r="T35" i="187" l="1"/>
  <c r="AI35" i="187" s="1"/>
  <c r="K14" i="187"/>
  <c r="I14" i="187"/>
  <c r="S35" i="187"/>
  <c r="AI11" i="187"/>
  <c r="AP10" i="186"/>
  <c r="AQ11" i="186" s="1"/>
  <c r="AG10" i="186"/>
  <c r="AG35" i="186" s="1"/>
  <c r="Q10" i="186"/>
  <c r="Q35" i="186" s="1"/>
  <c r="AR35" i="186"/>
  <c r="P35" i="186"/>
  <c r="AQ34" i="186"/>
  <c r="AH34" i="186"/>
  <c r="V34" i="186"/>
  <c r="R34" i="186"/>
  <c r="T34" i="186" s="1"/>
  <c r="K34" i="186"/>
  <c r="J34" i="186"/>
  <c r="I34" i="186"/>
  <c r="G34" i="186"/>
  <c r="E34" i="186"/>
  <c r="AQ33" i="186"/>
  <c r="AH33" i="186"/>
  <c r="V33" i="186"/>
  <c r="R33" i="186"/>
  <c r="T33" i="186" s="1"/>
  <c r="K33" i="186"/>
  <c r="J33" i="186"/>
  <c r="I33" i="186"/>
  <c r="G33" i="186"/>
  <c r="E33" i="186"/>
  <c r="AW32" i="186"/>
  <c r="AQ32" i="186"/>
  <c r="AH32" i="186"/>
  <c r="V32" i="186"/>
  <c r="R32" i="186"/>
  <c r="S32" i="186" s="1"/>
  <c r="K32" i="186"/>
  <c r="J32" i="186"/>
  <c r="I32" i="186" s="1"/>
  <c r="G32" i="186"/>
  <c r="E32" i="186"/>
  <c r="AQ31" i="186"/>
  <c r="AH31" i="186"/>
  <c r="V31" i="186"/>
  <c r="R31" i="186"/>
  <c r="S31" i="186" s="1"/>
  <c r="K31" i="186"/>
  <c r="J31" i="186"/>
  <c r="I31" i="186" s="1"/>
  <c r="G31" i="186"/>
  <c r="E31" i="186"/>
  <c r="AQ30" i="186"/>
  <c r="AH30" i="186"/>
  <c r="V30" i="186"/>
  <c r="R30" i="186"/>
  <c r="T30" i="186" s="1"/>
  <c r="K30" i="186"/>
  <c r="J30" i="186"/>
  <c r="I30" i="186" s="1"/>
  <c r="G30" i="186"/>
  <c r="E30" i="186"/>
  <c r="AQ29" i="186"/>
  <c r="AH29" i="186"/>
  <c r="V29" i="186"/>
  <c r="R29" i="186"/>
  <c r="T29" i="186" s="1"/>
  <c r="K29" i="186"/>
  <c r="J29" i="186"/>
  <c r="I29" i="186" s="1"/>
  <c r="G29" i="186"/>
  <c r="E29" i="186"/>
  <c r="AQ28" i="186"/>
  <c r="AH28" i="186"/>
  <c r="V28" i="186"/>
  <c r="R28" i="186"/>
  <c r="T28" i="186" s="1"/>
  <c r="K28" i="186"/>
  <c r="J28" i="186"/>
  <c r="I28" i="186" s="1"/>
  <c r="G28" i="186"/>
  <c r="E28" i="186"/>
  <c r="AQ27" i="186"/>
  <c r="AH27" i="186"/>
  <c r="V27" i="186"/>
  <c r="R27" i="186"/>
  <c r="T27" i="186" s="1"/>
  <c r="K27" i="186"/>
  <c r="J27" i="186"/>
  <c r="I27" i="186" s="1"/>
  <c r="G27" i="186"/>
  <c r="E27" i="186"/>
  <c r="AQ26" i="186"/>
  <c r="AH26" i="186"/>
  <c r="V26" i="186"/>
  <c r="R26" i="186"/>
  <c r="T26" i="186" s="1"/>
  <c r="K26" i="186"/>
  <c r="J26" i="186"/>
  <c r="I26" i="186" s="1"/>
  <c r="G26" i="186"/>
  <c r="E26" i="186"/>
  <c r="AQ25" i="186"/>
  <c r="AH25" i="186"/>
  <c r="V25" i="186"/>
  <c r="R25" i="186"/>
  <c r="T25" i="186" s="1"/>
  <c r="K25" i="186"/>
  <c r="J25" i="186"/>
  <c r="I25" i="186" s="1"/>
  <c r="G25" i="186"/>
  <c r="E25" i="186"/>
  <c r="AQ24" i="186"/>
  <c r="AH24" i="186"/>
  <c r="V24" i="186"/>
  <c r="R24" i="186"/>
  <c r="T24" i="186" s="1"/>
  <c r="K24" i="186"/>
  <c r="J24" i="186"/>
  <c r="I24" i="186" s="1"/>
  <c r="G24" i="186"/>
  <c r="E24" i="186"/>
  <c r="AQ23" i="186"/>
  <c r="AH23" i="186"/>
  <c r="V23" i="186"/>
  <c r="R23" i="186"/>
  <c r="T23" i="186" s="1"/>
  <c r="K23" i="186"/>
  <c r="J23" i="186"/>
  <c r="I23" i="186" s="1"/>
  <c r="G23" i="186"/>
  <c r="E23" i="186"/>
  <c r="AQ22" i="186"/>
  <c r="AH22" i="186"/>
  <c r="V22" i="186"/>
  <c r="R22" i="186"/>
  <c r="T22" i="186" s="1"/>
  <c r="K22" i="186"/>
  <c r="J22" i="186"/>
  <c r="I22" i="186" s="1"/>
  <c r="G22" i="186"/>
  <c r="E22" i="186"/>
  <c r="AQ21" i="186"/>
  <c r="AH21" i="186"/>
  <c r="V21" i="186"/>
  <c r="R21" i="186"/>
  <c r="T21" i="186" s="1"/>
  <c r="K21" i="186"/>
  <c r="J21" i="186"/>
  <c r="I21" i="186" s="1"/>
  <c r="G21" i="186"/>
  <c r="E21" i="186"/>
  <c r="AQ20" i="186"/>
  <c r="AH20" i="186"/>
  <c r="V20" i="186"/>
  <c r="R20" i="186"/>
  <c r="T20" i="186" s="1"/>
  <c r="K20" i="186"/>
  <c r="J20" i="186"/>
  <c r="I20" i="186" s="1"/>
  <c r="G20" i="186"/>
  <c r="E20" i="186"/>
  <c r="AQ19" i="186"/>
  <c r="AH19" i="186"/>
  <c r="V19" i="186"/>
  <c r="R19" i="186"/>
  <c r="T19" i="186" s="1"/>
  <c r="K19" i="186"/>
  <c r="J19" i="186"/>
  <c r="I19" i="186" s="1"/>
  <c r="G19" i="186"/>
  <c r="E19" i="186"/>
  <c r="AQ18" i="186"/>
  <c r="AH18" i="186"/>
  <c r="V18" i="186"/>
  <c r="R18" i="186"/>
  <c r="T18" i="186" s="1"/>
  <c r="K18" i="186"/>
  <c r="J18" i="186"/>
  <c r="I18" i="186" s="1"/>
  <c r="G18" i="186"/>
  <c r="AQ17" i="186"/>
  <c r="AH17" i="186"/>
  <c r="V17" i="186"/>
  <c r="R17" i="186"/>
  <c r="T17" i="186" s="1"/>
  <c r="K17" i="186"/>
  <c r="J17" i="186"/>
  <c r="I17" i="186" s="1"/>
  <c r="G17" i="186"/>
  <c r="E17" i="186"/>
  <c r="AQ16" i="186"/>
  <c r="AH16" i="186"/>
  <c r="V16" i="186"/>
  <c r="R16" i="186"/>
  <c r="T16" i="186" s="1"/>
  <c r="K16" i="186"/>
  <c r="J16" i="186"/>
  <c r="I16" i="186" s="1"/>
  <c r="G16" i="186"/>
  <c r="E16" i="186"/>
  <c r="AQ15" i="186"/>
  <c r="AH15" i="186"/>
  <c r="V15" i="186"/>
  <c r="R15" i="186"/>
  <c r="T15" i="186" s="1"/>
  <c r="K15" i="186"/>
  <c r="J15" i="186"/>
  <c r="I15" i="186" s="1"/>
  <c r="G15" i="186"/>
  <c r="E15" i="186"/>
  <c r="AQ14" i="186"/>
  <c r="AH14" i="186"/>
  <c r="V14" i="186"/>
  <c r="R14" i="186"/>
  <c r="T14" i="186" s="1"/>
  <c r="K14" i="186"/>
  <c r="J14" i="186"/>
  <c r="I14" i="186" s="1"/>
  <c r="G14" i="186"/>
  <c r="E14" i="186"/>
  <c r="AQ13" i="186"/>
  <c r="AH13" i="186"/>
  <c r="V13" i="186"/>
  <c r="R13" i="186"/>
  <c r="T13" i="186" s="1"/>
  <c r="K13" i="186"/>
  <c r="J13" i="186"/>
  <c r="I13" i="186" s="1"/>
  <c r="G13" i="186"/>
  <c r="E13" i="186"/>
  <c r="AQ12" i="186"/>
  <c r="AH12" i="186"/>
  <c r="V12" i="186"/>
  <c r="R12" i="186"/>
  <c r="T12" i="186" s="1"/>
  <c r="K12" i="186"/>
  <c r="J12" i="186"/>
  <c r="I12" i="186" s="1"/>
  <c r="G12" i="186"/>
  <c r="E12" i="186"/>
  <c r="AH11" i="186"/>
  <c r="V11" i="186"/>
  <c r="K11" i="186"/>
  <c r="J11" i="186"/>
  <c r="I11" i="186" s="1"/>
  <c r="G11" i="186"/>
  <c r="E11" i="186"/>
  <c r="AI33" i="186" l="1"/>
  <c r="S34" i="186"/>
  <c r="AG8" i="186"/>
  <c r="AQ35" i="186"/>
  <c r="AH35" i="186"/>
  <c r="AI34" i="186"/>
  <c r="T31" i="186"/>
  <c r="AI31" i="186" s="1"/>
  <c r="S33" i="186"/>
  <c r="AI12" i="186"/>
  <c r="AI13" i="186"/>
  <c r="AI14" i="186"/>
  <c r="AI15" i="186"/>
  <c r="AI16" i="186"/>
  <c r="AI17" i="186"/>
  <c r="AI18" i="186"/>
  <c r="AI19" i="186"/>
  <c r="AI20" i="186"/>
  <c r="AI21" i="186"/>
  <c r="AI22" i="186"/>
  <c r="AI23" i="186"/>
  <c r="AI24" i="186"/>
  <c r="AI25" i="186"/>
  <c r="AI26" i="186"/>
  <c r="AI27" i="186"/>
  <c r="AI28" i="186"/>
  <c r="AI29" i="186"/>
  <c r="AI30" i="186"/>
  <c r="T32" i="186"/>
  <c r="AI32" i="186" s="1"/>
  <c r="AP35" i="186"/>
  <c r="R11" i="186"/>
  <c r="S12" i="186"/>
  <c r="S13" i="186"/>
  <c r="S14" i="186"/>
  <c r="S15" i="186"/>
  <c r="S16" i="186"/>
  <c r="S17" i="186"/>
  <c r="S18" i="186"/>
  <c r="S19" i="186"/>
  <c r="S20" i="186"/>
  <c r="S21" i="186"/>
  <c r="S22" i="186"/>
  <c r="S23" i="186"/>
  <c r="S24" i="186"/>
  <c r="S25" i="186"/>
  <c r="S26" i="186"/>
  <c r="S27" i="186"/>
  <c r="S28" i="186"/>
  <c r="S29" i="186"/>
  <c r="S30" i="186"/>
  <c r="AQ16" i="184"/>
  <c r="AQ17" i="184"/>
  <c r="AQ18" i="184"/>
  <c r="AQ19" i="184"/>
  <c r="AQ20" i="184"/>
  <c r="AQ21" i="184"/>
  <c r="AQ22" i="184"/>
  <c r="AQ23" i="184"/>
  <c r="AQ24" i="184"/>
  <c r="AQ25" i="184"/>
  <c r="AQ26" i="184"/>
  <c r="AQ27" i="184"/>
  <c r="AQ28" i="184"/>
  <c r="AQ29" i="184"/>
  <c r="AQ30" i="184"/>
  <c r="AQ31" i="184"/>
  <c r="AQ32" i="184"/>
  <c r="AQ33" i="184"/>
  <c r="AQ34" i="184"/>
  <c r="R35" i="186" l="1"/>
  <c r="T11" i="186"/>
  <c r="S11" i="186"/>
  <c r="S35" i="186" s="1"/>
  <c r="AP10" i="185"/>
  <c r="AQ11" i="185" s="1"/>
  <c r="AG10" i="185"/>
  <c r="AG8" i="185" s="1"/>
  <c r="Q10" i="185"/>
  <c r="Q35" i="185" s="1"/>
  <c r="AR35" i="185"/>
  <c r="P35" i="185"/>
  <c r="AQ34" i="185"/>
  <c r="AH34" i="185"/>
  <c r="V34" i="185"/>
  <c r="R34" i="185"/>
  <c r="S34" i="185" s="1"/>
  <c r="J34" i="185"/>
  <c r="I34" i="185" s="1"/>
  <c r="G34" i="185"/>
  <c r="E34" i="185"/>
  <c r="AQ33" i="185"/>
  <c r="AH33" i="185"/>
  <c r="V33" i="185"/>
  <c r="R33" i="185"/>
  <c r="S33" i="185" s="1"/>
  <c r="J33" i="185"/>
  <c r="I33" i="185" s="1"/>
  <c r="G33" i="185"/>
  <c r="E33" i="185"/>
  <c r="AW32" i="185"/>
  <c r="AQ32" i="185"/>
  <c r="AH32" i="185"/>
  <c r="V32" i="185"/>
  <c r="R32" i="185"/>
  <c r="T32" i="185" s="1"/>
  <c r="J32" i="185"/>
  <c r="K32" i="185" s="1"/>
  <c r="G32" i="185"/>
  <c r="E32" i="185"/>
  <c r="AQ31" i="185"/>
  <c r="AH31" i="185"/>
  <c r="V31" i="185"/>
  <c r="R31" i="185"/>
  <c r="T31" i="185" s="1"/>
  <c r="J31" i="185"/>
  <c r="K31" i="185" s="1"/>
  <c r="G31" i="185"/>
  <c r="E31" i="185"/>
  <c r="AQ30" i="185"/>
  <c r="AH30" i="185"/>
  <c r="V30" i="185"/>
  <c r="R30" i="185"/>
  <c r="T30" i="185" s="1"/>
  <c r="J30" i="185"/>
  <c r="I30" i="185" s="1"/>
  <c r="G30" i="185"/>
  <c r="E30" i="185"/>
  <c r="AQ29" i="185"/>
  <c r="AH29" i="185"/>
  <c r="V29" i="185"/>
  <c r="R29" i="185"/>
  <c r="T29" i="185" s="1"/>
  <c r="J29" i="185"/>
  <c r="I29" i="185" s="1"/>
  <c r="G29" i="185"/>
  <c r="E29" i="185"/>
  <c r="AQ28" i="185"/>
  <c r="AH28" i="185"/>
  <c r="V28" i="185"/>
  <c r="R28" i="185"/>
  <c r="T28" i="185" s="1"/>
  <c r="J28" i="185"/>
  <c r="K28" i="185" s="1"/>
  <c r="G28" i="185"/>
  <c r="E28" i="185"/>
  <c r="AQ27" i="185"/>
  <c r="AH27" i="185"/>
  <c r="V27" i="185"/>
  <c r="R27" i="185"/>
  <c r="T27" i="185" s="1"/>
  <c r="J27" i="185"/>
  <c r="K27" i="185" s="1"/>
  <c r="G27" i="185"/>
  <c r="E27" i="185"/>
  <c r="AQ26" i="185"/>
  <c r="AH26" i="185"/>
  <c r="V26" i="185"/>
  <c r="R26" i="185"/>
  <c r="T26" i="185" s="1"/>
  <c r="J26" i="185"/>
  <c r="I26" i="185" s="1"/>
  <c r="G26" i="185"/>
  <c r="E26" i="185"/>
  <c r="AQ25" i="185"/>
  <c r="AH25" i="185"/>
  <c r="V25" i="185"/>
  <c r="R25" i="185"/>
  <c r="T25" i="185" s="1"/>
  <c r="J25" i="185"/>
  <c r="I25" i="185" s="1"/>
  <c r="G25" i="185"/>
  <c r="E25" i="185"/>
  <c r="AQ24" i="185"/>
  <c r="AH24" i="185"/>
  <c r="V24" i="185"/>
  <c r="R24" i="185"/>
  <c r="T24" i="185" s="1"/>
  <c r="J24" i="185"/>
  <c r="K24" i="185" s="1"/>
  <c r="G24" i="185"/>
  <c r="E24" i="185"/>
  <c r="AQ23" i="185"/>
  <c r="AH23" i="185"/>
  <c r="V23" i="185"/>
  <c r="R23" i="185"/>
  <c r="J23" i="185"/>
  <c r="K23" i="185" s="1"/>
  <c r="G23" i="185"/>
  <c r="E23" i="185"/>
  <c r="AQ22" i="185"/>
  <c r="AH22" i="185"/>
  <c r="V22" i="185"/>
  <c r="R22" i="185"/>
  <c r="J22" i="185"/>
  <c r="I22" i="185" s="1"/>
  <c r="G22" i="185"/>
  <c r="E22" i="185"/>
  <c r="AQ21" i="185"/>
  <c r="AH21" i="185"/>
  <c r="V21" i="185"/>
  <c r="R21" i="185"/>
  <c r="J21" i="185"/>
  <c r="I21" i="185" s="1"/>
  <c r="G21" i="185"/>
  <c r="E21" i="185"/>
  <c r="AQ20" i="185"/>
  <c r="AH20" i="185"/>
  <c r="V20" i="185"/>
  <c r="R20" i="185"/>
  <c r="J20" i="185"/>
  <c r="K20" i="185" s="1"/>
  <c r="G20" i="185"/>
  <c r="E20" i="185"/>
  <c r="AQ19" i="185"/>
  <c r="AH19" i="185"/>
  <c r="V19" i="185"/>
  <c r="R19" i="185"/>
  <c r="J19" i="185"/>
  <c r="K19" i="185" s="1"/>
  <c r="G19" i="185"/>
  <c r="E19" i="185"/>
  <c r="AQ18" i="185"/>
  <c r="AH18" i="185"/>
  <c r="V18" i="185"/>
  <c r="R18" i="185"/>
  <c r="J18" i="185"/>
  <c r="I18" i="185" s="1"/>
  <c r="G18" i="185"/>
  <c r="E18" i="185"/>
  <c r="AQ17" i="185"/>
  <c r="AH17" i="185"/>
  <c r="V17" i="185"/>
  <c r="R17" i="185"/>
  <c r="J17" i="185"/>
  <c r="I17" i="185" s="1"/>
  <c r="G17" i="185"/>
  <c r="E17" i="185"/>
  <c r="AQ16" i="185"/>
  <c r="AH16" i="185"/>
  <c r="V16" i="185"/>
  <c r="R16" i="185"/>
  <c r="J16" i="185"/>
  <c r="K16" i="185" s="1"/>
  <c r="G16" i="185"/>
  <c r="E16" i="185"/>
  <c r="AQ15" i="185"/>
  <c r="AH15" i="185"/>
  <c r="V15" i="185"/>
  <c r="R15" i="185"/>
  <c r="J15" i="185"/>
  <c r="K15" i="185" s="1"/>
  <c r="G15" i="185"/>
  <c r="E15" i="185"/>
  <c r="AQ14" i="185"/>
  <c r="AH14" i="185"/>
  <c r="V14" i="185"/>
  <c r="R14" i="185"/>
  <c r="G14" i="185"/>
  <c r="E14" i="185"/>
  <c r="AQ13" i="185"/>
  <c r="AH13" i="185"/>
  <c r="V13" i="185"/>
  <c r="R13" i="185"/>
  <c r="J13" i="185"/>
  <c r="I13" i="185" s="1"/>
  <c r="G13" i="185"/>
  <c r="E13" i="185"/>
  <c r="AQ12" i="185"/>
  <c r="AH12" i="185"/>
  <c r="V12" i="185"/>
  <c r="R12" i="185"/>
  <c r="J12" i="185"/>
  <c r="K12" i="185" s="1"/>
  <c r="G12" i="185"/>
  <c r="E12" i="185"/>
  <c r="V11" i="185"/>
  <c r="J11" i="185"/>
  <c r="I11" i="185" s="1"/>
  <c r="G11" i="185"/>
  <c r="E11" i="185"/>
  <c r="J14" i="185" l="1"/>
  <c r="I14" i="185" s="1"/>
  <c r="T35" i="186"/>
  <c r="AI35" i="186" s="1"/>
  <c r="AI11" i="186"/>
  <c r="I31" i="185"/>
  <c r="T20" i="185"/>
  <c r="AI20" i="185" s="1"/>
  <c r="I12" i="185"/>
  <c r="I15" i="185"/>
  <c r="I16" i="185"/>
  <c r="T19" i="185"/>
  <c r="AI19" i="185" s="1"/>
  <c r="T23" i="185"/>
  <c r="I27" i="185"/>
  <c r="I28" i="185"/>
  <c r="I32" i="185"/>
  <c r="T13" i="185"/>
  <c r="S16" i="185"/>
  <c r="T18" i="185"/>
  <c r="T22" i="185"/>
  <c r="T12" i="185"/>
  <c r="K13" i="185"/>
  <c r="T14" i="185"/>
  <c r="T15" i="185"/>
  <c r="AI15" i="185" s="1"/>
  <c r="T17" i="185"/>
  <c r="AI17" i="185" s="1"/>
  <c r="T21" i="185"/>
  <c r="AI21" i="185" s="1"/>
  <c r="K25" i="185"/>
  <c r="K29" i="185"/>
  <c r="AI23" i="185"/>
  <c r="AI26" i="185"/>
  <c r="AI30" i="185"/>
  <c r="K11" i="185"/>
  <c r="K14" i="185"/>
  <c r="K26" i="185"/>
  <c r="K30" i="185"/>
  <c r="T33" i="185"/>
  <c r="AI33" i="185" s="1"/>
  <c r="T34" i="185"/>
  <c r="AI34" i="185" s="1"/>
  <c r="AG35" i="185"/>
  <c r="AI27" i="185"/>
  <c r="AI31" i="185"/>
  <c r="AI22" i="185"/>
  <c r="AI18" i="185"/>
  <c r="I24" i="185"/>
  <c r="I23" i="185"/>
  <c r="K22" i="185"/>
  <c r="K21" i="185"/>
  <c r="I20" i="185"/>
  <c r="I19" i="185"/>
  <c r="K18" i="185"/>
  <c r="K17" i="185"/>
  <c r="AI14" i="185"/>
  <c r="AQ35" i="185"/>
  <c r="AI12" i="185"/>
  <c r="AI24" i="185"/>
  <c r="AI28" i="185"/>
  <c r="AI13" i="185"/>
  <c r="AI25" i="185"/>
  <c r="AI29" i="185"/>
  <c r="AI32" i="185"/>
  <c r="S12" i="185"/>
  <c r="S13" i="185"/>
  <c r="S14" i="185"/>
  <c r="S15" i="185"/>
  <c r="S17" i="185"/>
  <c r="S18" i="185"/>
  <c r="S19" i="185"/>
  <c r="S20" i="185"/>
  <c r="S21" i="185"/>
  <c r="S22" i="185"/>
  <c r="S23" i="185"/>
  <c r="S24" i="185"/>
  <c r="S25" i="185"/>
  <c r="S26" i="185"/>
  <c r="S27" i="185"/>
  <c r="S28" i="185"/>
  <c r="S29" i="185"/>
  <c r="S30" i="185"/>
  <c r="S31" i="185"/>
  <c r="S32" i="185"/>
  <c r="T16" i="185"/>
  <c r="AI16" i="185" s="1"/>
  <c r="R11" i="185"/>
  <c r="AH11" i="185"/>
  <c r="K33" i="185"/>
  <c r="K34" i="185"/>
  <c r="AP35" i="185"/>
  <c r="AH35" i="185" l="1"/>
  <c r="R35" i="185"/>
  <c r="T11" i="185"/>
  <c r="T35" i="185" s="1"/>
  <c r="S11" i="185"/>
  <c r="S35" i="185" s="1"/>
  <c r="AI11" i="185" l="1"/>
  <c r="AI35" i="185"/>
  <c r="AP10" i="184" l="1"/>
  <c r="AG10" i="184"/>
  <c r="AG8" i="184" s="1"/>
  <c r="Q10" i="184"/>
  <c r="AR35" i="184"/>
  <c r="P35" i="184"/>
  <c r="AH34" i="184"/>
  <c r="V34" i="184"/>
  <c r="R34" i="184"/>
  <c r="J34" i="184"/>
  <c r="I34" i="184" s="1"/>
  <c r="G34" i="184"/>
  <c r="E34" i="184"/>
  <c r="AH33" i="184"/>
  <c r="V33" i="184"/>
  <c r="R33" i="184"/>
  <c r="J33" i="184"/>
  <c r="I33" i="184" s="1"/>
  <c r="G33" i="184"/>
  <c r="E33" i="184"/>
  <c r="AW32" i="184"/>
  <c r="AH32" i="184"/>
  <c r="V32" i="184"/>
  <c r="R32" i="184"/>
  <c r="J32" i="184"/>
  <c r="K32" i="184" s="1"/>
  <c r="G32" i="184"/>
  <c r="E32" i="184"/>
  <c r="AH31" i="184"/>
  <c r="V31" i="184"/>
  <c r="R31" i="184"/>
  <c r="J31" i="184"/>
  <c r="K31" i="184" s="1"/>
  <c r="G31" i="184"/>
  <c r="E31" i="184"/>
  <c r="AH30" i="184"/>
  <c r="V30" i="184"/>
  <c r="R30" i="184"/>
  <c r="J30" i="184"/>
  <c r="I30" i="184" s="1"/>
  <c r="G30" i="184"/>
  <c r="E30" i="184"/>
  <c r="AH29" i="184"/>
  <c r="V29" i="184"/>
  <c r="R29" i="184"/>
  <c r="J29" i="184"/>
  <c r="K29" i="184" s="1"/>
  <c r="G29" i="184"/>
  <c r="E29" i="184"/>
  <c r="AH28" i="184"/>
  <c r="V28" i="184"/>
  <c r="R28" i="184"/>
  <c r="J28" i="184"/>
  <c r="K28" i="184" s="1"/>
  <c r="G28" i="184"/>
  <c r="E28" i="184"/>
  <c r="AH27" i="184"/>
  <c r="V27" i="184"/>
  <c r="R27" i="184"/>
  <c r="J27" i="184"/>
  <c r="K27" i="184" s="1"/>
  <c r="G27" i="184"/>
  <c r="E27" i="184"/>
  <c r="AH26" i="184"/>
  <c r="V26" i="184"/>
  <c r="R26" i="184"/>
  <c r="J26" i="184"/>
  <c r="I26" i="184" s="1"/>
  <c r="G26" i="184"/>
  <c r="E26" i="184"/>
  <c r="AH25" i="184"/>
  <c r="V25" i="184"/>
  <c r="R25" i="184"/>
  <c r="J25" i="184"/>
  <c r="K25" i="184" s="1"/>
  <c r="G25" i="184"/>
  <c r="E25" i="184"/>
  <c r="AH24" i="184"/>
  <c r="V24" i="184"/>
  <c r="R24" i="184"/>
  <c r="J24" i="184"/>
  <c r="K24" i="184" s="1"/>
  <c r="G24" i="184"/>
  <c r="E24" i="184"/>
  <c r="AH23" i="184"/>
  <c r="V23" i="184"/>
  <c r="R23" i="184"/>
  <c r="J23" i="184"/>
  <c r="K23" i="184" s="1"/>
  <c r="G23" i="184"/>
  <c r="E23" i="184"/>
  <c r="AH22" i="184"/>
  <c r="V22" i="184"/>
  <c r="R22" i="184"/>
  <c r="J22" i="184"/>
  <c r="I22" i="184" s="1"/>
  <c r="G22" i="184"/>
  <c r="E22" i="184"/>
  <c r="AH21" i="184"/>
  <c r="V21" i="184"/>
  <c r="R21" i="184"/>
  <c r="J21" i="184"/>
  <c r="I21" i="184" s="1"/>
  <c r="G21" i="184"/>
  <c r="E21" i="184"/>
  <c r="AH20" i="184"/>
  <c r="V20" i="184"/>
  <c r="R20" i="184"/>
  <c r="J20" i="184"/>
  <c r="K20" i="184" s="1"/>
  <c r="I20" i="184"/>
  <c r="G20" i="184"/>
  <c r="E20" i="184"/>
  <c r="AH19" i="184"/>
  <c r="V19" i="184"/>
  <c r="R19" i="184"/>
  <c r="J19" i="184"/>
  <c r="K19" i="184" s="1"/>
  <c r="I19" i="184"/>
  <c r="G19" i="184"/>
  <c r="E19" i="184"/>
  <c r="AH18" i="184"/>
  <c r="V18" i="184"/>
  <c r="R18" i="184"/>
  <c r="J18" i="184"/>
  <c r="I18" i="184" s="1"/>
  <c r="G18" i="184"/>
  <c r="E18" i="184"/>
  <c r="AH17" i="184"/>
  <c r="V17" i="184"/>
  <c r="R17" i="184"/>
  <c r="J17" i="184"/>
  <c r="K17" i="184" s="1"/>
  <c r="G17" i="184"/>
  <c r="E17" i="184"/>
  <c r="AH16" i="184"/>
  <c r="V16" i="184"/>
  <c r="R16" i="184"/>
  <c r="J16" i="184"/>
  <c r="K16" i="184" s="1"/>
  <c r="G16" i="184"/>
  <c r="E16" i="184"/>
  <c r="AQ15" i="184"/>
  <c r="AH15" i="184"/>
  <c r="V15" i="184"/>
  <c r="R15" i="184"/>
  <c r="J15" i="184"/>
  <c r="K15" i="184" s="1"/>
  <c r="G15" i="184"/>
  <c r="E15" i="184"/>
  <c r="AQ14" i="184"/>
  <c r="AH14" i="184"/>
  <c r="V14" i="184"/>
  <c r="R14" i="184"/>
  <c r="G14" i="184"/>
  <c r="E14" i="184"/>
  <c r="AQ13" i="184"/>
  <c r="AH13" i="184"/>
  <c r="V13" i="184"/>
  <c r="R13" i="184"/>
  <c r="J13" i="184"/>
  <c r="K13" i="184" s="1"/>
  <c r="G13" i="184"/>
  <c r="E13" i="184"/>
  <c r="AQ12" i="184"/>
  <c r="AH12" i="184"/>
  <c r="V12" i="184"/>
  <c r="R12" i="184"/>
  <c r="J12" i="184"/>
  <c r="K12" i="184" s="1"/>
  <c r="G12" i="184"/>
  <c r="E12" i="184"/>
  <c r="AH11" i="184"/>
  <c r="V11" i="184"/>
  <c r="J11" i="184"/>
  <c r="K11" i="184" s="1"/>
  <c r="G11" i="184"/>
  <c r="E11" i="184"/>
  <c r="AQ11" i="184"/>
  <c r="AG35" i="184"/>
  <c r="Q35" i="184"/>
  <c r="S34" i="184" l="1"/>
  <c r="S33" i="184"/>
  <c r="I29" i="184"/>
  <c r="I11" i="184"/>
  <c r="T23" i="184"/>
  <c r="T17" i="184"/>
  <c r="T27" i="184"/>
  <c r="T12" i="184"/>
  <c r="T16" i="184"/>
  <c r="T22" i="184"/>
  <c r="T26" i="184"/>
  <c r="T13" i="184"/>
  <c r="J14" i="184"/>
  <c r="I14" i="184" s="1"/>
  <c r="T15" i="184"/>
  <c r="T21" i="184"/>
  <c r="T25" i="184"/>
  <c r="T14" i="184"/>
  <c r="T18" i="184"/>
  <c r="T19" i="184"/>
  <c r="T20" i="184"/>
  <c r="T24" i="184"/>
  <c r="T28" i="184"/>
  <c r="T29" i="184"/>
  <c r="T32" i="184"/>
  <c r="T31" i="184"/>
  <c r="AI31" i="184" s="1"/>
  <c r="T30" i="184"/>
  <c r="I13" i="184"/>
  <c r="I15" i="184"/>
  <c r="I23" i="184"/>
  <c r="I24" i="184"/>
  <c r="I25" i="184"/>
  <c r="I32" i="184"/>
  <c r="I12" i="184"/>
  <c r="K14" i="184"/>
  <c r="I16" i="184"/>
  <c r="I17" i="184"/>
  <c r="I27" i="184"/>
  <c r="K33" i="184"/>
  <c r="K34" i="184"/>
  <c r="I31" i="184"/>
  <c r="I28" i="184"/>
  <c r="K21" i="184"/>
  <c r="AI14" i="184"/>
  <c r="AQ35" i="184"/>
  <c r="AH35" i="184"/>
  <c r="AI15" i="184"/>
  <c r="AI18" i="184"/>
  <c r="AI19" i="184"/>
  <c r="AI22" i="184"/>
  <c r="AI23" i="184"/>
  <c r="AI26" i="184"/>
  <c r="AI27" i="184"/>
  <c r="AI30" i="184"/>
  <c r="K18" i="184"/>
  <c r="K22" i="184"/>
  <c r="K26" i="184"/>
  <c r="K30" i="184"/>
  <c r="AI12" i="184"/>
  <c r="AI16" i="184"/>
  <c r="AI20" i="184"/>
  <c r="AI24" i="184"/>
  <c r="AI28" i="184"/>
  <c r="AI32" i="184"/>
  <c r="AI13" i="184"/>
  <c r="AI17" i="184"/>
  <c r="AI21" i="184"/>
  <c r="AI25" i="184"/>
  <c r="AI29" i="184"/>
  <c r="T33" i="184"/>
  <c r="AI33" i="184" s="1"/>
  <c r="T34" i="184"/>
  <c r="AI34" i="184" s="1"/>
  <c r="R11" i="184"/>
  <c r="AP35" i="184"/>
  <c r="S15" i="184"/>
  <c r="S17" i="184"/>
  <c r="S18" i="184"/>
  <c r="S19" i="184"/>
  <c r="S20" i="184"/>
  <c r="S21" i="184"/>
  <c r="S22" i="184"/>
  <c r="S23" i="184"/>
  <c r="S24" i="184"/>
  <c r="S25" i="184"/>
  <c r="S26" i="184"/>
  <c r="S27" i="184"/>
  <c r="S28" i="184"/>
  <c r="S29" i="184"/>
  <c r="S30" i="184"/>
  <c r="S31" i="184"/>
  <c r="S32" i="184"/>
  <c r="S12" i="184"/>
  <c r="S13" i="184"/>
  <c r="S14" i="184"/>
  <c r="S16" i="184"/>
  <c r="R35" i="184" l="1"/>
  <c r="T11" i="184"/>
  <c r="S11" i="184"/>
  <c r="S35" i="184" s="1"/>
  <c r="T35" i="184" l="1"/>
  <c r="AI35" i="184" s="1"/>
  <c r="AI11" i="184"/>
  <c r="AH15" i="183"/>
  <c r="AH13" i="183"/>
  <c r="AP10" i="183"/>
  <c r="AH16" i="183" l="1"/>
  <c r="AH23" i="183"/>
  <c r="AH27" i="183"/>
  <c r="AH31" i="183"/>
  <c r="AH14" i="183"/>
  <c r="AH12" i="183"/>
  <c r="AG10" i="183"/>
  <c r="R12" i="183"/>
  <c r="R13" i="183"/>
  <c r="R16" i="183"/>
  <c r="T16" i="183" s="1"/>
  <c r="R19" i="183"/>
  <c r="T19" i="183" s="1"/>
  <c r="R23" i="183"/>
  <c r="T23" i="183" s="1"/>
  <c r="R27" i="183"/>
  <c r="T27" i="183" s="1"/>
  <c r="R31" i="183"/>
  <c r="T31" i="183" s="1"/>
  <c r="Q10" i="183"/>
  <c r="Q35" i="183" s="1"/>
  <c r="AR35" i="183"/>
  <c r="P35" i="183"/>
  <c r="AQ34" i="183"/>
  <c r="V34" i="183"/>
  <c r="J34" i="183"/>
  <c r="K34" i="183" s="1"/>
  <c r="G34" i="183"/>
  <c r="E34" i="183"/>
  <c r="AQ33" i="183"/>
  <c r="V33" i="183"/>
  <c r="J33" i="183"/>
  <c r="I33" i="183" s="1"/>
  <c r="G33" i="183"/>
  <c r="E33" i="183"/>
  <c r="AW32" i="183"/>
  <c r="AQ32" i="183"/>
  <c r="V32" i="183"/>
  <c r="J32" i="183"/>
  <c r="I32" i="183" s="1"/>
  <c r="G32" i="183"/>
  <c r="E32" i="183"/>
  <c r="AQ31" i="183"/>
  <c r="V31" i="183"/>
  <c r="J31" i="183"/>
  <c r="I31" i="183" s="1"/>
  <c r="G31" i="183"/>
  <c r="E31" i="183"/>
  <c r="AQ30" i="183"/>
  <c r="V30" i="183"/>
  <c r="J30" i="183"/>
  <c r="I30" i="183" s="1"/>
  <c r="G30" i="183"/>
  <c r="E30" i="183"/>
  <c r="AQ29" i="183"/>
  <c r="V29" i="183"/>
  <c r="J29" i="183"/>
  <c r="I29" i="183" s="1"/>
  <c r="G29" i="183"/>
  <c r="E29" i="183"/>
  <c r="AQ28" i="183"/>
  <c r="V28" i="183"/>
  <c r="J28" i="183"/>
  <c r="I28" i="183" s="1"/>
  <c r="G28" i="183"/>
  <c r="E28" i="183"/>
  <c r="AQ27" i="183"/>
  <c r="V27" i="183"/>
  <c r="J27" i="183"/>
  <c r="I27" i="183" s="1"/>
  <c r="G27" i="183"/>
  <c r="E27" i="183"/>
  <c r="AQ26" i="183"/>
  <c r="V26" i="183"/>
  <c r="J26" i="183"/>
  <c r="I26" i="183" s="1"/>
  <c r="G26" i="183"/>
  <c r="E26" i="183"/>
  <c r="AQ25" i="183"/>
  <c r="V25" i="183"/>
  <c r="J25" i="183"/>
  <c r="I25" i="183" s="1"/>
  <c r="G25" i="183"/>
  <c r="E25" i="183"/>
  <c r="AQ24" i="183"/>
  <c r="V24" i="183"/>
  <c r="J24" i="183"/>
  <c r="I24" i="183" s="1"/>
  <c r="G24" i="183"/>
  <c r="E24" i="183"/>
  <c r="AQ23" i="183"/>
  <c r="V23" i="183"/>
  <c r="J23" i="183"/>
  <c r="I23" i="183" s="1"/>
  <c r="G23" i="183"/>
  <c r="E23" i="183"/>
  <c r="AQ22" i="183"/>
  <c r="V22" i="183"/>
  <c r="J22" i="183"/>
  <c r="I22" i="183" s="1"/>
  <c r="G22" i="183"/>
  <c r="E22" i="183"/>
  <c r="AQ21" i="183"/>
  <c r="V21" i="183"/>
  <c r="J21" i="183"/>
  <c r="I21" i="183" s="1"/>
  <c r="G21" i="183"/>
  <c r="E21" i="183"/>
  <c r="AQ20" i="183"/>
  <c r="V20" i="183"/>
  <c r="J20" i="183"/>
  <c r="I20" i="183" s="1"/>
  <c r="G20" i="183"/>
  <c r="E20" i="183"/>
  <c r="AQ19" i="183"/>
  <c r="AH19" i="183"/>
  <c r="V19" i="183"/>
  <c r="J19" i="183"/>
  <c r="I19" i="183" s="1"/>
  <c r="G19" i="183"/>
  <c r="E19" i="183"/>
  <c r="AQ18" i="183"/>
  <c r="V18" i="183"/>
  <c r="J18" i="183"/>
  <c r="I18" i="183" s="1"/>
  <c r="G18" i="183"/>
  <c r="E18" i="183"/>
  <c r="AQ17" i="183"/>
  <c r="V17" i="183"/>
  <c r="J17" i="183"/>
  <c r="I17" i="183" s="1"/>
  <c r="G17" i="183"/>
  <c r="E17" i="183"/>
  <c r="AQ16" i="183"/>
  <c r="V16" i="183"/>
  <c r="J16" i="183"/>
  <c r="I16" i="183" s="1"/>
  <c r="G16" i="183"/>
  <c r="E16" i="183"/>
  <c r="AQ15" i="183"/>
  <c r="V15" i="183"/>
  <c r="R15" i="183"/>
  <c r="T15" i="183" s="1"/>
  <c r="AI15" i="183" s="1"/>
  <c r="J15" i="183"/>
  <c r="I15" i="183" s="1"/>
  <c r="G15" i="183"/>
  <c r="E15" i="183"/>
  <c r="AQ14" i="183"/>
  <c r="V14" i="183"/>
  <c r="R14" i="183"/>
  <c r="T14" i="183" s="1"/>
  <c r="G14" i="183"/>
  <c r="E14" i="183"/>
  <c r="AQ13" i="183"/>
  <c r="V13" i="183"/>
  <c r="J13" i="183"/>
  <c r="I13" i="183" s="1"/>
  <c r="G13" i="183"/>
  <c r="E13" i="183"/>
  <c r="AQ12" i="183"/>
  <c r="V12" i="183"/>
  <c r="J12" i="183"/>
  <c r="I12" i="183" s="1"/>
  <c r="G12" i="183"/>
  <c r="E12" i="183"/>
  <c r="V11" i="183"/>
  <c r="J11" i="183"/>
  <c r="I11" i="183" s="1"/>
  <c r="G11" i="183"/>
  <c r="E11" i="183"/>
  <c r="AP35" i="183"/>
  <c r="I34" i="183" l="1"/>
  <c r="R33" i="183"/>
  <c r="S33" i="183" s="1"/>
  <c r="R21" i="183"/>
  <c r="T21" i="183" s="1"/>
  <c r="R17" i="183"/>
  <c r="T17" i="183" s="1"/>
  <c r="R18" i="183"/>
  <c r="S18" i="183" s="1"/>
  <c r="AG35" i="183"/>
  <c r="AH28" i="183"/>
  <c r="K30" i="183"/>
  <c r="K28" i="183"/>
  <c r="K21" i="183"/>
  <c r="R30" i="183"/>
  <c r="T30" i="183" s="1"/>
  <c r="R26" i="183"/>
  <c r="T26" i="183" s="1"/>
  <c r="K17" i="183"/>
  <c r="R32" i="183"/>
  <c r="S32" i="183" s="1"/>
  <c r="R28" i="183"/>
  <c r="S28" i="183" s="1"/>
  <c r="R24" i="183"/>
  <c r="S24" i="183" s="1"/>
  <c r="R20" i="183"/>
  <c r="S20" i="183" s="1"/>
  <c r="AH33" i="183"/>
  <c r="AH25" i="183"/>
  <c r="K23" i="183"/>
  <c r="AH20" i="183"/>
  <c r="K16" i="183"/>
  <c r="K27" i="183"/>
  <c r="K32" i="183"/>
  <c r="K33" i="183"/>
  <c r="K15" i="183"/>
  <c r="K19" i="183"/>
  <c r="K20" i="183"/>
  <c r="K22" i="183"/>
  <c r="K29" i="183"/>
  <c r="K31" i="183"/>
  <c r="AH30" i="183"/>
  <c r="AH22" i="183"/>
  <c r="AH18" i="183"/>
  <c r="K18" i="183"/>
  <c r="K24" i="183"/>
  <c r="K26" i="183"/>
  <c r="AI14" i="183"/>
  <c r="AH24" i="183"/>
  <c r="R34" i="183"/>
  <c r="K25" i="183"/>
  <c r="J14" i="183"/>
  <c r="AH26" i="183"/>
  <c r="AH29" i="183"/>
  <c r="AH34" i="183"/>
  <c r="AH17" i="183"/>
  <c r="AI27" i="183"/>
  <c r="AI19" i="183"/>
  <c r="AH21" i="183"/>
  <c r="AH32" i="183"/>
  <c r="AI23" i="183"/>
  <c r="AI31" i="183"/>
  <c r="S26" i="183"/>
  <c r="S13" i="183"/>
  <c r="T13" i="183"/>
  <c r="AI13" i="183" s="1"/>
  <c r="S12" i="183"/>
  <c r="T12" i="183"/>
  <c r="AI12" i="183" s="1"/>
  <c r="R25" i="183"/>
  <c r="R29" i="183"/>
  <c r="S19" i="183"/>
  <c r="S23" i="183"/>
  <c r="S27" i="183"/>
  <c r="S31" i="183"/>
  <c r="R22" i="183"/>
  <c r="AI16" i="183"/>
  <c r="AQ11" i="183"/>
  <c r="AQ35" i="183" s="1"/>
  <c r="AG8" i="183"/>
  <c r="K11" i="183"/>
  <c r="K12" i="183"/>
  <c r="K13" i="183"/>
  <c r="R11" i="183"/>
  <c r="AH11" i="183"/>
  <c r="S14" i="183"/>
  <c r="S15" i="183"/>
  <c r="S16" i="183"/>
  <c r="S17" i="183"/>
  <c r="S34" i="183" l="1"/>
  <c r="T24" i="183"/>
  <c r="T20" i="183"/>
  <c r="AI20" i="183" s="1"/>
  <c r="AI17" i="183"/>
  <c r="T18" i="183"/>
  <c r="AI18" i="183" s="1"/>
  <c r="S21" i="183"/>
  <c r="T33" i="183"/>
  <c r="AI33" i="183" s="1"/>
  <c r="AI26" i="183"/>
  <c r="AI24" i="183"/>
  <c r="T28" i="183"/>
  <c r="AI28" i="183" s="1"/>
  <c r="AI21" i="183"/>
  <c r="T32" i="183"/>
  <c r="AI32" i="183" s="1"/>
  <c r="S30" i="183"/>
  <c r="T34" i="183"/>
  <c r="AI34" i="183" s="1"/>
  <c r="AI30" i="183"/>
  <c r="I14" i="183"/>
  <c r="K14" i="183"/>
  <c r="S22" i="183"/>
  <c r="T22" i="183"/>
  <c r="AI22" i="183" s="1"/>
  <c r="T29" i="183"/>
  <c r="AI29" i="183" s="1"/>
  <c r="S29" i="183"/>
  <c r="T25" i="183"/>
  <c r="AI25" i="183" s="1"/>
  <c r="S25" i="183"/>
  <c r="AH35" i="183"/>
  <c r="R35" i="183"/>
  <c r="S11" i="183"/>
  <c r="T11" i="183"/>
  <c r="T35" i="183" l="1"/>
  <c r="AI35" i="183" s="1"/>
  <c r="S35" i="183"/>
  <c r="AI11" i="183"/>
  <c r="AQ14" i="182" l="1"/>
  <c r="V19" i="182" l="1"/>
  <c r="V20" i="182"/>
  <c r="V21" i="182"/>
  <c r="V22" i="182"/>
  <c r="V13" i="182"/>
  <c r="V14" i="182"/>
  <c r="V15" i="182"/>
  <c r="V16" i="182"/>
  <c r="V17" i="182"/>
  <c r="V18" i="182"/>
  <c r="V12" i="182"/>
  <c r="AP10" i="182"/>
  <c r="AG10" i="182"/>
  <c r="AG35" i="182" s="1"/>
  <c r="Q10" i="182"/>
  <c r="AR35" i="182"/>
  <c r="P35" i="182"/>
  <c r="AQ34" i="182"/>
  <c r="AH34" i="182"/>
  <c r="V34" i="182"/>
  <c r="R34" i="182"/>
  <c r="S34" i="182" s="1"/>
  <c r="J34" i="182"/>
  <c r="K34" i="182" s="1"/>
  <c r="I34" i="182"/>
  <c r="G34" i="182"/>
  <c r="E34" i="182"/>
  <c r="AQ33" i="182"/>
  <c r="AH33" i="182"/>
  <c r="V33" i="182"/>
  <c r="R33" i="182"/>
  <c r="S33" i="182" s="1"/>
  <c r="J33" i="182"/>
  <c r="K33" i="182" s="1"/>
  <c r="G33" i="182"/>
  <c r="E33" i="182"/>
  <c r="AW33" i="182"/>
  <c r="AQ32" i="182"/>
  <c r="AH32" i="182"/>
  <c r="V32" i="182"/>
  <c r="R32" i="182"/>
  <c r="T32" i="182" s="1"/>
  <c r="J32" i="182"/>
  <c r="I32" i="182" s="1"/>
  <c r="G32" i="182"/>
  <c r="E32" i="182"/>
  <c r="AQ31" i="182"/>
  <c r="AH31" i="182"/>
  <c r="V31" i="182"/>
  <c r="R31" i="182"/>
  <c r="T31" i="182" s="1"/>
  <c r="J31" i="182"/>
  <c r="I31" i="182" s="1"/>
  <c r="G31" i="182"/>
  <c r="E31" i="182"/>
  <c r="AQ30" i="182"/>
  <c r="AH30" i="182"/>
  <c r="V30" i="182"/>
  <c r="R30" i="182"/>
  <c r="T30" i="182" s="1"/>
  <c r="J30" i="182"/>
  <c r="I30" i="182" s="1"/>
  <c r="G30" i="182"/>
  <c r="E30" i="182"/>
  <c r="AQ29" i="182"/>
  <c r="AH29" i="182"/>
  <c r="V29" i="182"/>
  <c r="R29" i="182"/>
  <c r="J29" i="182"/>
  <c r="I29" i="182" s="1"/>
  <c r="G29" i="182"/>
  <c r="E29" i="182"/>
  <c r="AQ28" i="182"/>
  <c r="AH28" i="182"/>
  <c r="V28" i="182"/>
  <c r="R28" i="182"/>
  <c r="J28" i="182"/>
  <c r="I28" i="182" s="1"/>
  <c r="G28" i="182"/>
  <c r="E28" i="182"/>
  <c r="AQ27" i="182"/>
  <c r="AH27" i="182"/>
  <c r="V27" i="182"/>
  <c r="R27" i="182"/>
  <c r="J27" i="182"/>
  <c r="I27" i="182" s="1"/>
  <c r="G27" i="182"/>
  <c r="E27" i="182"/>
  <c r="AQ26" i="182"/>
  <c r="AH26" i="182"/>
  <c r="V26" i="182"/>
  <c r="R26" i="182"/>
  <c r="J26" i="182"/>
  <c r="I26" i="182" s="1"/>
  <c r="G26" i="182"/>
  <c r="E26" i="182"/>
  <c r="AQ25" i="182"/>
  <c r="AH25" i="182"/>
  <c r="V25" i="182"/>
  <c r="R25" i="182"/>
  <c r="J25" i="182"/>
  <c r="I25" i="182" s="1"/>
  <c r="G25" i="182"/>
  <c r="E25" i="182"/>
  <c r="AQ24" i="182"/>
  <c r="AH24" i="182"/>
  <c r="V24" i="182"/>
  <c r="R24" i="182"/>
  <c r="J24" i="182"/>
  <c r="I24" i="182" s="1"/>
  <c r="G24" i="182"/>
  <c r="E24" i="182"/>
  <c r="AQ23" i="182"/>
  <c r="AH23" i="182"/>
  <c r="V23" i="182"/>
  <c r="R23" i="182"/>
  <c r="J23" i="182"/>
  <c r="I23" i="182" s="1"/>
  <c r="G23" i="182"/>
  <c r="E23" i="182"/>
  <c r="AQ22" i="182"/>
  <c r="AH22" i="182"/>
  <c r="R22" i="182"/>
  <c r="J22" i="182"/>
  <c r="I22" i="182" s="1"/>
  <c r="G22" i="182"/>
  <c r="E22" i="182"/>
  <c r="AQ21" i="182"/>
  <c r="AH21" i="182"/>
  <c r="R21" i="182"/>
  <c r="J21" i="182"/>
  <c r="I21" i="182" s="1"/>
  <c r="G21" i="182"/>
  <c r="E21" i="182"/>
  <c r="AQ20" i="182"/>
  <c r="AH20" i="182"/>
  <c r="R20" i="182"/>
  <c r="J20" i="182"/>
  <c r="I20" i="182" s="1"/>
  <c r="G20" i="182"/>
  <c r="E20" i="182"/>
  <c r="AQ19" i="182"/>
  <c r="AH19" i="182"/>
  <c r="R19" i="182"/>
  <c r="J19" i="182"/>
  <c r="I19" i="182" s="1"/>
  <c r="G19" i="182"/>
  <c r="E19" i="182"/>
  <c r="AQ18" i="182"/>
  <c r="AH18" i="182"/>
  <c r="R18" i="182"/>
  <c r="J18" i="182"/>
  <c r="I18" i="182" s="1"/>
  <c r="G18" i="182"/>
  <c r="E18" i="182"/>
  <c r="AQ17" i="182"/>
  <c r="AH17" i="182"/>
  <c r="R17" i="182"/>
  <c r="J17" i="182"/>
  <c r="I17" i="182" s="1"/>
  <c r="G17" i="182"/>
  <c r="E17" i="182"/>
  <c r="AQ16" i="182"/>
  <c r="AH16" i="182"/>
  <c r="R16" i="182"/>
  <c r="J16" i="182"/>
  <c r="I16" i="182" s="1"/>
  <c r="G16" i="182"/>
  <c r="E16" i="182"/>
  <c r="AQ15" i="182"/>
  <c r="AH15" i="182"/>
  <c r="R15" i="182"/>
  <c r="J15" i="182"/>
  <c r="I15" i="182" s="1"/>
  <c r="G15" i="182"/>
  <c r="E15" i="182"/>
  <c r="AH14" i="182"/>
  <c r="R14" i="182"/>
  <c r="G14" i="182"/>
  <c r="E14" i="182"/>
  <c r="AQ13" i="182"/>
  <c r="R13" i="182"/>
  <c r="J13" i="182"/>
  <c r="I13" i="182" s="1"/>
  <c r="G13" i="182"/>
  <c r="E13" i="182"/>
  <c r="AQ12" i="182"/>
  <c r="AH12" i="182"/>
  <c r="R12" i="182"/>
  <c r="J12" i="182"/>
  <c r="I12" i="182" s="1"/>
  <c r="G12" i="182"/>
  <c r="E12" i="182"/>
  <c r="AH11" i="182"/>
  <c r="V11" i="182"/>
  <c r="J11" i="182"/>
  <c r="I11" i="182" s="1"/>
  <c r="G11" i="182"/>
  <c r="E11" i="182"/>
  <c r="AQ11" i="182"/>
  <c r="Q35" i="182"/>
  <c r="T29" i="182" l="1"/>
  <c r="AI29" i="182" s="1"/>
  <c r="T28" i="182"/>
  <c r="AI28" i="182" s="1"/>
  <c r="T27" i="182"/>
  <c r="AI27" i="182" s="1"/>
  <c r="T26" i="182"/>
  <c r="AI26" i="182" s="1"/>
  <c r="T25" i="182"/>
  <c r="T24" i="182"/>
  <c r="AI24" i="182" s="1"/>
  <c r="T23" i="182"/>
  <c r="AI23" i="182" s="1"/>
  <c r="T22" i="182"/>
  <c r="AI22" i="182" s="1"/>
  <c r="T21" i="182"/>
  <c r="T20" i="182"/>
  <c r="AI20" i="182" s="1"/>
  <c r="T19" i="182"/>
  <c r="AI19" i="182" s="1"/>
  <c r="T18" i="182"/>
  <c r="AI18" i="182" s="1"/>
  <c r="T17" i="182"/>
  <c r="T16" i="182"/>
  <c r="AI16" i="182" s="1"/>
  <c r="T12" i="182"/>
  <c r="AI12" i="182" s="1"/>
  <c r="T15" i="182"/>
  <c r="AI15" i="182" s="1"/>
  <c r="T13" i="182"/>
  <c r="T14" i="182"/>
  <c r="AI14" i="182" s="1"/>
  <c r="K16" i="182"/>
  <c r="K20" i="182"/>
  <c r="K11" i="182"/>
  <c r="K22" i="182"/>
  <c r="K12" i="182"/>
  <c r="K18" i="182"/>
  <c r="K32" i="182"/>
  <c r="AI13" i="182"/>
  <c r="J14" i="182"/>
  <c r="K15" i="182"/>
  <c r="AI17" i="182"/>
  <c r="K19" i="182"/>
  <c r="AI21" i="182"/>
  <c r="K23" i="182"/>
  <c r="K24" i="182"/>
  <c r="K25" i="182"/>
  <c r="K26" i="182"/>
  <c r="K27" i="182"/>
  <c r="K28" i="182"/>
  <c r="K29" i="182"/>
  <c r="K30" i="182"/>
  <c r="K31" i="182"/>
  <c r="I33" i="182"/>
  <c r="K13" i="182"/>
  <c r="K17" i="182"/>
  <c r="K21" i="182"/>
  <c r="AI25" i="182"/>
  <c r="AI30" i="182"/>
  <c r="AI31" i="182"/>
  <c r="AI32" i="182"/>
  <c r="AQ35" i="182"/>
  <c r="AH35" i="182"/>
  <c r="AG8" i="182"/>
  <c r="T33" i="182"/>
  <c r="AI33" i="182" s="1"/>
  <c r="T34" i="182"/>
  <c r="AI34" i="182" s="1"/>
  <c r="R11" i="182"/>
  <c r="AP35" i="182"/>
  <c r="S12" i="182"/>
  <c r="S13" i="182"/>
  <c r="S14" i="182"/>
  <c r="S15" i="182"/>
  <c r="S16" i="182"/>
  <c r="S17" i="182"/>
  <c r="S18" i="182"/>
  <c r="S19" i="182"/>
  <c r="S20" i="182"/>
  <c r="S21" i="182"/>
  <c r="S22" i="182"/>
  <c r="S23" i="182"/>
  <c r="S24" i="182"/>
  <c r="S25" i="182"/>
  <c r="S26" i="182"/>
  <c r="S27" i="182"/>
  <c r="S28" i="182"/>
  <c r="S29" i="182"/>
  <c r="S30" i="182"/>
  <c r="S31" i="182"/>
  <c r="S32" i="182"/>
  <c r="I14" i="182" l="1"/>
  <c r="K14" i="182"/>
  <c r="R35" i="182"/>
  <c r="T11" i="182"/>
  <c r="S11" i="182"/>
  <c r="S35" i="182" s="1"/>
  <c r="T35" i="182" l="1"/>
  <c r="AI35" i="182" s="1"/>
  <c r="AI11" i="182"/>
  <c r="AP10" i="181" l="1"/>
  <c r="AG10" i="181" l="1"/>
  <c r="AG35" i="181" s="1"/>
  <c r="Q10" i="181"/>
  <c r="Q35" i="181" s="1"/>
  <c r="AR35" i="181"/>
  <c r="P35" i="181"/>
  <c r="AQ34" i="181"/>
  <c r="AH34" i="181"/>
  <c r="V34" i="181"/>
  <c r="R34" i="181"/>
  <c r="J34" i="181"/>
  <c r="K34" i="181" s="1"/>
  <c r="G34" i="181"/>
  <c r="E34" i="181"/>
  <c r="AQ33" i="181"/>
  <c r="AH33" i="181"/>
  <c r="V33" i="181"/>
  <c r="R33" i="181"/>
  <c r="T33" i="181" s="1"/>
  <c r="J33" i="181"/>
  <c r="K33" i="181" s="1"/>
  <c r="G33" i="181"/>
  <c r="E33" i="181"/>
  <c r="AW32" i="181"/>
  <c r="AQ32" i="181"/>
  <c r="AH32" i="181"/>
  <c r="V32" i="181"/>
  <c r="R32" i="181"/>
  <c r="S32" i="181" s="1"/>
  <c r="J32" i="181"/>
  <c r="I32" i="181" s="1"/>
  <c r="G32" i="181"/>
  <c r="E32" i="181"/>
  <c r="AQ31" i="181"/>
  <c r="AH31" i="181"/>
  <c r="V31" i="181"/>
  <c r="R31" i="181"/>
  <c r="S31" i="181" s="1"/>
  <c r="J31" i="181"/>
  <c r="I31" i="181" s="1"/>
  <c r="G31" i="181"/>
  <c r="E31" i="181"/>
  <c r="AQ30" i="181"/>
  <c r="AH30" i="181"/>
  <c r="V30" i="181"/>
  <c r="R30" i="181"/>
  <c r="S30" i="181" s="1"/>
  <c r="J30" i="181"/>
  <c r="I30" i="181" s="1"/>
  <c r="G30" i="181"/>
  <c r="E30" i="181"/>
  <c r="AQ29" i="181"/>
  <c r="AH29" i="181"/>
  <c r="V29" i="181"/>
  <c r="R29" i="181"/>
  <c r="S29" i="181" s="1"/>
  <c r="J29" i="181"/>
  <c r="I29" i="181" s="1"/>
  <c r="G29" i="181"/>
  <c r="E29" i="181"/>
  <c r="AQ28" i="181"/>
  <c r="AH28" i="181"/>
  <c r="V28" i="181"/>
  <c r="R28" i="181"/>
  <c r="S28" i="181" s="1"/>
  <c r="J28" i="181"/>
  <c r="I28" i="181" s="1"/>
  <c r="G28" i="181"/>
  <c r="E28" i="181"/>
  <c r="AQ27" i="181"/>
  <c r="AH27" i="181"/>
  <c r="V27" i="181"/>
  <c r="R27" i="181"/>
  <c r="S27" i="181" s="1"/>
  <c r="J27" i="181"/>
  <c r="I27" i="181" s="1"/>
  <c r="G27" i="181"/>
  <c r="E27" i="181"/>
  <c r="AQ26" i="181"/>
  <c r="AH26" i="181"/>
  <c r="V26" i="181"/>
  <c r="R26" i="181"/>
  <c r="S26" i="181" s="1"/>
  <c r="J26" i="181"/>
  <c r="I26" i="181" s="1"/>
  <c r="G26" i="181"/>
  <c r="E26" i="181"/>
  <c r="AQ25" i="181"/>
  <c r="AH25" i="181"/>
  <c r="V25" i="181"/>
  <c r="R25" i="181"/>
  <c r="S25" i="181" s="1"/>
  <c r="J25" i="181"/>
  <c r="I25" i="181" s="1"/>
  <c r="G25" i="181"/>
  <c r="E25" i="181"/>
  <c r="AQ24" i="181"/>
  <c r="AH24" i="181"/>
  <c r="V24" i="181"/>
  <c r="R24" i="181"/>
  <c r="S24" i="181" s="1"/>
  <c r="J24" i="181"/>
  <c r="I24" i="181" s="1"/>
  <c r="G24" i="181"/>
  <c r="E24" i="181"/>
  <c r="AQ23" i="181"/>
  <c r="AH23" i="181"/>
  <c r="V23" i="181"/>
  <c r="R23" i="181"/>
  <c r="S23" i="181" s="1"/>
  <c r="J23" i="181"/>
  <c r="I23" i="181" s="1"/>
  <c r="G23" i="181"/>
  <c r="E23" i="181"/>
  <c r="AQ22" i="181"/>
  <c r="AH22" i="181"/>
  <c r="V22" i="181"/>
  <c r="R22" i="181"/>
  <c r="S22" i="181" s="1"/>
  <c r="J22" i="181"/>
  <c r="I22" i="181" s="1"/>
  <c r="G22" i="181"/>
  <c r="E22" i="181"/>
  <c r="AQ21" i="181"/>
  <c r="AH21" i="181"/>
  <c r="V21" i="181"/>
  <c r="R21" i="181"/>
  <c r="S21" i="181" s="1"/>
  <c r="J21" i="181"/>
  <c r="I21" i="181" s="1"/>
  <c r="G21" i="181"/>
  <c r="E21" i="181"/>
  <c r="AQ20" i="181"/>
  <c r="AH20" i="181"/>
  <c r="V20" i="181"/>
  <c r="R20" i="181"/>
  <c r="S20" i="181" s="1"/>
  <c r="J20" i="181"/>
  <c r="I20" i="181" s="1"/>
  <c r="G20" i="181"/>
  <c r="E20" i="181"/>
  <c r="AQ19" i="181"/>
  <c r="AH19" i="181"/>
  <c r="V19" i="181"/>
  <c r="R19" i="181"/>
  <c r="S19" i="181" s="1"/>
  <c r="J19" i="181"/>
  <c r="I19" i="181" s="1"/>
  <c r="G19" i="181"/>
  <c r="E19" i="181"/>
  <c r="AQ18" i="181"/>
  <c r="AH18" i="181"/>
  <c r="V18" i="181"/>
  <c r="R18" i="181"/>
  <c r="S18" i="181" s="1"/>
  <c r="J18" i="181"/>
  <c r="I18" i="181" s="1"/>
  <c r="G18" i="181"/>
  <c r="E18" i="181"/>
  <c r="AQ17" i="181"/>
  <c r="AH17" i="181"/>
  <c r="V17" i="181"/>
  <c r="R17" i="181"/>
  <c r="S17" i="181" s="1"/>
  <c r="J17" i="181"/>
  <c r="I17" i="181" s="1"/>
  <c r="G17" i="181"/>
  <c r="E17" i="181"/>
  <c r="AQ16" i="181"/>
  <c r="AH16" i="181"/>
  <c r="V16" i="181"/>
  <c r="R16" i="181"/>
  <c r="S16" i="181" s="1"/>
  <c r="J16" i="181"/>
  <c r="I16" i="181" s="1"/>
  <c r="G16" i="181"/>
  <c r="E16" i="181"/>
  <c r="AQ15" i="181"/>
  <c r="AH15" i="181"/>
  <c r="V15" i="181"/>
  <c r="R15" i="181"/>
  <c r="S15" i="181" s="1"/>
  <c r="J15" i="181"/>
  <c r="I15" i="181" s="1"/>
  <c r="G15" i="181"/>
  <c r="E15" i="181"/>
  <c r="AQ14" i="181"/>
  <c r="AH14" i="181"/>
  <c r="V14" i="181"/>
  <c r="R14" i="181"/>
  <c r="S14" i="181" s="1"/>
  <c r="G14" i="181"/>
  <c r="E14" i="181"/>
  <c r="AQ13" i="181"/>
  <c r="AH13" i="181"/>
  <c r="V13" i="181"/>
  <c r="R13" i="181"/>
  <c r="S13" i="181" s="1"/>
  <c r="J13" i="181"/>
  <c r="I13" i="181" s="1"/>
  <c r="G13" i="181"/>
  <c r="E13" i="181"/>
  <c r="AQ12" i="181"/>
  <c r="AH12" i="181"/>
  <c r="V12" i="181"/>
  <c r="R12" i="181"/>
  <c r="S12" i="181" s="1"/>
  <c r="J12" i="181"/>
  <c r="I12" i="181" s="1"/>
  <c r="G12" i="181"/>
  <c r="E12" i="181"/>
  <c r="AH11" i="181"/>
  <c r="V11" i="181"/>
  <c r="J11" i="181"/>
  <c r="I11" i="181" s="1"/>
  <c r="G11" i="181"/>
  <c r="E11" i="181"/>
  <c r="AQ11" i="181"/>
  <c r="T34" i="181" l="1"/>
  <c r="I34" i="181"/>
  <c r="I33" i="181"/>
  <c r="S34" i="181"/>
  <c r="J14" i="181"/>
  <c r="I14" i="181" s="1"/>
  <c r="AI34" i="181"/>
  <c r="AQ35" i="181"/>
  <c r="AG8" i="181"/>
  <c r="AH35" i="181"/>
  <c r="AI33" i="181"/>
  <c r="AI23" i="181"/>
  <c r="AI31" i="181"/>
  <c r="S33" i="181"/>
  <c r="T12" i="181"/>
  <c r="AI12" i="181" s="1"/>
  <c r="T13" i="181"/>
  <c r="AI13" i="181" s="1"/>
  <c r="T14" i="181"/>
  <c r="AI14" i="181" s="1"/>
  <c r="T15" i="181"/>
  <c r="AI15" i="181" s="1"/>
  <c r="T16" i="181"/>
  <c r="AI16" i="181" s="1"/>
  <c r="T17" i="181"/>
  <c r="AI17" i="181" s="1"/>
  <c r="T18" i="181"/>
  <c r="AI18" i="181" s="1"/>
  <c r="T19" i="181"/>
  <c r="AI19" i="181" s="1"/>
  <c r="T20" i="181"/>
  <c r="AI20" i="181" s="1"/>
  <c r="T21" i="181"/>
  <c r="AI21" i="181" s="1"/>
  <c r="T22" i="181"/>
  <c r="T23" i="181"/>
  <c r="T24" i="181"/>
  <c r="AI24" i="181" s="1"/>
  <c r="T25" i="181"/>
  <c r="AI25" i="181" s="1"/>
  <c r="T26" i="181"/>
  <c r="AI26" i="181" s="1"/>
  <c r="T27" i="181"/>
  <c r="AI27" i="181" s="1"/>
  <c r="T28" i="181"/>
  <c r="AI28" i="181" s="1"/>
  <c r="T29" i="181"/>
  <c r="AI29" i="181" s="1"/>
  <c r="T30" i="181"/>
  <c r="AI30" i="181" s="1"/>
  <c r="T31" i="181"/>
  <c r="T32" i="181"/>
  <c r="AI32" i="181" s="1"/>
  <c r="AI22" i="181"/>
  <c r="K11" i="181"/>
  <c r="K12" i="181"/>
  <c r="K13" i="181"/>
  <c r="K15" i="181"/>
  <c r="K16" i="181"/>
  <c r="K17" i="181"/>
  <c r="K18" i="181"/>
  <c r="K19" i="181"/>
  <c r="K20" i="181"/>
  <c r="K21" i="181"/>
  <c r="K22" i="181"/>
  <c r="K23" i="181"/>
  <c r="K24" i="181"/>
  <c r="K25" i="181"/>
  <c r="K26" i="181"/>
  <c r="K27" i="181"/>
  <c r="K28" i="181"/>
  <c r="K29" i="181"/>
  <c r="K30" i="181"/>
  <c r="K31" i="181"/>
  <c r="K32" i="181"/>
  <c r="AP35" i="181"/>
  <c r="K14" i="181"/>
  <c r="R11" i="181"/>
  <c r="S11" i="181" l="1"/>
  <c r="S35" i="181" s="1"/>
  <c r="R35" i="181"/>
  <c r="T11" i="181"/>
  <c r="T35" i="181" l="1"/>
  <c r="AI35" i="181" s="1"/>
  <c r="AI11" i="181"/>
  <c r="AQ15" i="180"/>
  <c r="AQ14" i="180"/>
  <c r="AQ13" i="180"/>
  <c r="AQ12" i="180"/>
  <c r="AQ14" i="179"/>
  <c r="AQ13" i="179"/>
  <c r="AQ12" i="179"/>
  <c r="AP10" i="180" l="1"/>
  <c r="AQ11" i="180" s="1"/>
  <c r="AG10" i="180"/>
  <c r="AG35" i="180" s="1"/>
  <c r="Q10" i="180"/>
  <c r="Q35" i="180" s="1"/>
  <c r="AR35" i="180"/>
  <c r="P35" i="180"/>
  <c r="AQ34" i="180"/>
  <c r="AH34" i="180"/>
  <c r="V34" i="180"/>
  <c r="R34" i="180"/>
  <c r="S34" i="180" s="1"/>
  <c r="K34" i="180"/>
  <c r="J34" i="180"/>
  <c r="I34" i="180"/>
  <c r="G34" i="180"/>
  <c r="E34" i="180"/>
  <c r="AQ33" i="180"/>
  <c r="AH33" i="180"/>
  <c r="V33" i="180"/>
  <c r="R33" i="180"/>
  <c r="S33" i="180" s="1"/>
  <c r="J33" i="180"/>
  <c r="I33" i="180" s="1"/>
  <c r="G33" i="180"/>
  <c r="E33" i="180"/>
  <c r="AW32" i="180"/>
  <c r="AQ32" i="180"/>
  <c r="AH32" i="180"/>
  <c r="V32" i="180"/>
  <c r="R32" i="180"/>
  <c r="T32" i="180" s="1"/>
  <c r="J32" i="180"/>
  <c r="K32" i="180" s="1"/>
  <c r="I32" i="180"/>
  <c r="G32" i="180"/>
  <c r="E32" i="180"/>
  <c r="AQ31" i="180"/>
  <c r="AH31" i="180"/>
  <c r="V31" i="180"/>
  <c r="R31" i="180"/>
  <c r="T31" i="180" s="1"/>
  <c r="J31" i="180"/>
  <c r="K31" i="180" s="1"/>
  <c r="I31" i="180"/>
  <c r="G31" i="180"/>
  <c r="E31" i="180"/>
  <c r="AQ30" i="180"/>
  <c r="AH30" i="180"/>
  <c r="V30" i="180"/>
  <c r="R30" i="180"/>
  <c r="T30" i="180" s="1"/>
  <c r="J30" i="180"/>
  <c r="K30" i="180" s="1"/>
  <c r="I30" i="180"/>
  <c r="G30" i="180"/>
  <c r="E30" i="180"/>
  <c r="AQ29" i="180"/>
  <c r="AH29" i="180"/>
  <c r="V29" i="180"/>
  <c r="R29" i="180"/>
  <c r="T29" i="180" s="1"/>
  <c r="J29" i="180"/>
  <c r="K29" i="180" s="1"/>
  <c r="I29" i="180"/>
  <c r="G29" i="180"/>
  <c r="E29" i="180"/>
  <c r="AQ28" i="180"/>
  <c r="AH28" i="180"/>
  <c r="V28" i="180"/>
  <c r="R28" i="180"/>
  <c r="T28" i="180" s="1"/>
  <c r="J28" i="180"/>
  <c r="K28" i="180" s="1"/>
  <c r="I28" i="180"/>
  <c r="G28" i="180"/>
  <c r="E28" i="180"/>
  <c r="AQ27" i="180"/>
  <c r="AH27" i="180"/>
  <c r="V27" i="180"/>
  <c r="R27" i="180"/>
  <c r="T27" i="180" s="1"/>
  <c r="J27" i="180"/>
  <c r="K27" i="180" s="1"/>
  <c r="I27" i="180"/>
  <c r="G27" i="180"/>
  <c r="E27" i="180"/>
  <c r="AQ26" i="180"/>
  <c r="AH26" i="180"/>
  <c r="V26" i="180"/>
  <c r="R26" i="180"/>
  <c r="T26" i="180" s="1"/>
  <c r="J26" i="180"/>
  <c r="K26" i="180" s="1"/>
  <c r="I26" i="180"/>
  <c r="G26" i="180"/>
  <c r="E26" i="180"/>
  <c r="AQ25" i="180"/>
  <c r="AH25" i="180"/>
  <c r="V25" i="180"/>
  <c r="R25" i="180"/>
  <c r="T25" i="180" s="1"/>
  <c r="J25" i="180"/>
  <c r="K25" i="180" s="1"/>
  <c r="I25" i="180"/>
  <c r="G25" i="180"/>
  <c r="E25" i="180"/>
  <c r="AQ24" i="180"/>
  <c r="AH24" i="180"/>
  <c r="V24" i="180"/>
  <c r="R24" i="180"/>
  <c r="T24" i="180" s="1"/>
  <c r="J24" i="180"/>
  <c r="K24" i="180" s="1"/>
  <c r="I24" i="180"/>
  <c r="G24" i="180"/>
  <c r="E24" i="180"/>
  <c r="AQ23" i="180"/>
  <c r="AH23" i="180"/>
  <c r="V23" i="180"/>
  <c r="R23" i="180"/>
  <c r="T23" i="180" s="1"/>
  <c r="J23" i="180"/>
  <c r="K23" i="180" s="1"/>
  <c r="I23" i="180"/>
  <c r="G23" i="180"/>
  <c r="E23" i="180"/>
  <c r="AQ22" i="180"/>
  <c r="AH22" i="180"/>
  <c r="V22" i="180"/>
  <c r="R22" i="180"/>
  <c r="T22" i="180" s="1"/>
  <c r="J22" i="180"/>
  <c r="K22" i="180" s="1"/>
  <c r="I22" i="180"/>
  <c r="G22" i="180"/>
  <c r="E22" i="180"/>
  <c r="AQ21" i="180"/>
  <c r="AH21" i="180"/>
  <c r="V21" i="180"/>
  <c r="R21" i="180"/>
  <c r="T21" i="180" s="1"/>
  <c r="J21" i="180"/>
  <c r="K21" i="180" s="1"/>
  <c r="I21" i="180"/>
  <c r="G21" i="180"/>
  <c r="E21" i="180"/>
  <c r="AQ20" i="180"/>
  <c r="AH20" i="180"/>
  <c r="V20" i="180"/>
  <c r="R20" i="180"/>
  <c r="T20" i="180" s="1"/>
  <c r="J20" i="180"/>
  <c r="K20" i="180" s="1"/>
  <c r="I20" i="180"/>
  <c r="G20" i="180"/>
  <c r="E20" i="180"/>
  <c r="AQ19" i="180"/>
  <c r="AH19" i="180"/>
  <c r="V19" i="180"/>
  <c r="R19" i="180"/>
  <c r="T19" i="180" s="1"/>
  <c r="J19" i="180"/>
  <c r="K19" i="180" s="1"/>
  <c r="I19" i="180"/>
  <c r="G19" i="180"/>
  <c r="E19" i="180"/>
  <c r="AQ18" i="180"/>
  <c r="AH18" i="180"/>
  <c r="V18" i="180"/>
  <c r="R18" i="180"/>
  <c r="T18" i="180" s="1"/>
  <c r="J18" i="180"/>
  <c r="K18" i="180" s="1"/>
  <c r="I18" i="180"/>
  <c r="G18" i="180"/>
  <c r="E18" i="180"/>
  <c r="AQ17" i="180"/>
  <c r="AH17" i="180"/>
  <c r="V17" i="180"/>
  <c r="R17" i="180"/>
  <c r="S17" i="180" s="1"/>
  <c r="J17" i="180"/>
  <c r="K17" i="180" s="1"/>
  <c r="I17" i="180"/>
  <c r="G17" i="180"/>
  <c r="E17" i="180"/>
  <c r="AQ16" i="180"/>
  <c r="AH16" i="180"/>
  <c r="V16" i="180"/>
  <c r="R16" i="180"/>
  <c r="S16" i="180" s="1"/>
  <c r="J16" i="180"/>
  <c r="K16" i="180" s="1"/>
  <c r="I16" i="180"/>
  <c r="G16" i="180"/>
  <c r="E16" i="180"/>
  <c r="AH15" i="180"/>
  <c r="V15" i="180"/>
  <c r="R15" i="180"/>
  <c r="S15" i="180" s="1"/>
  <c r="J15" i="180"/>
  <c r="K15" i="180" s="1"/>
  <c r="G15" i="180"/>
  <c r="E15" i="180"/>
  <c r="AH14" i="180"/>
  <c r="V14" i="180"/>
  <c r="R14" i="180"/>
  <c r="S14" i="180" s="1"/>
  <c r="G14" i="180"/>
  <c r="E14" i="180"/>
  <c r="AH13" i="180"/>
  <c r="V13" i="180"/>
  <c r="R13" i="180"/>
  <c r="T13" i="180" s="1"/>
  <c r="J13" i="180"/>
  <c r="K13" i="180" s="1"/>
  <c r="I13" i="180"/>
  <c r="G13" i="180"/>
  <c r="E13" i="180"/>
  <c r="AH12" i="180"/>
  <c r="V12" i="180"/>
  <c r="R12" i="180"/>
  <c r="T12" i="180" s="1"/>
  <c r="J12" i="180"/>
  <c r="K12" i="180" s="1"/>
  <c r="G12" i="180"/>
  <c r="E12" i="180"/>
  <c r="V11" i="180"/>
  <c r="J11" i="180"/>
  <c r="K11" i="180" s="1"/>
  <c r="I11" i="180"/>
  <c r="G11" i="180"/>
  <c r="E11" i="180"/>
  <c r="I12" i="180" l="1"/>
  <c r="AH11" i="180"/>
  <c r="I15" i="180"/>
  <c r="J14" i="180"/>
  <c r="AP35" i="180"/>
  <c r="AQ35" i="180"/>
  <c r="K33" i="180"/>
  <c r="AI12" i="180"/>
  <c r="AI13" i="180"/>
  <c r="AI18" i="180"/>
  <c r="AI19" i="180"/>
  <c r="AI20" i="180"/>
  <c r="AI21" i="180"/>
  <c r="AI22" i="180"/>
  <c r="AI23" i="180"/>
  <c r="AI24" i="180"/>
  <c r="AI25" i="180"/>
  <c r="AI26" i="180"/>
  <c r="AI27" i="180"/>
  <c r="AI28" i="180"/>
  <c r="AI29" i="180"/>
  <c r="AI30" i="180"/>
  <c r="AI31" i="180"/>
  <c r="AI32" i="180"/>
  <c r="R11" i="180"/>
  <c r="S12" i="180"/>
  <c r="S13" i="180"/>
  <c r="T14" i="180"/>
  <c r="AI14" i="180" s="1"/>
  <c r="T15" i="180"/>
  <c r="AI15" i="180" s="1"/>
  <c r="T16" i="180"/>
  <c r="AI16" i="180" s="1"/>
  <c r="T17" i="180"/>
  <c r="AI17" i="180" s="1"/>
  <c r="AG8" i="180"/>
  <c r="T33" i="180"/>
  <c r="AI33" i="180" s="1"/>
  <c r="T34" i="180"/>
  <c r="AI34" i="180" s="1"/>
  <c r="S19" i="180"/>
  <c r="S20" i="180"/>
  <c r="S22" i="180"/>
  <c r="S23" i="180"/>
  <c r="S24" i="180"/>
  <c r="S25" i="180"/>
  <c r="S26" i="180"/>
  <c r="S27" i="180"/>
  <c r="S28" i="180"/>
  <c r="S29" i="180"/>
  <c r="S30" i="180"/>
  <c r="S31" i="180"/>
  <c r="S32" i="180"/>
  <c r="S18" i="180"/>
  <c r="S21" i="180"/>
  <c r="AH35" i="180" l="1"/>
  <c r="K14" i="180"/>
  <c r="I14" i="180"/>
  <c r="R35" i="180"/>
  <c r="S11" i="180"/>
  <c r="S35" i="180" s="1"/>
  <c r="T11" i="180"/>
  <c r="AQ18" i="179"/>
  <c r="AQ19" i="179"/>
  <c r="AQ20" i="179"/>
  <c r="AQ21" i="179"/>
  <c r="AQ22" i="179"/>
  <c r="AQ23" i="179"/>
  <c r="AQ24" i="179"/>
  <c r="AQ25" i="179"/>
  <c r="AP10" i="179"/>
  <c r="AQ11" i="179" s="1"/>
  <c r="AG10" i="179"/>
  <c r="AG10" i="178"/>
  <c r="Q10" i="179"/>
  <c r="Q10" i="178"/>
  <c r="T35" i="180" l="1"/>
  <c r="AI35" i="180" s="1"/>
  <c r="AI11" i="180"/>
  <c r="AR35" i="179"/>
  <c r="P35" i="179"/>
  <c r="AQ34" i="179"/>
  <c r="AH34" i="179"/>
  <c r="V34" i="179"/>
  <c r="R34" i="179"/>
  <c r="S34" i="179" s="1"/>
  <c r="J34" i="179"/>
  <c r="K34" i="179" s="1"/>
  <c r="G34" i="179"/>
  <c r="E34" i="179"/>
  <c r="AQ33" i="179"/>
  <c r="AH33" i="179"/>
  <c r="V33" i="179"/>
  <c r="R33" i="179"/>
  <c r="S33" i="179" s="1"/>
  <c r="J33" i="179"/>
  <c r="K33" i="179" s="1"/>
  <c r="G33" i="179"/>
  <c r="E33" i="179"/>
  <c r="AW32" i="179"/>
  <c r="AQ32" i="179"/>
  <c r="AH32" i="179"/>
  <c r="V32" i="179"/>
  <c r="R32" i="179"/>
  <c r="S32" i="179" s="1"/>
  <c r="J32" i="179"/>
  <c r="G32" i="179"/>
  <c r="E32" i="179"/>
  <c r="AQ31" i="179"/>
  <c r="AH31" i="179"/>
  <c r="V31" i="179"/>
  <c r="R31" i="179"/>
  <c r="S31" i="179" s="1"/>
  <c r="J31" i="179"/>
  <c r="G31" i="179"/>
  <c r="E31" i="179"/>
  <c r="AQ30" i="179"/>
  <c r="AH30" i="179"/>
  <c r="V30" i="179"/>
  <c r="R30" i="179"/>
  <c r="S30" i="179" s="1"/>
  <c r="J30" i="179"/>
  <c r="G30" i="179"/>
  <c r="E30" i="179"/>
  <c r="AQ29" i="179"/>
  <c r="AH29" i="179"/>
  <c r="V29" i="179"/>
  <c r="R29" i="179"/>
  <c r="S29" i="179" s="1"/>
  <c r="J29" i="179"/>
  <c r="G29" i="179"/>
  <c r="E29" i="179"/>
  <c r="AQ28" i="179"/>
  <c r="AH28" i="179"/>
  <c r="V28" i="179"/>
  <c r="R28" i="179"/>
  <c r="S28" i="179" s="1"/>
  <c r="J28" i="179"/>
  <c r="G28" i="179"/>
  <c r="E28" i="179"/>
  <c r="AQ27" i="179"/>
  <c r="AH27" i="179"/>
  <c r="V27" i="179"/>
  <c r="R27" i="179"/>
  <c r="S27" i="179" s="1"/>
  <c r="J27" i="179"/>
  <c r="G27" i="179"/>
  <c r="E27" i="179"/>
  <c r="AQ26" i="179"/>
  <c r="AH26" i="179"/>
  <c r="V26" i="179"/>
  <c r="R26" i="179"/>
  <c r="S26" i="179" s="1"/>
  <c r="J26" i="179"/>
  <c r="G26" i="179"/>
  <c r="E26" i="179"/>
  <c r="AH25" i="179"/>
  <c r="V25" i="179"/>
  <c r="R25" i="179"/>
  <c r="S25" i="179" s="1"/>
  <c r="J25" i="179"/>
  <c r="G25" i="179"/>
  <c r="E25" i="179"/>
  <c r="AH24" i="179"/>
  <c r="V24" i="179"/>
  <c r="R24" i="179"/>
  <c r="S24" i="179" s="1"/>
  <c r="J24" i="179"/>
  <c r="G24" i="179"/>
  <c r="E24" i="179"/>
  <c r="AH23" i="179"/>
  <c r="V23" i="179"/>
  <c r="R23" i="179"/>
  <c r="S23" i="179" s="1"/>
  <c r="J23" i="179"/>
  <c r="G23" i="179"/>
  <c r="E23" i="179"/>
  <c r="AH22" i="179"/>
  <c r="V22" i="179"/>
  <c r="R22" i="179"/>
  <c r="S22" i="179" s="1"/>
  <c r="J22" i="179"/>
  <c r="G22" i="179"/>
  <c r="E22" i="179"/>
  <c r="AH21" i="179"/>
  <c r="V21" i="179"/>
  <c r="R21" i="179"/>
  <c r="S21" i="179" s="1"/>
  <c r="J21" i="179"/>
  <c r="G21" i="179"/>
  <c r="E21" i="179"/>
  <c r="AH20" i="179"/>
  <c r="V20" i="179"/>
  <c r="R20" i="179"/>
  <c r="S20" i="179" s="1"/>
  <c r="J20" i="179"/>
  <c r="G20" i="179"/>
  <c r="E20" i="179"/>
  <c r="AH19" i="179"/>
  <c r="V19" i="179"/>
  <c r="R19" i="179"/>
  <c r="S19" i="179" s="1"/>
  <c r="J19" i="179"/>
  <c r="G19" i="179"/>
  <c r="E19" i="179"/>
  <c r="AH18" i="179"/>
  <c r="V18" i="179"/>
  <c r="R18" i="179"/>
  <c r="S18" i="179" s="1"/>
  <c r="J18" i="179"/>
  <c r="G18" i="179"/>
  <c r="E18" i="179"/>
  <c r="AQ17" i="179"/>
  <c r="AH17" i="179"/>
  <c r="V17" i="179"/>
  <c r="R17" i="179"/>
  <c r="J17" i="179"/>
  <c r="I17" i="179" s="1"/>
  <c r="G17" i="179"/>
  <c r="E17" i="179"/>
  <c r="AQ16" i="179"/>
  <c r="AH16" i="179"/>
  <c r="V16" i="179"/>
  <c r="R16" i="179"/>
  <c r="J16" i="179"/>
  <c r="I16" i="179" s="1"/>
  <c r="G16" i="179"/>
  <c r="E16" i="179"/>
  <c r="AQ15" i="179"/>
  <c r="AH15" i="179"/>
  <c r="V15" i="179"/>
  <c r="R15" i="179"/>
  <c r="J15" i="179"/>
  <c r="I15" i="179" s="1"/>
  <c r="G15" i="179"/>
  <c r="E15" i="179"/>
  <c r="AH14" i="179"/>
  <c r="V14" i="179"/>
  <c r="R14" i="179"/>
  <c r="G14" i="179"/>
  <c r="E14" i="179"/>
  <c r="AH13" i="179"/>
  <c r="V13" i="179"/>
  <c r="R13" i="179"/>
  <c r="J13" i="179"/>
  <c r="I13" i="179" s="1"/>
  <c r="G13" i="179"/>
  <c r="E13" i="179"/>
  <c r="AH12" i="179"/>
  <c r="V12" i="179"/>
  <c r="R12" i="179"/>
  <c r="J12" i="179"/>
  <c r="I12" i="179" s="1"/>
  <c r="G12" i="179"/>
  <c r="E12" i="179"/>
  <c r="AH11" i="179"/>
  <c r="V11" i="179"/>
  <c r="J11" i="179"/>
  <c r="I11" i="179" s="1"/>
  <c r="G11" i="179"/>
  <c r="E11" i="179"/>
  <c r="AP35" i="179"/>
  <c r="AG35" i="179"/>
  <c r="Q35" i="179"/>
  <c r="AG8" i="179"/>
  <c r="S17" i="179" l="1"/>
  <c r="S16" i="179"/>
  <c r="K13" i="179"/>
  <c r="K17" i="179"/>
  <c r="I33" i="179"/>
  <c r="I34" i="179"/>
  <c r="S15" i="179"/>
  <c r="S14" i="179"/>
  <c r="S13" i="179"/>
  <c r="S12" i="179"/>
  <c r="AH35" i="179"/>
  <c r="T34" i="179"/>
  <c r="AI34" i="179" s="1"/>
  <c r="T33" i="179"/>
  <c r="AI33" i="179" s="1"/>
  <c r="T16" i="179"/>
  <c r="AI16" i="179" s="1"/>
  <c r="T15" i="179"/>
  <c r="AI15" i="179" s="1"/>
  <c r="T14" i="179"/>
  <c r="AI14" i="179" s="1"/>
  <c r="T12" i="179"/>
  <c r="AI12" i="179" s="1"/>
  <c r="T13" i="179"/>
  <c r="AI13" i="179" s="1"/>
  <c r="T17" i="179"/>
  <c r="AI17" i="179" s="1"/>
  <c r="T18" i="179"/>
  <c r="AI18" i="179" s="1"/>
  <c r="T19" i="179"/>
  <c r="AI19" i="179" s="1"/>
  <c r="T20" i="179"/>
  <c r="AI20" i="179" s="1"/>
  <c r="T21" i="179"/>
  <c r="AI21" i="179" s="1"/>
  <c r="T22" i="179"/>
  <c r="AI22" i="179" s="1"/>
  <c r="T23" i="179"/>
  <c r="AI23" i="179" s="1"/>
  <c r="T24" i="179"/>
  <c r="AI24" i="179" s="1"/>
  <c r="T25" i="179"/>
  <c r="AI25" i="179" s="1"/>
  <c r="T26" i="179"/>
  <c r="AI26" i="179" s="1"/>
  <c r="T27" i="179"/>
  <c r="AI27" i="179" s="1"/>
  <c r="T28" i="179"/>
  <c r="T29" i="179"/>
  <c r="AI29" i="179" s="1"/>
  <c r="T30" i="179"/>
  <c r="AI30" i="179" s="1"/>
  <c r="T31" i="179"/>
  <c r="AI31" i="179" s="1"/>
  <c r="T32" i="179"/>
  <c r="AI32" i="179" s="1"/>
  <c r="J14" i="179"/>
  <c r="I18" i="179"/>
  <c r="K18" i="179"/>
  <c r="I19" i="179"/>
  <c r="K19" i="179"/>
  <c r="I20" i="179"/>
  <c r="K20" i="179"/>
  <c r="I21" i="179"/>
  <c r="K21" i="179"/>
  <c r="I22" i="179"/>
  <c r="K22" i="179"/>
  <c r="I23" i="179"/>
  <c r="K23" i="179"/>
  <c r="I24" i="179"/>
  <c r="K24" i="179"/>
  <c r="I25" i="179"/>
  <c r="K25" i="179"/>
  <c r="I26" i="179"/>
  <c r="K26" i="179"/>
  <c r="I27" i="179"/>
  <c r="K27" i="179"/>
  <c r="I28" i="179"/>
  <c r="K28" i="179"/>
  <c r="AI28" i="179"/>
  <c r="I29" i="179"/>
  <c r="K29" i="179"/>
  <c r="I30" i="179"/>
  <c r="K30" i="179"/>
  <c r="I31" i="179"/>
  <c r="K31" i="179"/>
  <c r="I32" i="179"/>
  <c r="K32" i="179"/>
  <c r="K15" i="179"/>
  <c r="K11" i="179"/>
  <c r="AQ35" i="179"/>
  <c r="K12" i="179"/>
  <c r="K16" i="179"/>
  <c r="R11" i="179"/>
  <c r="R35" i="179" l="1"/>
  <c r="S11" i="179"/>
  <c r="S35" i="179" s="1"/>
  <c r="T11" i="179"/>
  <c r="I14" i="179"/>
  <c r="K14" i="179"/>
  <c r="T35" i="179" l="1"/>
  <c r="AI35" i="179" s="1"/>
  <c r="AI11" i="179"/>
  <c r="AP10" i="178"/>
  <c r="AQ11" i="178" s="1"/>
  <c r="AG35" i="178"/>
  <c r="AR35" i="178"/>
  <c r="P35" i="178"/>
  <c r="AQ34" i="178"/>
  <c r="AH34" i="178"/>
  <c r="V34" i="178"/>
  <c r="R34" i="178"/>
  <c r="J34" i="178"/>
  <c r="K34" i="178" s="1"/>
  <c r="G34" i="178"/>
  <c r="E34" i="178"/>
  <c r="AQ33" i="178"/>
  <c r="AH33" i="178"/>
  <c r="V33" i="178"/>
  <c r="R33" i="178"/>
  <c r="J33" i="178"/>
  <c r="K33" i="178" s="1"/>
  <c r="G33" i="178"/>
  <c r="E33" i="178"/>
  <c r="AW32" i="178"/>
  <c r="AQ32" i="178"/>
  <c r="AH32" i="178"/>
  <c r="V32" i="178"/>
  <c r="R32" i="178"/>
  <c r="J32" i="178"/>
  <c r="I32" i="178" s="1"/>
  <c r="G32" i="178"/>
  <c r="E32" i="178"/>
  <c r="AQ31" i="178"/>
  <c r="AH31" i="178"/>
  <c r="V31" i="178"/>
  <c r="R31" i="178"/>
  <c r="J31" i="178"/>
  <c r="I31" i="178" s="1"/>
  <c r="G31" i="178"/>
  <c r="E31" i="178"/>
  <c r="AQ30" i="178"/>
  <c r="AH30" i="178"/>
  <c r="V30" i="178"/>
  <c r="R30" i="178"/>
  <c r="J30" i="178"/>
  <c r="I30" i="178" s="1"/>
  <c r="G30" i="178"/>
  <c r="E30" i="178"/>
  <c r="AQ29" i="178"/>
  <c r="AH29" i="178"/>
  <c r="V29" i="178"/>
  <c r="R29" i="178"/>
  <c r="J29" i="178"/>
  <c r="I29" i="178" s="1"/>
  <c r="G29" i="178"/>
  <c r="E29" i="178"/>
  <c r="AQ28" i="178"/>
  <c r="AH28" i="178"/>
  <c r="V28" i="178"/>
  <c r="R28" i="178"/>
  <c r="J28" i="178"/>
  <c r="I28" i="178" s="1"/>
  <c r="G28" i="178"/>
  <c r="E28" i="178"/>
  <c r="AQ27" i="178"/>
  <c r="AH27" i="178"/>
  <c r="V27" i="178"/>
  <c r="R27" i="178"/>
  <c r="J27" i="178"/>
  <c r="I27" i="178" s="1"/>
  <c r="G27" i="178"/>
  <c r="E27" i="178"/>
  <c r="AQ26" i="178"/>
  <c r="AH26" i="178"/>
  <c r="V26" i="178"/>
  <c r="R26" i="178"/>
  <c r="J26" i="178"/>
  <c r="I26" i="178" s="1"/>
  <c r="G26" i="178"/>
  <c r="E26" i="178"/>
  <c r="AQ25" i="178"/>
  <c r="AH25" i="178"/>
  <c r="V25" i="178"/>
  <c r="R25" i="178"/>
  <c r="J25" i="178"/>
  <c r="I25" i="178" s="1"/>
  <c r="G25" i="178"/>
  <c r="E25" i="178"/>
  <c r="AQ24" i="178"/>
  <c r="AH24" i="178"/>
  <c r="V24" i="178"/>
  <c r="R24" i="178"/>
  <c r="J24" i="178"/>
  <c r="I24" i="178" s="1"/>
  <c r="G24" i="178"/>
  <c r="E24" i="178"/>
  <c r="AQ23" i="178"/>
  <c r="AH23" i="178"/>
  <c r="V23" i="178"/>
  <c r="R23" i="178"/>
  <c r="J23" i="178"/>
  <c r="I23" i="178" s="1"/>
  <c r="G23" i="178"/>
  <c r="E23" i="178"/>
  <c r="AQ22" i="178"/>
  <c r="AH22" i="178"/>
  <c r="V22" i="178"/>
  <c r="R22" i="178"/>
  <c r="J22" i="178"/>
  <c r="I22" i="178" s="1"/>
  <c r="G22" i="178"/>
  <c r="E22" i="178"/>
  <c r="AQ21" i="178"/>
  <c r="AH21" i="178"/>
  <c r="V21" i="178"/>
  <c r="R21" i="178"/>
  <c r="J21" i="178"/>
  <c r="I21" i="178" s="1"/>
  <c r="G21" i="178"/>
  <c r="E21" i="178"/>
  <c r="AQ20" i="178"/>
  <c r="AH20" i="178"/>
  <c r="V20" i="178"/>
  <c r="R20" i="178"/>
  <c r="J20" i="178"/>
  <c r="I20" i="178" s="1"/>
  <c r="G20" i="178"/>
  <c r="E20" i="178"/>
  <c r="AQ19" i="178"/>
  <c r="AH19" i="178"/>
  <c r="V19" i="178"/>
  <c r="R19" i="178"/>
  <c r="J19" i="178"/>
  <c r="I19" i="178" s="1"/>
  <c r="G19" i="178"/>
  <c r="E19" i="178"/>
  <c r="AQ18" i="178"/>
  <c r="AH18" i="178"/>
  <c r="V18" i="178"/>
  <c r="R18" i="178"/>
  <c r="J18" i="178"/>
  <c r="I18" i="178" s="1"/>
  <c r="G18" i="178"/>
  <c r="E18" i="178"/>
  <c r="AQ17" i="178"/>
  <c r="AH17" i="178"/>
  <c r="V17" i="178"/>
  <c r="R17" i="178"/>
  <c r="J17" i="178"/>
  <c r="I17" i="178" s="1"/>
  <c r="G17" i="178"/>
  <c r="E17" i="178"/>
  <c r="AQ16" i="178"/>
  <c r="AH16" i="178"/>
  <c r="V16" i="178"/>
  <c r="R16" i="178"/>
  <c r="J16" i="178"/>
  <c r="I16" i="178" s="1"/>
  <c r="G16" i="178"/>
  <c r="E16" i="178"/>
  <c r="AQ15" i="178"/>
  <c r="AH15" i="178"/>
  <c r="V15" i="178"/>
  <c r="R15" i="178"/>
  <c r="J15" i="178"/>
  <c r="I15" i="178" s="1"/>
  <c r="G15" i="178"/>
  <c r="E15" i="178"/>
  <c r="AQ14" i="178"/>
  <c r="AH14" i="178"/>
  <c r="V14" i="178"/>
  <c r="R14" i="178"/>
  <c r="G14" i="178"/>
  <c r="E14" i="178"/>
  <c r="AQ13" i="178"/>
  <c r="AH13" i="178"/>
  <c r="V13" i="178"/>
  <c r="R13" i="178"/>
  <c r="J13" i="178"/>
  <c r="I13" i="178" s="1"/>
  <c r="G13" i="178"/>
  <c r="E13" i="178"/>
  <c r="AQ12" i="178"/>
  <c r="AH12" i="178"/>
  <c r="V12" i="178"/>
  <c r="R12" i="178"/>
  <c r="J12" i="178"/>
  <c r="I12" i="178" s="1"/>
  <c r="G12" i="178"/>
  <c r="E12" i="178"/>
  <c r="V11" i="178"/>
  <c r="J11" i="178"/>
  <c r="I11" i="178" s="1"/>
  <c r="G11" i="178"/>
  <c r="E11" i="178"/>
  <c r="Q35" i="178"/>
  <c r="J14" i="178" l="1"/>
  <c r="I14" i="178" s="1"/>
  <c r="K23" i="178"/>
  <c r="T15" i="178"/>
  <c r="AI15" i="178" s="1"/>
  <c r="T19" i="178"/>
  <c r="T24" i="178"/>
  <c r="T14" i="178"/>
  <c r="T18" i="178"/>
  <c r="AI18" i="178" s="1"/>
  <c r="T22" i="178"/>
  <c r="T23" i="178"/>
  <c r="T27" i="178"/>
  <c r="T31" i="178"/>
  <c r="AI31" i="178" s="1"/>
  <c r="T26" i="178"/>
  <c r="T13" i="178"/>
  <c r="AI13" i="178" s="1"/>
  <c r="S17" i="178"/>
  <c r="T30" i="178"/>
  <c r="AI30" i="178" s="1"/>
  <c r="T12" i="178"/>
  <c r="T16" i="178"/>
  <c r="S20" i="178"/>
  <c r="S25" i="178"/>
  <c r="T29" i="178"/>
  <c r="T34" i="178"/>
  <c r="AI34" i="178" s="1"/>
  <c r="T21" i="178"/>
  <c r="S28" i="178"/>
  <c r="T32" i="178"/>
  <c r="T33" i="178"/>
  <c r="S26" i="178"/>
  <c r="T25" i="178"/>
  <c r="AI25" i="178" s="1"/>
  <c r="AP35" i="178"/>
  <c r="K29" i="178"/>
  <c r="S31" i="178"/>
  <c r="AI12" i="178"/>
  <c r="K27" i="178"/>
  <c r="K17" i="178"/>
  <c r="AI22" i="178"/>
  <c r="T28" i="178"/>
  <c r="AI28" i="178" s="1"/>
  <c r="K11" i="178"/>
  <c r="K12" i="178"/>
  <c r="K13" i="178"/>
  <c r="K14" i="178"/>
  <c r="K15" i="178"/>
  <c r="K19" i="178"/>
  <c r="AI33" i="178"/>
  <c r="T17" i="178"/>
  <c r="AI17" i="178" s="1"/>
  <c r="S18" i="178"/>
  <c r="K21" i="178"/>
  <c r="K25" i="178"/>
  <c r="AI19" i="178"/>
  <c r="T20" i="178"/>
  <c r="AI20" i="178" s="1"/>
  <c r="AI21" i="178"/>
  <c r="S23" i="178"/>
  <c r="AI24" i="178"/>
  <c r="K31" i="178"/>
  <c r="S33" i="178"/>
  <c r="I33" i="178"/>
  <c r="S15" i="178"/>
  <c r="S13" i="178"/>
  <c r="AQ35" i="178"/>
  <c r="AI14" i="178"/>
  <c r="AI23" i="178"/>
  <c r="AI16" i="178"/>
  <c r="AI26" i="178"/>
  <c r="AI27" i="178"/>
  <c r="AI29" i="178"/>
  <c r="AI32" i="178"/>
  <c r="S16" i="178"/>
  <c r="S21" i="178"/>
  <c r="S24" i="178"/>
  <c r="S29" i="178"/>
  <c r="S32" i="178"/>
  <c r="S12" i="178"/>
  <c r="S14" i="178"/>
  <c r="S19" i="178"/>
  <c r="S22" i="178"/>
  <c r="S27" i="178"/>
  <c r="S30" i="178"/>
  <c r="S34" i="178"/>
  <c r="K16" i="178"/>
  <c r="K18" i="178"/>
  <c r="K20" i="178"/>
  <c r="K22" i="178"/>
  <c r="K24" i="178"/>
  <c r="K26" i="178"/>
  <c r="K28" i="178"/>
  <c r="K30" i="178"/>
  <c r="K32" i="178"/>
  <c r="I34" i="178"/>
  <c r="AG8" i="178"/>
  <c r="R11" i="178"/>
  <c r="AH11" i="178"/>
  <c r="T16" i="168"/>
  <c r="R35" i="178" l="1"/>
  <c r="T11" i="178"/>
  <c r="T35" i="178" s="1"/>
  <c r="S11" i="178"/>
  <c r="S35" i="178" s="1"/>
  <c r="AH35" i="178"/>
  <c r="AG10" i="177"/>
  <c r="Q10" i="177"/>
  <c r="AI11" i="178" l="1"/>
  <c r="AI35" i="178"/>
  <c r="AR35" i="177"/>
  <c r="P35" i="177"/>
  <c r="AQ34" i="177"/>
  <c r="AH34" i="177"/>
  <c r="V34" i="177"/>
  <c r="R34" i="177"/>
  <c r="J34" i="177"/>
  <c r="I34" i="177" s="1"/>
  <c r="G34" i="177"/>
  <c r="E34" i="177"/>
  <c r="AQ33" i="177"/>
  <c r="AH33" i="177"/>
  <c r="V33" i="177"/>
  <c r="R33" i="177"/>
  <c r="J33" i="177"/>
  <c r="I33" i="177" s="1"/>
  <c r="G33" i="177"/>
  <c r="E33" i="177"/>
  <c r="AW32" i="177"/>
  <c r="AQ32" i="177"/>
  <c r="AH32" i="177"/>
  <c r="V32" i="177"/>
  <c r="R32" i="177"/>
  <c r="J32" i="177"/>
  <c r="K32" i="177" s="1"/>
  <c r="G32" i="177"/>
  <c r="E32" i="177"/>
  <c r="AQ31" i="177"/>
  <c r="AH31" i="177"/>
  <c r="V31" i="177"/>
  <c r="R31" i="177"/>
  <c r="J31" i="177"/>
  <c r="I31" i="177" s="1"/>
  <c r="G31" i="177"/>
  <c r="E31" i="177"/>
  <c r="AQ30" i="177"/>
  <c r="AH30" i="177"/>
  <c r="V30" i="177"/>
  <c r="R30" i="177"/>
  <c r="J30" i="177"/>
  <c r="K30" i="177" s="1"/>
  <c r="G30" i="177"/>
  <c r="E30" i="177"/>
  <c r="AQ29" i="177"/>
  <c r="AH29" i="177"/>
  <c r="V29" i="177"/>
  <c r="R29" i="177"/>
  <c r="J29" i="177"/>
  <c r="K29" i="177" s="1"/>
  <c r="G29" i="177"/>
  <c r="E29" i="177"/>
  <c r="AQ28" i="177"/>
  <c r="AH28" i="177"/>
  <c r="V28" i="177"/>
  <c r="R28" i="177"/>
  <c r="J28" i="177"/>
  <c r="K28" i="177" s="1"/>
  <c r="G28" i="177"/>
  <c r="E28" i="177"/>
  <c r="AQ27" i="177"/>
  <c r="AH27" i="177"/>
  <c r="V27" i="177"/>
  <c r="R27" i="177"/>
  <c r="J27" i="177"/>
  <c r="K27" i="177" s="1"/>
  <c r="G27" i="177"/>
  <c r="E27" i="177"/>
  <c r="AQ26" i="177"/>
  <c r="AH26" i="177"/>
  <c r="V26" i="177"/>
  <c r="R26" i="177"/>
  <c r="J26" i="177"/>
  <c r="K26" i="177" s="1"/>
  <c r="G26" i="177"/>
  <c r="E26" i="177"/>
  <c r="AQ25" i="177"/>
  <c r="AH25" i="177"/>
  <c r="V25" i="177"/>
  <c r="R25" i="177"/>
  <c r="J25" i="177"/>
  <c r="I25" i="177" s="1"/>
  <c r="G25" i="177"/>
  <c r="E25" i="177"/>
  <c r="AQ24" i="177"/>
  <c r="AH24" i="177"/>
  <c r="V24" i="177"/>
  <c r="R24" i="177"/>
  <c r="J24" i="177"/>
  <c r="K24" i="177" s="1"/>
  <c r="G24" i="177"/>
  <c r="E24" i="177"/>
  <c r="AQ23" i="177"/>
  <c r="AH23" i="177"/>
  <c r="V23" i="177"/>
  <c r="R23" i="177"/>
  <c r="J23" i="177"/>
  <c r="K23" i="177" s="1"/>
  <c r="G23" i="177"/>
  <c r="E23" i="177"/>
  <c r="AQ22" i="177"/>
  <c r="AH22" i="177"/>
  <c r="V22" i="177"/>
  <c r="R22" i="177"/>
  <c r="J22" i="177"/>
  <c r="K22" i="177" s="1"/>
  <c r="G22" i="177"/>
  <c r="E22" i="177"/>
  <c r="AQ21" i="177"/>
  <c r="AH21" i="177"/>
  <c r="V21" i="177"/>
  <c r="R21" i="177"/>
  <c r="J21" i="177"/>
  <c r="I21" i="177" s="1"/>
  <c r="G21" i="177"/>
  <c r="E21" i="177"/>
  <c r="AQ20" i="177"/>
  <c r="AH20" i="177"/>
  <c r="V20" i="177"/>
  <c r="R20" i="177"/>
  <c r="J20" i="177"/>
  <c r="K20" i="177" s="1"/>
  <c r="G20" i="177"/>
  <c r="E20" i="177"/>
  <c r="AQ19" i="177"/>
  <c r="AH19" i="177"/>
  <c r="V19" i="177"/>
  <c r="R19" i="177"/>
  <c r="J19" i="177"/>
  <c r="K19" i="177" s="1"/>
  <c r="G19" i="177"/>
  <c r="E19" i="177"/>
  <c r="AQ18" i="177"/>
  <c r="AH18" i="177"/>
  <c r="V18" i="177"/>
  <c r="R18" i="177"/>
  <c r="J18" i="177"/>
  <c r="I18" i="177" s="1"/>
  <c r="G18" i="177"/>
  <c r="E18" i="177"/>
  <c r="AQ17" i="177"/>
  <c r="AH17" i="177"/>
  <c r="V17" i="177"/>
  <c r="R17" i="177"/>
  <c r="J17" i="177"/>
  <c r="I17" i="177" s="1"/>
  <c r="G17" i="177"/>
  <c r="E17" i="177"/>
  <c r="AQ16" i="177"/>
  <c r="AH16" i="177"/>
  <c r="V16" i="177"/>
  <c r="R16" i="177"/>
  <c r="J16" i="177"/>
  <c r="K16" i="177" s="1"/>
  <c r="G16" i="177"/>
  <c r="E16" i="177"/>
  <c r="AQ15" i="177"/>
  <c r="AH15" i="177"/>
  <c r="V15" i="177"/>
  <c r="R15" i="177"/>
  <c r="J15" i="177"/>
  <c r="I15" i="177" s="1"/>
  <c r="G15" i="177"/>
  <c r="E15" i="177"/>
  <c r="AQ14" i="177"/>
  <c r="AH14" i="177"/>
  <c r="V14" i="177"/>
  <c r="R14" i="177"/>
  <c r="G14" i="177"/>
  <c r="E14" i="177"/>
  <c r="AQ13" i="177"/>
  <c r="AH13" i="177"/>
  <c r="V13" i="177"/>
  <c r="R13" i="177"/>
  <c r="J13" i="177"/>
  <c r="K13" i="177" s="1"/>
  <c r="G13" i="177"/>
  <c r="E13" i="177"/>
  <c r="AQ12" i="177"/>
  <c r="AH12" i="177"/>
  <c r="V12" i="177"/>
  <c r="R12" i="177"/>
  <c r="J12" i="177"/>
  <c r="K12" i="177" s="1"/>
  <c r="G12" i="177"/>
  <c r="E12" i="177"/>
  <c r="V11" i="177"/>
  <c r="J11" i="177"/>
  <c r="K11" i="177" s="1"/>
  <c r="G11" i="177"/>
  <c r="E11" i="177"/>
  <c r="AQ11" i="177"/>
  <c r="AG35" i="177"/>
  <c r="Q35" i="177"/>
  <c r="AG8" i="177"/>
  <c r="S16" i="177" l="1"/>
  <c r="T32" i="177"/>
  <c r="AI32" i="177" s="1"/>
  <c r="K33" i="177"/>
  <c r="S34" i="177"/>
  <c r="S33" i="177"/>
  <c r="T31" i="177"/>
  <c r="AI31" i="177" s="1"/>
  <c r="T30" i="177"/>
  <c r="AI30" i="177" s="1"/>
  <c r="K17" i="177"/>
  <c r="I19" i="177"/>
  <c r="I16" i="177"/>
  <c r="I11" i="177"/>
  <c r="T12" i="177"/>
  <c r="AI12" i="177" s="1"/>
  <c r="T13" i="177"/>
  <c r="T21" i="177"/>
  <c r="T15" i="177"/>
  <c r="AI15" i="177" s="1"/>
  <c r="T16" i="177"/>
  <c r="AI16" i="177" s="1"/>
  <c r="T20" i="177"/>
  <c r="AI20" i="177" s="1"/>
  <c r="I32" i="177"/>
  <c r="T22" i="177"/>
  <c r="AI22" i="177" s="1"/>
  <c r="I12" i="177"/>
  <c r="I13" i="177"/>
  <c r="T14" i="177"/>
  <c r="AI14" i="177" s="1"/>
  <c r="S19" i="177"/>
  <c r="I30" i="177"/>
  <c r="T29" i="177"/>
  <c r="T28" i="177"/>
  <c r="AI28" i="177" s="1"/>
  <c r="T27" i="177"/>
  <c r="AI27" i="177" s="1"/>
  <c r="T26" i="177"/>
  <c r="T24" i="177"/>
  <c r="AI24" i="177" s="1"/>
  <c r="T25" i="177"/>
  <c r="AI25" i="177" s="1"/>
  <c r="T23" i="177"/>
  <c r="AI23" i="177" s="1"/>
  <c r="I29" i="177"/>
  <c r="T19" i="177"/>
  <c r="AI19" i="177" s="1"/>
  <c r="T18" i="177"/>
  <c r="AI18" i="177" s="1"/>
  <c r="T17" i="177"/>
  <c r="AI17" i="177" s="1"/>
  <c r="K31" i="177"/>
  <c r="I20" i="177"/>
  <c r="I22" i="177"/>
  <c r="I23" i="177"/>
  <c r="I24" i="177"/>
  <c r="I26" i="177"/>
  <c r="I27" i="177"/>
  <c r="I28" i="177"/>
  <c r="K15" i="177"/>
  <c r="K18" i="177"/>
  <c r="K21" i="177"/>
  <c r="K25" i="177"/>
  <c r="K34" i="177"/>
  <c r="S28" i="177"/>
  <c r="S31" i="177"/>
  <c r="J14" i="177"/>
  <c r="AQ35" i="177"/>
  <c r="AI13" i="177"/>
  <c r="AI29" i="177"/>
  <c r="AI26" i="177"/>
  <c r="AI21" i="177"/>
  <c r="S32" i="177"/>
  <c r="S30" i="177"/>
  <c r="S29" i="177"/>
  <c r="S27" i="177"/>
  <c r="S25" i="177"/>
  <c r="S26" i="177"/>
  <c r="S24" i="177"/>
  <c r="S23" i="177"/>
  <c r="S21" i="177"/>
  <c r="S22" i="177"/>
  <c r="S20" i="177"/>
  <c r="S18" i="177"/>
  <c r="S17" i="177"/>
  <c r="S15" i="177"/>
  <c r="S14" i="177"/>
  <c r="S13" i="177"/>
  <c r="S12" i="177"/>
  <c r="T33" i="177"/>
  <c r="AI33" i="177" s="1"/>
  <c r="T34" i="177"/>
  <c r="AI34" i="177" s="1"/>
  <c r="R11" i="177"/>
  <c r="AH11" i="177"/>
  <c r="AP35" i="177"/>
  <c r="I14" i="177" l="1"/>
  <c r="K14" i="177"/>
  <c r="R35" i="177"/>
  <c r="T11" i="177"/>
  <c r="T35" i="177" s="1"/>
  <c r="S11" i="177"/>
  <c r="S35" i="177" s="1"/>
  <c r="AH35" i="177"/>
  <c r="AI11" i="177" l="1"/>
  <c r="AI35" i="177"/>
  <c r="AG10" i="176" l="1"/>
  <c r="AP10" i="176"/>
  <c r="Q10" i="176"/>
  <c r="AR35" i="176" l="1"/>
  <c r="Q35" i="176"/>
  <c r="P35" i="176"/>
  <c r="AQ34" i="176"/>
  <c r="AH34" i="176"/>
  <c r="V34" i="176"/>
  <c r="R34" i="176"/>
  <c r="J34" i="176"/>
  <c r="I34" i="176" s="1"/>
  <c r="G34" i="176"/>
  <c r="E34" i="176"/>
  <c r="AQ33" i="176"/>
  <c r="AH33" i="176"/>
  <c r="V33" i="176"/>
  <c r="R33" i="176"/>
  <c r="J33" i="176"/>
  <c r="I33" i="176" s="1"/>
  <c r="G33" i="176"/>
  <c r="E33" i="176"/>
  <c r="AW32" i="176"/>
  <c r="AQ32" i="176"/>
  <c r="AH32" i="176"/>
  <c r="V32" i="176"/>
  <c r="R32" i="176"/>
  <c r="J32" i="176"/>
  <c r="I32" i="176" s="1"/>
  <c r="G32" i="176"/>
  <c r="E32" i="176"/>
  <c r="AQ31" i="176"/>
  <c r="AH31" i="176"/>
  <c r="V31" i="176"/>
  <c r="R31" i="176"/>
  <c r="S31" i="176" s="1"/>
  <c r="J31" i="176"/>
  <c r="K31" i="176" s="1"/>
  <c r="G31" i="176"/>
  <c r="E31" i="176"/>
  <c r="AQ30" i="176"/>
  <c r="AH30" i="176"/>
  <c r="V30" i="176"/>
  <c r="R30" i="176"/>
  <c r="S30" i="176" s="1"/>
  <c r="J30" i="176"/>
  <c r="K30" i="176" s="1"/>
  <c r="G30" i="176"/>
  <c r="E30" i="176"/>
  <c r="AQ29" i="176"/>
  <c r="AH29" i="176"/>
  <c r="V29" i="176"/>
  <c r="R29" i="176"/>
  <c r="S29" i="176" s="1"/>
  <c r="J29" i="176"/>
  <c r="I29" i="176" s="1"/>
  <c r="G29" i="176"/>
  <c r="E29" i="176"/>
  <c r="AQ28" i="176"/>
  <c r="AH28" i="176"/>
  <c r="V28" i="176"/>
  <c r="R28" i="176"/>
  <c r="S28" i="176" s="1"/>
  <c r="J28" i="176"/>
  <c r="K28" i="176" s="1"/>
  <c r="G28" i="176"/>
  <c r="E28" i="176"/>
  <c r="AQ27" i="176"/>
  <c r="AH27" i="176"/>
  <c r="V27" i="176"/>
  <c r="R27" i="176"/>
  <c r="S27" i="176" s="1"/>
  <c r="J27" i="176"/>
  <c r="K27" i="176" s="1"/>
  <c r="G27" i="176"/>
  <c r="E27" i="176"/>
  <c r="AQ26" i="176"/>
  <c r="AH26" i="176"/>
  <c r="V26" i="176"/>
  <c r="R26" i="176"/>
  <c r="S26" i="176" s="1"/>
  <c r="J26" i="176"/>
  <c r="K26" i="176" s="1"/>
  <c r="G26" i="176"/>
  <c r="E26" i="176"/>
  <c r="AQ25" i="176"/>
  <c r="AH25" i="176"/>
  <c r="V25" i="176"/>
  <c r="R25" i="176"/>
  <c r="T25" i="176" s="1"/>
  <c r="J25" i="176"/>
  <c r="I25" i="176" s="1"/>
  <c r="G25" i="176"/>
  <c r="E25" i="176"/>
  <c r="AQ24" i="176"/>
  <c r="AH24" i="176"/>
  <c r="V24" i="176"/>
  <c r="R24" i="176"/>
  <c r="T24" i="176" s="1"/>
  <c r="J24" i="176"/>
  <c r="K24" i="176" s="1"/>
  <c r="G24" i="176"/>
  <c r="E24" i="176"/>
  <c r="AQ23" i="176"/>
  <c r="AH23" i="176"/>
  <c r="V23" i="176"/>
  <c r="R23" i="176"/>
  <c r="S23" i="176" s="1"/>
  <c r="J23" i="176"/>
  <c r="K23" i="176" s="1"/>
  <c r="I23" i="176"/>
  <c r="G23" i="176"/>
  <c r="E23" i="176"/>
  <c r="AQ22" i="176"/>
  <c r="AH22" i="176"/>
  <c r="V22" i="176"/>
  <c r="R22" i="176"/>
  <c r="S22" i="176" s="1"/>
  <c r="J22" i="176"/>
  <c r="I22" i="176" s="1"/>
  <c r="G22" i="176"/>
  <c r="E22" i="176"/>
  <c r="AQ21" i="176"/>
  <c r="AH21" i="176"/>
  <c r="V21" i="176"/>
  <c r="R21" i="176"/>
  <c r="S21" i="176" s="1"/>
  <c r="J21" i="176"/>
  <c r="K21" i="176" s="1"/>
  <c r="G21" i="176"/>
  <c r="E21" i="176"/>
  <c r="AQ20" i="176"/>
  <c r="AH20" i="176"/>
  <c r="V20" i="176"/>
  <c r="R20" i="176"/>
  <c r="S20" i="176" s="1"/>
  <c r="J20" i="176"/>
  <c r="K20" i="176" s="1"/>
  <c r="G20" i="176"/>
  <c r="E20" i="176"/>
  <c r="AQ19" i="176"/>
  <c r="AH19" i="176"/>
  <c r="V19" i="176"/>
  <c r="R19" i="176"/>
  <c r="S19" i="176" s="1"/>
  <c r="J19" i="176"/>
  <c r="K19" i="176" s="1"/>
  <c r="G19" i="176"/>
  <c r="E19" i="176"/>
  <c r="AQ18" i="176"/>
  <c r="AH18" i="176"/>
  <c r="V18" i="176"/>
  <c r="R18" i="176"/>
  <c r="S18" i="176" s="1"/>
  <c r="J18" i="176"/>
  <c r="I18" i="176" s="1"/>
  <c r="G18" i="176"/>
  <c r="E18" i="176"/>
  <c r="AQ17" i="176"/>
  <c r="AH17" i="176"/>
  <c r="V17" i="176"/>
  <c r="R17" i="176"/>
  <c r="S17" i="176" s="1"/>
  <c r="J17" i="176"/>
  <c r="I17" i="176" s="1"/>
  <c r="G17" i="176"/>
  <c r="E17" i="176"/>
  <c r="AQ16" i="176"/>
  <c r="AH16" i="176"/>
  <c r="V16" i="176"/>
  <c r="R16" i="176"/>
  <c r="S16" i="176" s="1"/>
  <c r="J16" i="176"/>
  <c r="K16" i="176" s="1"/>
  <c r="G16" i="176"/>
  <c r="E16" i="176"/>
  <c r="AQ15" i="176"/>
  <c r="AH15" i="176"/>
  <c r="V15" i="176"/>
  <c r="R15" i="176"/>
  <c r="S15" i="176" s="1"/>
  <c r="K15" i="176"/>
  <c r="J15" i="176"/>
  <c r="I15" i="176"/>
  <c r="G15" i="176"/>
  <c r="E15" i="176"/>
  <c r="AQ14" i="176"/>
  <c r="AH14" i="176"/>
  <c r="V14" i="176"/>
  <c r="R14" i="176"/>
  <c r="S14" i="176" s="1"/>
  <c r="J14" i="176"/>
  <c r="I14" i="176" s="1"/>
  <c r="G14" i="176"/>
  <c r="E14" i="176"/>
  <c r="AQ13" i="176"/>
  <c r="AH13" i="176"/>
  <c r="V13" i="176"/>
  <c r="R13" i="176"/>
  <c r="T13" i="176" s="1"/>
  <c r="K13" i="176"/>
  <c r="J13" i="176"/>
  <c r="I13" i="176"/>
  <c r="G13" i="176"/>
  <c r="E13" i="176"/>
  <c r="AQ12" i="176"/>
  <c r="AH12" i="176"/>
  <c r="V12" i="176"/>
  <c r="R12" i="176"/>
  <c r="T12" i="176" s="1"/>
  <c r="J12" i="176"/>
  <c r="K12" i="176" s="1"/>
  <c r="G12" i="176"/>
  <c r="E12" i="176"/>
  <c r="V11" i="176"/>
  <c r="J11" i="176"/>
  <c r="I11" i="176" s="1"/>
  <c r="G11" i="176"/>
  <c r="E11" i="176"/>
  <c r="AQ11" i="176"/>
  <c r="AG35" i="176"/>
  <c r="R11" i="176"/>
  <c r="AG8" i="176"/>
  <c r="K11" i="176" l="1"/>
  <c r="I12" i="176"/>
  <c r="K14" i="176"/>
  <c r="I20" i="176"/>
  <c r="I21" i="176"/>
  <c r="K32" i="176"/>
  <c r="S34" i="176"/>
  <c r="S33" i="176"/>
  <c r="S32" i="176"/>
  <c r="I31" i="176"/>
  <c r="I30" i="176"/>
  <c r="I28" i="176"/>
  <c r="I27" i="176"/>
  <c r="I26" i="176"/>
  <c r="I24" i="176"/>
  <c r="T23" i="176"/>
  <c r="AI23" i="176" s="1"/>
  <c r="I19" i="176"/>
  <c r="K17" i="176"/>
  <c r="I16" i="176"/>
  <c r="K18" i="176"/>
  <c r="K22" i="176"/>
  <c r="K25" i="176"/>
  <c r="K29" i="176"/>
  <c r="AI13" i="176"/>
  <c r="AQ35" i="176"/>
  <c r="AI24" i="176"/>
  <c r="AI25" i="176"/>
  <c r="AI12" i="176"/>
  <c r="T32" i="176"/>
  <c r="AI32" i="176" s="1"/>
  <c r="T31" i="176"/>
  <c r="AI31" i="176" s="1"/>
  <c r="T30" i="176"/>
  <c r="AI30" i="176" s="1"/>
  <c r="T29" i="176"/>
  <c r="AI29" i="176" s="1"/>
  <c r="T28" i="176"/>
  <c r="AI28" i="176" s="1"/>
  <c r="T27" i="176"/>
  <c r="AI27" i="176" s="1"/>
  <c r="T26" i="176"/>
  <c r="AI26" i="176" s="1"/>
  <c r="S25" i="176"/>
  <c r="S24" i="176"/>
  <c r="T22" i="176"/>
  <c r="AI22" i="176" s="1"/>
  <c r="T21" i="176"/>
  <c r="AI21" i="176" s="1"/>
  <c r="T20" i="176"/>
  <c r="AI20" i="176" s="1"/>
  <c r="T19" i="176"/>
  <c r="AI19" i="176" s="1"/>
  <c r="T18" i="176"/>
  <c r="AI18" i="176" s="1"/>
  <c r="T17" i="176"/>
  <c r="AI17" i="176" s="1"/>
  <c r="T16" i="176"/>
  <c r="AI16" i="176" s="1"/>
  <c r="T15" i="176"/>
  <c r="AI15" i="176" s="1"/>
  <c r="T14" i="176"/>
  <c r="AI14" i="176" s="1"/>
  <c r="S13" i="176"/>
  <c r="S12" i="176"/>
  <c r="R35" i="176"/>
  <c r="T11" i="176"/>
  <c r="S11" i="176"/>
  <c r="T33" i="176"/>
  <c r="AI33" i="176" s="1"/>
  <c r="T34" i="176"/>
  <c r="AI34" i="176" s="1"/>
  <c r="AH11" i="176"/>
  <c r="K33" i="176"/>
  <c r="K34" i="176"/>
  <c r="AP35" i="176"/>
  <c r="R16" i="175"/>
  <c r="S35" i="176" l="1"/>
  <c r="AH35" i="176"/>
  <c r="AI11" i="176"/>
  <c r="T35" i="176"/>
  <c r="AP10" i="175"/>
  <c r="AQ11" i="175" s="1"/>
  <c r="AG10" i="175"/>
  <c r="AG35" i="175" s="1"/>
  <c r="Q10" i="175"/>
  <c r="Q35" i="175" s="1"/>
  <c r="AR35" i="175"/>
  <c r="P35" i="175"/>
  <c r="AQ34" i="175"/>
  <c r="AH34" i="175"/>
  <c r="V34" i="175"/>
  <c r="R34" i="175"/>
  <c r="T34" i="175" s="1"/>
  <c r="J34" i="175"/>
  <c r="K34" i="175" s="1"/>
  <c r="G34" i="175"/>
  <c r="E34" i="175"/>
  <c r="AQ33" i="175"/>
  <c r="AH33" i="175"/>
  <c r="V33" i="175"/>
  <c r="R33" i="175"/>
  <c r="T33" i="175" s="1"/>
  <c r="J33" i="175"/>
  <c r="K33" i="175" s="1"/>
  <c r="G33" i="175"/>
  <c r="E33" i="175"/>
  <c r="AW32" i="175"/>
  <c r="AQ32" i="175"/>
  <c r="AH32" i="175"/>
  <c r="V32" i="175"/>
  <c r="R32" i="175"/>
  <c r="S32" i="175" s="1"/>
  <c r="J32" i="175"/>
  <c r="I32" i="175" s="1"/>
  <c r="G32" i="175"/>
  <c r="E32" i="175"/>
  <c r="AQ31" i="175"/>
  <c r="AH31" i="175"/>
  <c r="V31" i="175"/>
  <c r="R31" i="175"/>
  <c r="S31" i="175" s="1"/>
  <c r="J31" i="175"/>
  <c r="I31" i="175" s="1"/>
  <c r="G31" i="175"/>
  <c r="E31" i="175"/>
  <c r="AQ30" i="175"/>
  <c r="AH30" i="175"/>
  <c r="V30" i="175"/>
  <c r="R30" i="175"/>
  <c r="S30" i="175" s="1"/>
  <c r="J30" i="175"/>
  <c r="I30" i="175" s="1"/>
  <c r="G30" i="175"/>
  <c r="E30" i="175"/>
  <c r="AQ29" i="175"/>
  <c r="AH29" i="175"/>
  <c r="V29" i="175"/>
  <c r="R29" i="175"/>
  <c r="S29" i="175" s="1"/>
  <c r="J29" i="175"/>
  <c r="I29" i="175" s="1"/>
  <c r="G29" i="175"/>
  <c r="E29" i="175"/>
  <c r="AQ28" i="175"/>
  <c r="AH28" i="175"/>
  <c r="V28" i="175"/>
  <c r="R28" i="175"/>
  <c r="S28" i="175" s="1"/>
  <c r="J28" i="175"/>
  <c r="I28" i="175" s="1"/>
  <c r="G28" i="175"/>
  <c r="E28" i="175"/>
  <c r="AQ27" i="175"/>
  <c r="AH27" i="175"/>
  <c r="V27" i="175"/>
  <c r="R27" i="175"/>
  <c r="S27" i="175" s="1"/>
  <c r="J27" i="175"/>
  <c r="I27" i="175" s="1"/>
  <c r="G27" i="175"/>
  <c r="E27" i="175"/>
  <c r="AQ26" i="175"/>
  <c r="AH26" i="175"/>
  <c r="V26" i="175"/>
  <c r="R26" i="175"/>
  <c r="S26" i="175" s="1"/>
  <c r="J26" i="175"/>
  <c r="I26" i="175" s="1"/>
  <c r="G26" i="175"/>
  <c r="E26" i="175"/>
  <c r="AQ25" i="175"/>
  <c r="AH25" i="175"/>
  <c r="V25" i="175"/>
  <c r="R25" i="175"/>
  <c r="S25" i="175" s="1"/>
  <c r="J25" i="175"/>
  <c r="I25" i="175" s="1"/>
  <c r="G25" i="175"/>
  <c r="E25" i="175"/>
  <c r="AQ24" i="175"/>
  <c r="AH24" i="175"/>
  <c r="V24" i="175"/>
  <c r="R24" i="175"/>
  <c r="S24" i="175" s="1"/>
  <c r="J24" i="175"/>
  <c r="I24" i="175" s="1"/>
  <c r="G24" i="175"/>
  <c r="E24" i="175"/>
  <c r="AQ23" i="175"/>
  <c r="AH23" i="175"/>
  <c r="V23" i="175"/>
  <c r="R23" i="175"/>
  <c r="S23" i="175" s="1"/>
  <c r="J23" i="175"/>
  <c r="I23" i="175" s="1"/>
  <c r="G23" i="175"/>
  <c r="E23" i="175"/>
  <c r="AQ22" i="175"/>
  <c r="AH22" i="175"/>
  <c r="V22" i="175"/>
  <c r="R22" i="175"/>
  <c r="S22" i="175" s="1"/>
  <c r="J22" i="175"/>
  <c r="I22" i="175" s="1"/>
  <c r="G22" i="175"/>
  <c r="E22" i="175"/>
  <c r="AQ21" i="175"/>
  <c r="AH21" i="175"/>
  <c r="V21" i="175"/>
  <c r="R21" i="175"/>
  <c r="S21" i="175" s="1"/>
  <c r="J21" i="175"/>
  <c r="I21" i="175" s="1"/>
  <c r="G21" i="175"/>
  <c r="E21" i="175"/>
  <c r="AQ20" i="175"/>
  <c r="AH20" i="175"/>
  <c r="V20" i="175"/>
  <c r="R20" i="175"/>
  <c r="S20" i="175" s="1"/>
  <c r="J20" i="175"/>
  <c r="I20" i="175" s="1"/>
  <c r="G20" i="175"/>
  <c r="E20" i="175"/>
  <c r="AQ19" i="175"/>
  <c r="AH19" i="175"/>
  <c r="V19" i="175"/>
  <c r="R19" i="175"/>
  <c r="S19" i="175" s="1"/>
  <c r="J19" i="175"/>
  <c r="I19" i="175" s="1"/>
  <c r="G19" i="175"/>
  <c r="E19" i="175"/>
  <c r="AQ18" i="175"/>
  <c r="AH18" i="175"/>
  <c r="V18" i="175"/>
  <c r="R18" i="175"/>
  <c r="S18" i="175" s="1"/>
  <c r="J18" i="175"/>
  <c r="I18" i="175" s="1"/>
  <c r="G18" i="175"/>
  <c r="E18" i="175"/>
  <c r="AQ17" i="175"/>
  <c r="AH17" i="175"/>
  <c r="V17" i="175"/>
  <c r="R17" i="175"/>
  <c r="S17" i="175" s="1"/>
  <c r="J17" i="175"/>
  <c r="I17" i="175" s="1"/>
  <c r="G17" i="175"/>
  <c r="E17" i="175"/>
  <c r="AQ16" i="175"/>
  <c r="AH16" i="175"/>
  <c r="V16" i="175"/>
  <c r="S16" i="175"/>
  <c r="J16" i="175"/>
  <c r="I16" i="175" s="1"/>
  <c r="G16" i="175"/>
  <c r="E16" i="175"/>
  <c r="AQ15" i="175"/>
  <c r="AH15" i="175"/>
  <c r="V15" i="175"/>
  <c r="R15" i="175"/>
  <c r="S15" i="175" s="1"/>
  <c r="J15" i="175"/>
  <c r="I15" i="175" s="1"/>
  <c r="G15" i="175"/>
  <c r="E15" i="175"/>
  <c r="AQ14" i="175"/>
  <c r="AH14" i="175"/>
  <c r="V14" i="175"/>
  <c r="R14" i="175"/>
  <c r="S14" i="175" s="1"/>
  <c r="G14" i="175"/>
  <c r="E14" i="175"/>
  <c r="AQ13" i="175"/>
  <c r="AH13" i="175"/>
  <c r="V13" i="175"/>
  <c r="R13" i="175"/>
  <c r="S13" i="175" s="1"/>
  <c r="J13" i="175"/>
  <c r="I13" i="175" s="1"/>
  <c r="G13" i="175"/>
  <c r="E13" i="175"/>
  <c r="AQ12" i="175"/>
  <c r="AH12" i="175"/>
  <c r="V12" i="175"/>
  <c r="R12" i="175"/>
  <c r="S12" i="175" s="1"/>
  <c r="J12" i="175"/>
  <c r="I12" i="175" s="1"/>
  <c r="G12" i="175"/>
  <c r="E12" i="175"/>
  <c r="V11" i="175"/>
  <c r="J11" i="175"/>
  <c r="I11" i="175" s="1"/>
  <c r="G11" i="175"/>
  <c r="E11" i="175"/>
  <c r="AI35" i="176" l="1"/>
  <c r="S34" i="175"/>
  <c r="I33" i="175"/>
  <c r="I34" i="175"/>
  <c r="J14" i="175"/>
  <c r="I14" i="175" s="1"/>
  <c r="AQ35" i="175"/>
  <c r="T24" i="175"/>
  <c r="AI24" i="175" s="1"/>
  <c r="T25" i="175"/>
  <c r="AI25" i="175" s="1"/>
  <c r="T26" i="175"/>
  <c r="AI26" i="175" s="1"/>
  <c r="T27" i="175"/>
  <c r="AI27" i="175" s="1"/>
  <c r="T28" i="175"/>
  <c r="AI28" i="175" s="1"/>
  <c r="T29" i="175"/>
  <c r="AI29" i="175" s="1"/>
  <c r="T30" i="175"/>
  <c r="AI30" i="175" s="1"/>
  <c r="T31" i="175"/>
  <c r="AI31" i="175" s="1"/>
  <c r="T32" i="175"/>
  <c r="AI32" i="175" s="1"/>
  <c r="AG8" i="175"/>
  <c r="AH11" i="175"/>
  <c r="S33" i="175"/>
  <c r="AI33" i="175"/>
  <c r="T12" i="175"/>
  <c r="AI12" i="175" s="1"/>
  <c r="T13" i="175"/>
  <c r="AI13" i="175" s="1"/>
  <c r="T14" i="175"/>
  <c r="AI14" i="175" s="1"/>
  <c r="T15" i="175"/>
  <c r="AI15" i="175" s="1"/>
  <c r="T16" i="175"/>
  <c r="AI16" i="175" s="1"/>
  <c r="T17" i="175"/>
  <c r="AI17" i="175" s="1"/>
  <c r="T18" i="175"/>
  <c r="AI18" i="175" s="1"/>
  <c r="T19" i="175"/>
  <c r="AI19" i="175" s="1"/>
  <c r="T20" i="175"/>
  <c r="AI20" i="175" s="1"/>
  <c r="T21" i="175"/>
  <c r="AI21" i="175" s="1"/>
  <c r="T22" i="175"/>
  <c r="AI22" i="175" s="1"/>
  <c r="T23" i="175"/>
  <c r="AI23" i="175" s="1"/>
  <c r="AI34" i="175"/>
  <c r="K11" i="175"/>
  <c r="K12" i="175"/>
  <c r="K17" i="175"/>
  <c r="K18" i="175"/>
  <c r="K19" i="175"/>
  <c r="K20" i="175"/>
  <c r="K21" i="175"/>
  <c r="K22" i="175"/>
  <c r="K23" i="175"/>
  <c r="K24" i="175"/>
  <c r="K25" i="175"/>
  <c r="K26" i="175"/>
  <c r="K27" i="175"/>
  <c r="K28" i="175"/>
  <c r="K29" i="175"/>
  <c r="K30" i="175"/>
  <c r="K31" i="175"/>
  <c r="K32" i="175"/>
  <c r="AP35" i="175"/>
  <c r="K13" i="175"/>
  <c r="K14" i="175"/>
  <c r="K15" i="175"/>
  <c r="K16" i="175"/>
  <c r="R11" i="175"/>
  <c r="AH35" i="175" l="1"/>
  <c r="R35" i="175"/>
  <c r="S11" i="175"/>
  <c r="S35" i="175" s="1"/>
  <c r="T11" i="175"/>
  <c r="T35" i="175" l="1"/>
  <c r="AI35" i="175" s="1"/>
  <c r="AI11" i="175"/>
  <c r="AH33" i="173" l="1"/>
  <c r="AP10" i="174" l="1"/>
  <c r="AG10" i="174"/>
  <c r="Q10" i="174"/>
  <c r="Q35" i="174" s="1"/>
  <c r="AR35" i="174"/>
  <c r="P35" i="174"/>
  <c r="AQ34" i="174"/>
  <c r="AH34" i="174"/>
  <c r="V34" i="174"/>
  <c r="R34" i="174"/>
  <c r="S34" i="174" s="1"/>
  <c r="J34" i="174"/>
  <c r="K34" i="174" s="1"/>
  <c r="G34" i="174"/>
  <c r="E34" i="174"/>
  <c r="AQ33" i="174"/>
  <c r="AH33" i="174"/>
  <c r="V33" i="174"/>
  <c r="R33" i="174"/>
  <c r="S33" i="174" s="1"/>
  <c r="J33" i="174"/>
  <c r="K33" i="174" s="1"/>
  <c r="G33" i="174"/>
  <c r="E33" i="174"/>
  <c r="AW32" i="174"/>
  <c r="AQ32" i="174"/>
  <c r="AH32" i="174"/>
  <c r="V32" i="174"/>
  <c r="R32" i="174"/>
  <c r="T32" i="174" s="1"/>
  <c r="J32" i="174"/>
  <c r="K32" i="174" s="1"/>
  <c r="I32" i="174"/>
  <c r="G32" i="174"/>
  <c r="E32" i="174"/>
  <c r="AQ31" i="174"/>
  <c r="AH31" i="174"/>
  <c r="V31" i="174"/>
  <c r="R31" i="174"/>
  <c r="T31" i="174" s="1"/>
  <c r="J31" i="174"/>
  <c r="K31" i="174" s="1"/>
  <c r="I31" i="174"/>
  <c r="G31" i="174"/>
  <c r="E31" i="174"/>
  <c r="AQ30" i="174"/>
  <c r="AH30" i="174"/>
  <c r="V30" i="174"/>
  <c r="R30" i="174"/>
  <c r="T30" i="174" s="1"/>
  <c r="J30" i="174"/>
  <c r="K30" i="174" s="1"/>
  <c r="G30" i="174"/>
  <c r="E30" i="174"/>
  <c r="AQ29" i="174"/>
  <c r="AH29" i="174"/>
  <c r="V29" i="174"/>
  <c r="R29" i="174"/>
  <c r="T29" i="174" s="1"/>
  <c r="J29" i="174"/>
  <c r="I29" i="174" s="1"/>
  <c r="G29" i="174"/>
  <c r="E29" i="174"/>
  <c r="AQ28" i="174"/>
  <c r="AH28" i="174"/>
  <c r="V28" i="174"/>
  <c r="R28" i="174"/>
  <c r="T28" i="174" s="1"/>
  <c r="J28" i="174"/>
  <c r="K28" i="174" s="1"/>
  <c r="G28" i="174"/>
  <c r="E28" i="174"/>
  <c r="AQ27" i="174"/>
  <c r="AH27" i="174"/>
  <c r="V27" i="174"/>
  <c r="R27" i="174"/>
  <c r="T27" i="174" s="1"/>
  <c r="J27" i="174"/>
  <c r="K27" i="174" s="1"/>
  <c r="G27" i="174"/>
  <c r="E27" i="174"/>
  <c r="AQ26" i="174"/>
  <c r="AH26" i="174"/>
  <c r="V26" i="174"/>
  <c r="R26" i="174"/>
  <c r="T26" i="174" s="1"/>
  <c r="J26" i="174"/>
  <c r="K26" i="174" s="1"/>
  <c r="G26" i="174"/>
  <c r="E26" i="174"/>
  <c r="AQ25" i="174"/>
  <c r="AH25" i="174"/>
  <c r="V25" i="174"/>
  <c r="R25" i="174"/>
  <c r="T25" i="174" s="1"/>
  <c r="J25" i="174"/>
  <c r="I25" i="174" s="1"/>
  <c r="G25" i="174"/>
  <c r="E25" i="174"/>
  <c r="AQ24" i="174"/>
  <c r="AH24" i="174"/>
  <c r="V24" i="174"/>
  <c r="R24" i="174"/>
  <c r="T24" i="174" s="1"/>
  <c r="J24" i="174"/>
  <c r="K24" i="174" s="1"/>
  <c r="G24" i="174"/>
  <c r="E24" i="174"/>
  <c r="AQ23" i="174"/>
  <c r="AH23" i="174"/>
  <c r="V23" i="174"/>
  <c r="R23" i="174"/>
  <c r="T23" i="174" s="1"/>
  <c r="J23" i="174"/>
  <c r="K23" i="174" s="1"/>
  <c r="G23" i="174"/>
  <c r="E23" i="174"/>
  <c r="AQ22" i="174"/>
  <c r="AH22" i="174"/>
  <c r="V22" i="174"/>
  <c r="R22" i="174"/>
  <c r="T22" i="174" s="1"/>
  <c r="J22" i="174"/>
  <c r="K22" i="174" s="1"/>
  <c r="G22" i="174"/>
  <c r="E22" i="174"/>
  <c r="AQ21" i="174"/>
  <c r="AH21" i="174"/>
  <c r="V21" i="174"/>
  <c r="R21" i="174"/>
  <c r="T21" i="174" s="1"/>
  <c r="J21" i="174"/>
  <c r="I21" i="174" s="1"/>
  <c r="G21" i="174"/>
  <c r="E21" i="174"/>
  <c r="AQ20" i="174"/>
  <c r="AH20" i="174"/>
  <c r="V20" i="174"/>
  <c r="R20" i="174"/>
  <c r="T20" i="174" s="1"/>
  <c r="J20" i="174"/>
  <c r="K20" i="174" s="1"/>
  <c r="G20" i="174"/>
  <c r="E20" i="174"/>
  <c r="AQ19" i="174"/>
  <c r="AH19" i="174"/>
  <c r="V19" i="174"/>
  <c r="R19" i="174"/>
  <c r="T19" i="174" s="1"/>
  <c r="J19" i="174"/>
  <c r="K19" i="174" s="1"/>
  <c r="G19" i="174"/>
  <c r="E19" i="174"/>
  <c r="AQ18" i="174"/>
  <c r="AH18" i="174"/>
  <c r="V18" i="174"/>
  <c r="R18" i="174"/>
  <c r="T18" i="174" s="1"/>
  <c r="J18" i="174"/>
  <c r="K18" i="174" s="1"/>
  <c r="G18" i="174"/>
  <c r="E18" i="174"/>
  <c r="AQ17" i="174"/>
  <c r="AH17" i="174"/>
  <c r="V17" i="174"/>
  <c r="R17" i="174"/>
  <c r="T17" i="174" s="1"/>
  <c r="J17" i="174"/>
  <c r="I17" i="174" s="1"/>
  <c r="G17" i="174"/>
  <c r="E17" i="174"/>
  <c r="AQ16" i="174"/>
  <c r="AH16" i="174"/>
  <c r="V16" i="174"/>
  <c r="R16" i="174"/>
  <c r="T16" i="174" s="1"/>
  <c r="J16" i="174"/>
  <c r="K16" i="174" s="1"/>
  <c r="G16" i="174"/>
  <c r="E16" i="174"/>
  <c r="AQ15" i="174"/>
  <c r="AH15" i="174"/>
  <c r="V15" i="174"/>
  <c r="R15" i="174"/>
  <c r="T15" i="174" s="1"/>
  <c r="J15" i="174"/>
  <c r="K15" i="174" s="1"/>
  <c r="G15" i="174"/>
  <c r="E15" i="174"/>
  <c r="AQ14" i="174"/>
  <c r="AH14" i="174"/>
  <c r="V14" i="174"/>
  <c r="R14" i="174"/>
  <c r="T14" i="174" s="1"/>
  <c r="G14" i="174"/>
  <c r="E14" i="174"/>
  <c r="AQ13" i="174"/>
  <c r="AH13" i="174"/>
  <c r="V13" i="174"/>
  <c r="R13" i="174"/>
  <c r="T13" i="174" s="1"/>
  <c r="J13" i="174"/>
  <c r="I13" i="174" s="1"/>
  <c r="G13" i="174"/>
  <c r="E13" i="174"/>
  <c r="AQ12" i="174"/>
  <c r="AH12" i="174"/>
  <c r="V12" i="174"/>
  <c r="R12" i="174"/>
  <c r="T12" i="174" s="1"/>
  <c r="J12" i="174"/>
  <c r="K12" i="174" s="1"/>
  <c r="G12" i="174"/>
  <c r="E12" i="174"/>
  <c r="V11" i="174"/>
  <c r="J11" i="174"/>
  <c r="K11" i="174" s="1"/>
  <c r="G11" i="174"/>
  <c r="E11" i="174"/>
  <c r="AQ11" i="174"/>
  <c r="AG35" i="174"/>
  <c r="J14" i="174" l="1"/>
  <c r="K14" i="174" s="1"/>
  <c r="I15" i="174"/>
  <c r="I12" i="174"/>
  <c r="I16" i="174"/>
  <c r="I19" i="174"/>
  <c r="I20" i="174"/>
  <c r="I23" i="174"/>
  <c r="I24" i="174"/>
  <c r="I27" i="174"/>
  <c r="I28" i="174"/>
  <c r="K13" i="174"/>
  <c r="K17" i="174"/>
  <c r="K21" i="174"/>
  <c r="K25" i="174"/>
  <c r="K29" i="174"/>
  <c r="I11" i="174"/>
  <c r="I14" i="174"/>
  <c r="I18" i="174"/>
  <c r="I22" i="174"/>
  <c r="I26" i="174"/>
  <c r="I30" i="174"/>
  <c r="I33" i="174"/>
  <c r="I34" i="174"/>
  <c r="AI21" i="174"/>
  <c r="AI13" i="174"/>
  <c r="AI17" i="174"/>
  <c r="AI25" i="174"/>
  <c r="AI29" i="174"/>
  <c r="AI14" i="174"/>
  <c r="AI18" i="174"/>
  <c r="AI22" i="174"/>
  <c r="AI26" i="174"/>
  <c r="AI30" i="174"/>
  <c r="AQ35" i="174"/>
  <c r="AI15" i="174"/>
  <c r="AI19" i="174"/>
  <c r="AI23" i="174"/>
  <c r="AI27" i="174"/>
  <c r="AI31" i="174"/>
  <c r="AI12" i="174"/>
  <c r="AI16" i="174"/>
  <c r="AI20" i="174"/>
  <c r="AI24" i="174"/>
  <c r="AI28" i="174"/>
  <c r="AI32" i="174"/>
  <c r="S12" i="174"/>
  <c r="S13" i="174"/>
  <c r="S14" i="174"/>
  <c r="S15" i="174"/>
  <c r="S16" i="174"/>
  <c r="S17" i="174"/>
  <c r="S18" i="174"/>
  <c r="S19" i="174"/>
  <c r="S20" i="174"/>
  <c r="S21" i="174"/>
  <c r="S22" i="174"/>
  <c r="S23" i="174"/>
  <c r="S24" i="174"/>
  <c r="S25" i="174"/>
  <c r="S26" i="174"/>
  <c r="S27" i="174"/>
  <c r="S28" i="174"/>
  <c r="S29" i="174"/>
  <c r="S30" i="174"/>
  <c r="S31" i="174"/>
  <c r="S32" i="174"/>
  <c r="T33" i="174"/>
  <c r="AI33" i="174" s="1"/>
  <c r="T34" i="174"/>
  <c r="AI34" i="174" s="1"/>
  <c r="AG8" i="174"/>
  <c r="R11" i="174"/>
  <c r="AH11" i="174"/>
  <c r="AP35" i="174"/>
  <c r="AH35" i="174" l="1"/>
  <c r="R35" i="174"/>
  <c r="T11" i="174"/>
  <c r="T35" i="174" s="1"/>
  <c r="S11" i="174"/>
  <c r="S35" i="174" s="1"/>
  <c r="AI11" i="174" l="1"/>
  <c r="AI35" i="174"/>
  <c r="AP10" i="173" l="1"/>
  <c r="AQ11" i="173" s="1"/>
  <c r="AG10" i="173"/>
  <c r="Q10" i="173"/>
  <c r="Q35" i="173" s="1"/>
  <c r="AR35" i="173"/>
  <c r="AP35" i="173"/>
  <c r="P35" i="173"/>
  <c r="AQ34" i="173"/>
  <c r="AH34" i="173"/>
  <c r="V34" i="173"/>
  <c r="R34" i="173"/>
  <c r="S34" i="173" s="1"/>
  <c r="J34" i="173"/>
  <c r="K34" i="173" s="1"/>
  <c r="G34" i="173"/>
  <c r="AQ33" i="173"/>
  <c r="V33" i="173"/>
  <c r="R33" i="173"/>
  <c r="S33" i="173" s="1"/>
  <c r="K33" i="173"/>
  <c r="J33" i="173"/>
  <c r="I33" i="173"/>
  <c r="G33" i="173"/>
  <c r="E33" i="173"/>
  <c r="AW32" i="173"/>
  <c r="AQ32" i="173"/>
  <c r="AH32" i="173"/>
  <c r="V32" i="173"/>
  <c r="R32" i="173"/>
  <c r="T32" i="173" s="1"/>
  <c r="K32" i="173"/>
  <c r="J32" i="173"/>
  <c r="I32" i="173"/>
  <c r="G32" i="173"/>
  <c r="E32" i="173"/>
  <c r="AQ31" i="173"/>
  <c r="AH31" i="173"/>
  <c r="V31" i="173"/>
  <c r="R31" i="173"/>
  <c r="T31" i="173" s="1"/>
  <c r="K31" i="173"/>
  <c r="J31" i="173"/>
  <c r="I31" i="173"/>
  <c r="G31" i="173"/>
  <c r="E31" i="173"/>
  <c r="AQ30" i="173"/>
  <c r="AH30" i="173"/>
  <c r="V30" i="173"/>
  <c r="R30" i="173"/>
  <c r="T30" i="173" s="1"/>
  <c r="J30" i="173"/>
  <c r="K30" i="173" s="1"/>
  <c r="I30" i="173"/>
  <c r="G30" i="173"/>
  <c r="E30" i="173"/>
  <c r="AQ29" i="173"/>
  <c r="AH29" i="173"/>
  <c r="V29" i="173"/>
  <c r="R29" i="173"/>
  <c r="T29" i="173" s="1"/>
  <c r="K29" i="173"/>
  <c r="J29" i="173"/>
  <c r="I29" i="173"/>
  <c r="G29" i="173"/>
  <c r="E29" i="173"/>
  <c r="AQ28" i="173"/>
  <c r="AH28" i="173"/>
  <c r="V28" i="173"/>
  <c r="R28" i="173"/>
  <c r="T28" i="173" s="1"/>
  <c r="J28" i="173"/>
  <c r="K28" i="173" s="1"/>
  <c r="I28" i="173"/>
  <c r="G28" i="173"/>
  <c r="E28" i="173"/>
  <c r="AQ27" i="173"/>
  <c r="AH27" i="173"/>
  <c r="V27" i="173"/>
  <c r="R27" i="173"/>
  <c r="T27" i="173" s="1"/>
  <c r="K27" i="173"/>
  <c r="J27" i="173"/>
  <c r="I27" i="173"/>
  <c r="G27" i="173"/>
  <c r="E27" i="173"/>
  <c r="AQ26" i="173"/>
  <c r="AH26" i="173"/>
  <c r="V26" i="173"/>
  <c r="S26" i="173"/>
  <c r="R26" i="173"/>
  <c r="T26" i="173" s="1"/>
  <c r="J26" i="173"/>
  <c r="K26" i="173" s="1"/>
  <c r="I26" i="173"/>
  <c r="G26" i="173"/>
  <c r="E26" i="173"/>
  <c r="AQ25" i="173"/>
  <c r="AH25" i="173"/>
  <c r="V25" i="173"/>
  <c r="R25" i="173"/>
  <c r="T25" i="173" s="1"/>
  <c r="K25" i="173"/>
  <c r="J25" i="173"/>
  <c r="I25" i="173"/>
  <c r="G25" i="173"/>
  <c r="E25" i="173"/>
  <c r="AQ24" i="173"/>
  <c r="AH24" i="173"/>
  <c r="V24" i="173"/>
  <c r="R24" i="173"/>
  <c r="T24" i="173" s="1"/>
  <c r="J24" i="173"/>
  <c r="K24" i="173" s="1"/>
  <c r="I24" i="173"/>
  <c r="G24" i="173"/>
  <c r="E24" i="173"/>
  <c r="AQ23" i="173"/>
  <c r="AH23" i="173"/>
  <c r="V23" i="173"/>
  <c r="R23" i="173"/>
  <c r="T23" i="173" s="1"/>
  <c r="K23" i="173"/>
  <c r="J23" i="173"/>
  <c r="I23" i="173"/>
  <c r="G23" i="173"/>
  <c r="E23" i="173"/>
  <c r="AQ22" i="173"/>
  <c r="AH22" i="173"/>
  <c r="V22" i="173"/>
  <c r="R22" i="173"/>
  <c r="T22" i="173" s="1"/>
  <c r="J22" i="173"/>
  <c r="K22" i="173" s="1"/>
  <c r="I22" i="173"/>
  <c r="G22" i="173"/>
  <c r="E22" i="173"/>
  <c r="AQ21" i="173"/>
  <c r="AH21" i="173"/>
  <c r="V21" i="173"/>
  <c r="R21" i="173"/>
  <c r="T21" i="173" s="1"/>
  <c r="K21" i="173"/>
  <c r="J21" i="173"/>
  <c r="I21" i="173"/>
  <c r="G21" i="173"/>
  <c r="E21" i="173"/>
  <c r="AQ20" i="173"/>
  <c r="AH20" i="173"/>
  <c r="V20" i="173"/>
  <c r="R20" i="173"/>
  <c r="T20" i="173" s="1"/>
  <c r="J20" i="173"/>
  <c r="K20" i="173" s="1"/>
  <c r="I20" i="173"/>
  <c r="G20" i="173"/>
  <c r="E20" i="173"/>
  <c r="AQ19" i="173"/>
  <c r="AH19" i="173"/>
  <c r="V19" i="173"/>
  <c r="R19" i="173"/>
  <c r="T19" i="173" s="1"/>
  <c r="K19" i="173"/>
  <c r="J19" i="173"/>
  <c r="I19" i="173"/>
  <c r="G19" i="173"/>
  <c r="E19" i="173"/>
  <c r="AQ18" i="173"/>
  <c r="AH18" i="173"/>
  <c r="V18" i="173"/>
  <c r="R18" i="173"/>
  <c r="T18" i="173" s="1"/>
  <c r="J18" i="173"/>
  <c r="K18" i="173" s="1"/>
  <c r="I18" i="173"/>
  <c r="G18" i="173"/>
  <c r="E18" i="173"/>
  <c r="AQ17" i="173"/>
  <c r="AH17" i="173"/>
  <c r="V17" i="173"/>
  <c r="R17" i="173"/>
  <c r="T17" i="173" s="1"/>
  <c r="K17" i="173"/>
  <c r="J17" i="173"/>
  <c r="I17" i="173"/>
  <c r="G17" i="173"/>
  <c r="E17" i="173"/>
  <c r="AQ16" i="173"/>
  <c r="AH16" i="173"/>
  <c r="V16" i="173"/>
  <c r="R16" i="173"/>
  <c r="T16" i="173" s="1"/>
  <c r="J16" i="173"/>
  <c r="K16" i="173" s="1"/>
  <c r="I16" i="173"/>
  <c r="G16" i="173"/>
  <c r="E16" i="173"/>
  <c r="AQ15" i="173"/>
  <c r="AH15" i="173"/>
  <c r="V15" i="173"/>
  <c r="R15" i="173"/>
  <c r="T15" i="173" s="1"/>
  <c r="J15" i="173"/>
  <c r="K15" i="173" s="1"/>
  <c r="I15" i="173"/>
  <c r="G15" i="173"/>
  <c r="E15" i="173"/>
  <c r="AQ14" i="173"/>
  <c r="AH14" i="173"/>
  <c r="V14" i="173"/>
  <c r="R14" i="173"/>
  <c r="T14" i="173" s="1"/>
  <c r="J14" i="173"/>
  <c r="I14" i="173" s="1"/>
  <c r="G14" i="173"/>
  <c r="E14" i="173"/>
  <c r="AQ13" i="173"/>
  <c r="AH13" i="173"/>
  <c r="V13" i="173"/>
  <c r="R13" i="173"/>
  <c r="T13" i="173" s="1"/>
  <c r="K13" i="173"/>
  <c r="J13" i="173"/>
  <c r="I13" i="173"/>
  <c r="G13" i="173"/>
  <c r="E13" i="173"/>
  <c r="AQ12" i="173"/>
  <c r="AH12" i="173"/>
  <c r="V12" i="173"/>
  <c r="R12" i="173"/>
  <c r="T12" i="173" s="1"/>
  <c r="J12" i="173"/>
  <c r="K12" i="173" s="1"/>
  <c r="I12" i="173"/>
  <c r="G12" i="173"/>
  <c r="E12" i="173"/>
  <c r="V11" i="173"/>
  <c r="J11" i="173"/>
  <c r="I11" i="173" s="1"/>
  <c r="G11" i="173"/>
  <c r="E11" i="173"/>
  <c r="AG35" i="173"/>
  <c r="S31" i="173" l="1"/>
  <c r="S32" i="173"/>
  <c r="S30" i="173"/>
  <c r="S28" i="173"/>
  <c r="S24" i="173"/>
  <c r="S22" i="173"/>
  <c r="S20" i="173"/>
  <c r="S18" i="173"/>
  <c r="I34" i="173"/>
  <c r="K11" i="173"/>
  <c r="K14" i="173"/>
  <c r="AI17" i="173"/>
  <c r="AI19" i="173"/>
  <c r="AI21" i="173"/>
  <c r="AI23" i="173"/>
  <c r="AI25" i="173"/>
  <c r="AI27" i="173"/>
  <c r="AI29" i="173"/>
  <c r="AI31" i="173"/>
  <c r="S17" i="173"/>
  <c r="S19" i="173"/>
  <c r="S21" i="173"/>
  <c r="S23" i="173"/>
  <c r="S25" i="173"/>
  <c r="S27" i="173"/>
  <c r="S29" i="173"/>
  <c r="AI15" i="173"/>
  <c r="S16" i="173"/>
  <c r="AQ35" i="173"/>
  <c r="AI13" i="173"/>
  <c r="S13" i="173"/>
  <c r="S15" i="173"/>
  <c r="S14" i="173"/>
  <c r="S12" i="173"/>
  <c r="AI12" i="173"/>
  <c r="AI14" i="173"/>
  <c r="AI16" i="173"/>
  <c r="AI18" i="173"/>
  <c r="AI20" i="173"/>
  <c r="AI22" i="173"/>
  <c r="AI24" i="173"/>
  <c r="AI26" i="173"/>
  <c r="AI28" i="173"/>
  <c r="AI30" i="173"/>
  <c r="AI32" i="173"/>
  <c r="T33" i="173"/>
  <c r="AI33" i="173" s="1"/>
  <c r="T34" i="173"/>
  <c r="AI34" i="173" s="1"/>
  <c r="AG8" i="173"/>
  <c r="R11" i="173"/>
  <c r="AH11" i="173"/>
  <c r="R35" i="173" l="1"/>
  <c r="T11" i="173"/>
  <c r="T35" i="173" s="1"/>
  <c r="S11" i="173"/>
  <c r="S35" i="173" s="1"/>
  <c r="AH35" i="173"/>
  <c r="AI11" i="173" l="1"/>
  <c r="AI35" i="173"/>
  <c r="AG10" i="171" l="1"/>
  <c r="Q10" i="171"/>
  <c r="AR35" i="171" l="1"/>
  <c r="AP35" i="171"/>
  <c r="AG35" i="171"/>
  <c r="Q35" i="171"/>
  <c r="P35" i="171"/>
  <c r="AQ34" i="171"/>
  <c r="AH34" i="171"/>
  <c r="V34" i="171"/>
  <c r="R34" i="171"/>
  <c r="S34" i="171" s="1"/>
  <c r="J34" i="171"/>
  <c r="K34" i="171" s="1"/>
  <c r="G34" i="171"/>
  <c r="E34" i="171"/>
  <c r="AQ33" i="171"/>
  <c r="AH33" i="171"/>
  <c r="V33" i="171"/>
  <c r="R33" i="171"/>
  <c r="S33" i="171" s="1"/>
  <c r="J33" i="171"/>
  <c r="K33" i="171" s="1"/>
  <c r="G33" i="171"/>
  <c r="E33" i="171"/>
  <c r="AW32" i="171"/>
  <c r="AQ32" i="171"/>
  <c r="AH32" i="171"/>
  <c r="V32" i="171"/>
  <c r="R32" i="171"/>
  <c r="T32" i="171" s="1"/>
  <c r="J32" i="171"/>
  <c r="K32" i="171" s="1"/>
  <c r="I32" i="171"/>
  <c r="G32" i="171"/>
  <c r="E32" i="171"/>
  <c r="AQ31" i="171"/>
  <c r="AH31" i="171"/>
  <c r="V31" i="171"/>
  <c r="R31" i="171"/>
  <c r="T31" i="171" s="1"/>
  <c r="J31" i="171"/>
  <c r="K31" i="171" s="1"/>
  <c r="G31" i="171"/>
  <c r="E31" i="171"/>
  <c r="AQ30" i="171"/>
  <c r="AH30" i="171"/>
  <c r="V30" i="171"/>
  <c r="R30" i="171"/>
  <c r="T30" i="171" s="1"/>
  <c r="K30" i="171"/>
  <c r="J30" i="171"/>
  <c r="I30" i="171" s="1"/>
  <c r="G30" i="171"/>
  <c r="E30" i="171"/>
  <c r="AQ29" i="171"/>
  <c r="AH29" i="171"/>
  <c r="V29" i="171"/>
  <c r="R29" i="171"/>
  <c r="T29" i="171" s="1"/>
  <c r="J29" i="171"/>
  <c r="I29" i="171" s="1"/>
  <c r="G29" i="171"/>
  <c r="E29" i="171"/>
  <c r="AQ28" i="171"/>
  <c r="AH28" i="171"/>
  <c r="V28" i="171"/>
  <c r="R28" i="171"/>
  <c r="T28" i="171" s="1"/>
  <c r="J28" i="171"/>
  <c r="K28" i="171" s="1"/>
  <c r="G28" i="171"/>
  <c r="E28" i="171"/>
  <c r="AQ27" i="171"/>
  <c r="AH27" i="171"/>
  <c r="V27" i="171"/>
  <c r="R27" i="171"/>
  <c r="T27" i="171" s="1"/>
  <c r="J27" i="171"/>
  <c r="I27" i="171" s="1"/>
  <c r="G27" i="171"/>
  <c r="E27" i="171"/>
  <c r="AQ26" i="171"/>
  <c r="AH26" i="171"/>
  <c r="V26" i="171"/>
  <c r="R26" i="171"/>
  <c r="T26" i="171" s="1"/>
  <c r="K26" i="171"/>
  <c r="J26" i="171"/>
  <c r="I26" i="171"/>
  <c r="G26" i="171"/>
  <c r="E26" i="171"/>
  <c r="AQ25" i="171"/>
  <c r="AH25" i="171"/>
  <c r="V25" i="171"/>
  <c r="R25" i="171"/>
  <c r="T25" i="171" s="1"/>
  <c r="J25" i="171"/>
  <c r="K25" i="171" s="1"/>
  <c r="I25" i="171"/>
  <c r="G25" i="171"/>
  <c r="E25" i="171"/>
  <c r="AQ24" i="171"/>
  <c r="AH24" i="171"/>
  <c r="AI24" i="171" s="1"/>
  <c r="V24" i="171"/>
  <c r="R24" i="171"/>
  <c r="T24" i="171" s="1"/>
  <c r="J24" i="171"/>
  <c r="K24" i="171" s="1"/>
  <c r="G24" i="171"/>
  <c r="E24" i="171"/>
  <c r="AQ23" i="171"/>
  <c r="AH23" i="171"/>
  <c r="V23" i="171"/>
  <c r="R23" i="171"/>
  <c r="T23" i="171" s="1"/>
  <c r="J23" i="171"/>
  <c r="K23" i="171" s="1"/>
  <c r="G23" i="171"/>
  <c r="E23" i="171"/>
  <c r="AQ22" i="171"/>
  <c r="AH22" i="171"/>
  <c r="V22" i="171"/>
  <c r="R22" i="171"/>
  <c r="T22" i="171" s="1"/>
  <c r="J22" i="171"/>
  <c r="K22" i="171" s="1"/>
  <c r="G22" i="171"/>
  <c r="E22" i="171"/>
  <c r="AQ21" i="171"/>
  <c r="AH21" i="171"/>
  <c r="V21" i="171"/>
  <c r="R21" i="171"/>
  <c r="T21" i="171" s="1"/>
  <c r="J21" i="171"/>
  <c r="K21" i="171" s="1"/>
  <c r="G21" i="171"/>
  <c r="E21" i="171"/>
  <c r="AQ20" i="171"/>
  <c r="AH20" i="171"/>
  <c r="V20" i="171"/>
  <c r="R20" i="171"/>
  <c r="T20" i="171" s="1"/>
  <c r="J20" i="171"/>
  <c r="K20" i="171" s="1"/>
  <c r="G20" i="171"/>
  <c r="E20" i="171"/>
  <c r="AQ19" i="171"/>
  <c r="AH19" i="171"/>
  <c r="V19" i="171"/>
  <c r="R19" i="171"/>
  <c r="T19" i="171" s="1"/>
  <c r="J19" i="171"/>
  <c r="K19" i="171" s="1"/>
  <c r="G19" i="171"/>
  <c r="E19" i="171"/>
  <c r="AQ18" i="171"/>
  <c r="AH18" i="171"/>
  <c r="V18" i="171"/>
  <c r="R18" i="171"/>
  <c r="T18" i="171" s="1"/>
  <c r="J18" i="171"/>
  <c r="K18" i="171" s="1"/>
  <c r="G18" i="171"/>
  <c r="E18" i="171"/>
  <c r="AQ17" i="171"/>
  <c r="AH17" i="171"/>
  <c r="V17" i="171"/>
  <c r="R17" i="171"/>
  <c r="T17" i="171" s="1"/>
  <c r="J17" i="171"/>
  <c r="K17" i="171" s="1"/>
  <c r="G17" i="171"/>
  <c r="E17" i="171"/>
  <c r="AQ16" i="171"/>
  <c r="AH16" i="171"/>
  <c r="V16" i="171"/>
  <c r="R16" i="171"/>
  <c r="T16" i="171" s="1"/>
  <c r="J16" i="171"/>
  <c r="K16" i="171" s="1"/>
  <c r="G16" i="171"/>
  <c r="E16" i="171"/>
  <c r="AQ15" i="171"/>
  <c r="AH15" i="171"/>
  <c r="V15" i="171"/>
  <c r="R15" i="171"/>
  <c r="T15" i="171" s="1"/>
  <c r="J15" i="171"/>
  <c r="K15" i="171" s="1"/>
  <c r="G15" i="171"/>
  <c r="E15" i="171"/>
  <c r="AQ14" i="171"/>
  <c r="AH14" i="171"/>
  <c r="V14" i="171"/>
  <c r="R14" i="171"/>
  <c r="T14" i="171" s="1"/>
  <c r="J14" i="171"/>
  <c r="K14" i="171" s="1"/>
  <c r="G14" i="171"/>
  <c r="E14" i="171"/>
  <c r="AQ13" i="171"/>
  <c r="AH13" i="171"/>
  <c r="V13" i="171"/>
  <c r="R13" i="171"/>
  <c r="T13" i="171" s="1"/>
  <c r="J13" i="171"/>
  <c r="K13" i="171" s="1"/>
  <c r="G13" i="171"/>
  <c r="E13" i="171"/>
  <c r="AQ12" i="171"/>
  <c r="AH12" i="171"/>
  <c r="V12" i="171"/>
  <c r="R12" i="171"/>
  <c r="T12" i="171" s="1"/>
  <c r="J12" i="171"/>
  <c r="K12" i="171" s="1"/>
  <c r="G12" i="171"/>
  <c r="E12" i="171"/>
  <c r="AQ11" i="171"/>
  <c r="AH11" i="171"/>
  <c r="V11" i="171"/>
  <c r="R11" i="171"/>
  <c r="J11" i="171"/>
  <c r="K11" i="171" s="1"/>
  <c r="G11" i="171"/>
  <c r="E11" i="171"/>
  <c r="AG8" i="171"/>
  <c r="AI28" i="171" l="1"/>
  <c r="K27" i="171"/>
  <c r="I33" i="171"/>
  <c r="I11" i="171"/>
  <c r="I12" i="171"/>
  <c r="I13" i="171"/>
  <c r="I14" i="171"/>
  <c r="I15" i="171"/>
  <c r="I16" i="171"/>
  <c r="I17" i="171"/>
  <c r="I18" i="171"/>
  <c r="I19" i="171"/>
  <c r="AH35" i="171"/>
  <c r="K29" i="171"/>
  <c r="I31" i="171"/>
  <c r="I34" i="171"/>
  <c r="I20" i="171"/>
  <c r="I21" i="171"/>
  <c r="I22" i="171"/>
  <c r="I23" i="171"/>
  <c r="I24" i="171"/>
  <c r="I28" i="171"/>
  <c r="AI32" i="171"/>
  <c r="AQ35" i="171"/>
  <c r="R35" i="171"/>
  <c r="AI12" i="171"/>
  <c r="AI13" i="171"/>
  <c r="AI14" i="171"/>
  <c r="AI15" i="171"/>
  <c r="AI16" i="171"/>
  <c r="AI17" i="171"/>
  <c r="AI18" i="171"/>
  <c r="AI19" i="171"/>
  <c r="AI20" i="171"/>
  <c r="AI21" i="171"/>
  <c r="AI22" i="171"/>
  <c r="AI23" i="171"/>
  <c r="AI27" i="171"/>
  <c r="AI31" i="171"/>
  <c r="AI25" i="171"/>
  <c r="AI29" i="171"/>
  <c r="AI26" i="171"/>
  <c r="AI30" i="171"/>
  <c r="S14" i="171"/>
  <c r="S15" i="171"/>
  <c r="S17" i="171"/>
  <c r="S18" i="171"/>
  <c r="S19" i="171"/>
  <c r="S21" i="171"/>
  <c r="S24" i="171"/>
  <c r="S25" i="171"/>
  <c r="S27" i="171"/>
  <c r="S29" i="171"/>
  <c r="T33" i="171"/>
  <c r="AI33" i="171" s="1"/>
  <c r="T34" i="171"/>
  <c r="AI34" i="171" s="1"/>
  <c r="S11" i="171"/>
  <c r="S12" i="171"/>
  <c r="S13" i="171"/>
  <c r="S16" i="171"/>
  <c r="S22" i="171"/>
  <c r="S23" i="171"/>
  <c r="S26" i="171"/>
  <c r="S28" i="171"/>
  <c r="S30" i="171"/>
  <c r="S31" i="171"/>
  <c r="S32" i="171"/>
  <c r="S20" i="171"/>
  <c r="T11" i="171"/>
  <c r="T35" i="171" l="1"/>
  <c r="AI35" i="171" s="1"/>
  <c r="S35" i="171"/>
  <c r="AI11" i="171"/>
  <c r="R32" i="168" l="1"/>
  <c r="R33" i="168"/>
  <c r="R34" i="168"/>
  <c r="AR35" i="168" l="1"/>
  <c r="P35" i="168"/>
  <c r="AQ34" i="168"/>
  <c r="AH34" i="168"/>
  <c r="V34" i="168"/>
  <c r="T34" i="168"/>
  <c r="J34" i="168"/>
  <c r="K34" i="168" s="1"/>
  <c r="G34" i="168"/>
  <c r="E34" i="168"/>
  <c r="AQ33" i="168"/>
  <c r="AH33" i="168"/>
  <c r="V33" i="168"/>
  <c r="S33" i="168"/>
  <c r="T33" i="168"/>
  <c r="J33" i="168"/>
  <c r="K33" i="168" s="1"/>
  <c r="G33" i="168"/>
  <c r="E33" i="168"/>
  <c r="AW32" i="168"/>
  <c r="AQ32" i="168"/>
  <c r="AH32" i="168"/>
  <c r="V32" i="168"/>
  <c r="T32" i="168"/>
  <c r="J32" i="168"/>
  <c r="I32" i="168" s="1"/>
  <c r="G32" i="168"/>
  <c r="E32" i="168"/>
  <c r="AQ31" i="168"/>
  <c r="AH31" i="168"/>
  <c r="V31" i="168"/>
  <c r="R31" i="168"/>
  <c r="T31" i="168" s="1"/>
  <c r="J31" i="168"/>
  <c r="I31" i="168" s="1"/>
  <c r="G31" i="168"/>
  <c r="E31" i="168"/>
  <c r="AQ30" i="168"/>
  <c r="AH30" i="168"/>
  <c r="V30" i="168"/>
  <c r="R30" i="168"/>
  <c r="T30" i="168" s="1"/>
  <c r="J30" i="168"/>
  <c r="I30" i="168" s="1"/>
  <c r="G30" i="168"/>
  <c r="E30" i="168"/>
  <c r="AQ29" i="168"/>
  <c r="AH29" i="168"/>
  <c r="V29" i="168"/>
  <c r="R29" i="168"/>
  <c r="T29" i="168" s="1"/>
  <c r="J29" i="168"/>
  <c r="I29" i="168" s="1"/>
  <c r="G29" i="168"/>
  <c r="E29" i="168"/>
  <c r="AQ28" i="168"/>
  <c r="AH28" i="168"/>
  <c r="V28" i="168"/>
  <c r="R28" i="168"/>
  <c r="T28" i="168" s="1"/>
  <c r="J28" i="168"/>
  <c r="I28" i="168" s="1"/>
  <c r="G28" i="168"/>
  <c r="E28" i="168"/>
  <c r="AQ27" i="168"/>
  <c r="AH27" i="168"/>
  <c r="V27" i="168"/>
  <c r="R27" i="168"/>
  <c r="T27" i="168" s="1"/>
  <c r="J27" i="168"/>
  <c r="I27" i="168" s="1"/>
  <c r="G27" i="168"/>
  <c r="E27" i="168"/>
  <c r="AQ26" i="168"/>
  <c r="AH26" i="168"/>
  <c r="V26" i="168"/>
  <c r="R26" i="168"/>
  <c r="T26" i="168" s="1"/>
  <c r="J26" i="168"/>
  <c r="I26" i="168" s="1"/>
  <c r="G26" i="168"/>
  <c r="E26" i="168"/>
  <c r="AQ25" i="168"/>
  <c r="AH25" i="168"/>
  <c r="V25" i="168"/>
  <c r="R25" i="168"/>
  <c r="T25" i="168" s="1"/>
  <c r="J25" i="168"/>
  <c r="I25" i="168" s="1"/>
  <c r="G25" i="168"/>
  <c r="E25" i="168"/>
  <c r="AQ24" i="168"/>
  <c r="AH24" i="168"/>
  <c r="V24" i="168"/>
  <c r="R24" i="168"/>
  <c r="T24" i="168" s="1"/>
  <c r="J24" i="168"/>
  <c r="I24" i="168" s="1"/>
  <c r="G24" i="168"/>
  <c r="E24" i="168"/>
  <c r="AQ23" i="168"/>
  <c r="AH23" i="168"/>
  <c r="V23" i="168"/>
  <c r="R23" i="168"/>
  <c r="T23" i="168" s="1"/>
  <c r="J23" i="168"/>
  <c r="I23" i="168" s="1"/>
  <c r="G23" i="168"/>
  <c r="E23" i="168"/>
  <c r="AQ22" i="168"/>
  <c r="AH22" i="168"/>
  <c r="V22" i="168"/>
  <c r="R22" i="168"/>
  <c r="T22" i="168" s="1"/>
  <c r="J22" i="168"/>
  <c r="I22" i="168" s="1"/>
  <c r="G22" i="168"/>
  <c r="E22" i="168"/>
  <c r="AQ21" i="168"/>
  <c r="AH21" i="168"/>
  <c r="V21" i="168"/>
  <c r="R21" i="168"/>
  <c r="T21" i="168" s="1"/>
  <c r="J21" i="168"/>
  <c r="I21" i="168" s="1"/>
  <c r="G21" i="168"/>
  <c r="E21" i="168"/>
  <c r="AQ20" i="168"/>
  <c r="AH20" i="168"/>
  <c r="V20" i="168"/>
  <c r="R20" i="168"/>
  <c r="T20" i="168" s="1"/>
  <c r="J20" i="168"/>
  <c r="I20" i="168" s="1"/>
  <c r="G20" i="168"/>
  <c r="E20" i="168"/>
  <c r="AQ19" i="168"/>
  <c r="AH19" i="168"/>
  <c r="V19" i="168"/>
  <c r="R19" i="168"/>
  <c r="T19" i="168" s="1"/>
  <c r="J19" i="168"/>
  <c r="I19" i="168" s="1"/>
  <c r="G19" i="168"/>
  <c r="E19" i="168"/>
  <c r="AQ18" i="168"/>
  <c r="AH18" i="168"/>
  <c r="V18" i="168"/>
  <c r="R18" i="168"/>
  <c r="T18" i="168" s="1"/>
  <c r="J18" i="168"/>
  <c r="I18" i="168" s="1"/>
  <c r="G18" i="168"/>
  <c r="E18" i="168"/>
  <c r="AQ17" i="168"/>
  <c r="AH17" i="168"/>
  <c r="V17" i="168"/>
  <c r="R17" i="168"/>
  <c r="T17" i="168" s="1"/>
  <c r="J17" i="168"/>
  <c r="I17" i="168" s="1"/>
  <c r="G17" i="168"/>
  <c r="E17" i="168"/>
  <c r="AQ16" i="168"/>
  <c r="AH16" i="168"/>
  <c r="V16" i="168"/>
  <c r="R16" i="168"/>
  <c r="J16" i="168"/>
  <c r="I16" i="168" s="1"/>
  <c r="G16" i="168"/>
  <c r="E16" i="168"/>
  <c r="AQ15" i="168"/>
  <c r="AH15" i="168"/>
  <c r="V15" i="168"/>
  <c r="R15" i="168"/>
  <c r="T15" i="168" s="1"/>
  <c r="J15" i="168"/>
  <c r="I15" i="168" s="1"/>
  <c r="G15" i="168"/>
  <c r="E15" i="168"/>
  <c r="AQ14" i="168"/>
  <c r="AH14" i="168"/>
  <c r="V14" i="168"/>
  <c r="R14" i="168"/>
  <c r="T14" i="168" s="1"/>
  <c r="G14" i="168"/>
  <c r="E14" i="168"/>
  <c r="AQ13" i="168"/>
  <c r="AH13" i="168"/>
  <c r="V13" i="168"/>
  <c r="R13" i="168"/>
  <c r="T13" i="168" s="1"/>
  <c r="J13" i="168"/>
  <c r="I13" i="168" s="1"/>
  <c r="G13" i="168"/>
  <c r="E13" i="168"/>
  <c r="AQ12" i="168"/>
  <c r="AH12" i="168"/>
  <c r="V12" i="168"/>
  <c r="R12" i="168"/>
  <c r="T12" i="168" s="1"/>
  <c r="J12" i="168"/>
  <c r="I12" i="168" s="1"/>
  <c r="G12" i="168"/>
  <c r="E12" i="168"/>
  <c r="AH11" i="168"/>
  <c r="V11" i="168"/>
  <c r="J11" i="168"/>
  <c r="I11" i="168" s="1"/>
  <c r="G11" i="168"/>
  <c r="E11" i="168"/>
  <c r="AQ11" i="168"/>
  <c r="AG35" i="168"/>
  <c r="R11" i="168"/>
  <c r="I33" i="168" l="1"/>
  <c r="J14" i="168"/>
  <c r="I14" i="168" s="1"/>
  <c r="I34" i="168"/>
  <c r="AQ35" i="168"/>
  <c r="AI34" i="168"/>
  <c r="K11" i="168"/>
  <c r="AI33" i="168"/>
  <c r="AH35" i="168"/>
  <c r="K12" i="168"/>
  <c r="K13" i="168"/>
  <c r="K14" i="168"/>
  <c r="K15" i="168"/>
  <c r="K16" i="168"/>
  <c r="K17" i="168"/>
  <c r="K18" i="168"/>
  <c r="K19" i="168"/>
  <c r="K20" i="168"/>
  <c r="K21" i="168"/>
  <c r="K22" i="168"/>
  <c r="K23" i="168"/>
  <c r="K24" i="168"/>
  <c r="K25" i="168"/>
  <c r="K26" i="168"/>
  <c r="K27" i="168"/>
  <c r="K28" i="168"/>
  <c r="K29" i="168"/>
  <c r="K30" i="168"/>
  <c r="K31" i="168"/>
  <c r="K32" i="168"/>
  <c r="S34" i="168"/>
  <c r="AG8" i="168"/>
  <c r="AI13" i="168"/>
  <c r="AI14" i="168"/>
  <c r="AI15" i="168"/>
  <c r="AI16" i="168"/>
  <c r="AI17" i="168"/>
  <c r="AI19" i="168"/>
  <c r="AI20" i="168"/>
  <c r="AI21" i="168"/>
  <c r="AI22" i="168"/>
  <c r="AI23" i="168"/>
  <c r="AI24" i="168"/>
  <c r="AI25" i="168"/>
  <c r="AI27" i="168"/>
  <c r="AI28" i="168"/>
  <c r="AI29" i="168"/>
  <c r="AI30" i="168"/>
  <c r="AI31" i="168"/>
  <c r="AI32" i="168"/>
  <c r="R35" i="168"/>
  <c r="T11" i="168"/>
  <c r="T35" i="168" s="1"/>
  <c r="S11" i="168"/>
  <c r="AI12" i="168"/>
  <c r="AI18" i="168"/>
  <c r="AI26" i="168"/>
  <c r="AP35" i="168"/>
  <c r="S12" i="168"/>
  <c r="S13" i="168"/>
  <c r="S14" i="168"/>
  <c r="S15" i="168"/>
  <c r="S16" i="168"/>
  <c r="S17" i="168"/>
  <c r="S18" i="168"/>
  <c r="S19" i="168"/>
  <c r="S20" i="168"/>
  <c r="S21" i="168"/>
  <c r="S22" i="168"/>
  <c r="S23" i="168"/>
  <c r="S24" i="168"/>
  <c r="S25" i="168"/>
  <c r="S26" i="168"/>
  <c r="S27" i="168"/>
  <c r="S28" i="168"/>
  <c r="S29" i="168"/>
  <c r="S30" i="168"/>
  <c r="S31" i="168"/>
  <c r="S32" i="168"/>
  <c r="Q35" i="168"/>
  <c r="AI35" i="168" l="1"/>
  <c r="AI11" i="168"/>
  <c r="S35" i="168"/>
</calcChain>
</file>

<file path=xl/sharedStrings.xml><?xml version="1.0" encoding="utf-8"?>
<sst xmlns="http://schemas.openxmlformats.org/spreadsheetml/2006/main" count="10505" uniqueCount="361">
  <si>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</si>
  <si>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</si>
  <si>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</si>
  <si>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</si>
  <si>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</si>
  <si>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</si>
  <si>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</si>
  <si>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</si>
  <si>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</si>
  <si>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</si>
  <si>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</si>
  <si>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</si>
  <si>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</si>
  <si>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</si>
  <si>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</si>
  <si>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</si>
  <si>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</si>
  <si>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</si>
  <si>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</si>
  <si>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</si>
  <si>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</si>
  <si>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</si>
  <si>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</si>
  <si>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</si>
  <si>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</si>
  <si>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</si>
  <si>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</si>
  <si>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</si>
  <si>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</si>
  <si>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</si>
  <si>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</si>
  <si>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</si>
  <si>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</si>
  <si>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</si>
  <si>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</si>
  <si>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</si>
  <si>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</si>
  <si>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</si>
  <si>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</si>
  <si>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</si>
  <si>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</si>
  <si>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</si>
  <si>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</si>
  <si>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</si>
  <si>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</si>
  <si>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</si>
  <si>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</si>
  <si>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</si>
  <si>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</si>
  <si>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</si>
  <si>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</si>
  <si>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</si>
  <si>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</si>
  <si>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</si>
  <si>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</si>
  <si>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</si>
  <si>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</si>
  <si>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</si>
  <si>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</si>
  <si>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</si>
  <si>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</si>
  <si>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</si>
  <si>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</si>
  <si>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</si>
  <si>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</si>
  <si>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</si>
  <si>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</si>
  <si>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</si>
  <si>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</si>
  <si>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</si>
  <si>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</si>
  <si>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</si>
  <si>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</si>
  <si>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</si>
  <si>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</si>
  <si>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</si>
  <si>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</si>
  <si>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</si>
  <si>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</si>
  <si>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</si>
  <si>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</si>
  <si>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</si>
  <si>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</si>
  <si>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</si>
  <si>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</si>
  <si>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</si>
  <si>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</si>
  <si>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</si>
  <si>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</si>
  <si>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</si>
  <si>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</si>
  <si>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</si>
  <si>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</si>
  <si>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</si>
  <si>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</si>
  <si>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</si>
  <si>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</si>
  <si>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</si>
  <si>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</si>
  <si>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</si>
  <si>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</si>
  <si>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</si>
  <si>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</si>
  <si>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</si>
  <si>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</si>
  <si>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</si>
  <si>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</si>
  <si>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</si>
  <si>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</si>
  <si>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</si>
  <si>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</si>
  <si>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</si>
  <si>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</si>
  <si>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</si>
  <si>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</si>
  <si>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</si>
  <si>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</si>
  <si>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</si>
  <si>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</si>
  <si>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</si>
  <si>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</si>
  <si>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</si>
  <si>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</si>
  <si>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</si>
  <si>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TARGET DISCHARGE PRESSURE SET TO  68 PSI @ 5:01 AM AS PER SCHEDULE</t>
  </si>
  <si>
    <t>TARGET DISCHARGE PRESSURE SET TO  83 PSI @ 6:01 AM AS PER SCHEDULE</t>
  </si>
  <si>
    <t>SP2 - STOPPED @ 10:01 PM DUE TO EXCESS CAPACITY</t>
  </si>
  <si>
    <t>NORMAL OPERATION</t>
  </si>
  <si>
    <t>Additional 3 psi to target discharge pressure from 12:01 am to 5am as per request of Engr.Edmundo Llagas Jr (SPM-South), due to shifting of WSR and Posadas Influence area.</t>
  </si>
  <si>
    <t>2B</t>
  </si>
  <si>
    <t>ALEXANDER CABREROS</t>
  </si>
  <si>
    <t>Target Discharge Pressure set to 81 psi @ 12:01 pm as per request of Engr.Edmundo Llagas Jr (SPM-South)</t>
  </si>
  <si>
    <t>Target Discharge Pressure set to 78 psi @ 5:01 pm as per request of Engr.Edmundo Llagas Jr (SPM-South)</t>
  </si>
  <si>
    <t>Target Discharge Pressure set to 76 psi @ 7:01 pm as per request of Engr.Edmundo Llagas Jr (SPM-South)</t>
  </si>
  <si>
    <t>Target Discharge Pressure set to 66psi @ 12:01 am as per request of Engr.Edmundo Llagas Jr (SPM-South)</t>
  </si>
  <si>
    <t>CHRISTIAN DIO</t>
  </si>
  <si>
    <t>DENNIS GUANZON</t>
  </si>
  <si>
    <t>RANDY REGENCIA</t>
  </si>
  <si>
    <t>Target Discharge Pressure set to 66 psi @ 10:01 pm as per request of Engr.Edmundo Llagas Jr (SPM-South)</t>
  </si>
  <si>
    <t xml:space="preserve">REIVIN M. MALLARI </t>
  </si>
  <si>
    <t>BP2 - STOPPED @ 7:01 PM DUE TO EXCESS CAPACITY</t>
  </si>
  <si>
    <t xml:space="preserve"> </t>
  </si>
  <si>
    <t>BP2 - STARTED @ 6:01 AM TO MEET 83 PSI TARGET PRESSURE</t>
  </si>
  <si>
    <t>SP2 - STARTED @ 6:01 AM TO MEET 83 PSI TARGET PRESSURE</t>
  </si>
  <si>
    <t xml:space="preserve"> GLITTERS. SY</t>
  </si>
  <si>
    <t>XCV1 - INCREASE OPENING TO 45% @ 12:01 AM</t>
  </si>
  <si>
    <t>XCV1 CLOSED @ 4:27 AM,WATER  ELEVATION  (9.5M)</t>
  </si>
  <si>
    <t>3B</t>
  </si>
  <si>
    <t>3B+1S</t>
  </si>
  <si>
    <t>SP2 - STARTED @ 7:41 AM TO MEET 83 PSI TARGET PRESSURE</t>
  </si>
  <si>
    <t>CONDUCTED MONITORING @ MAGALLANES- ONLINE BOOSTER @ 7:30 AM, NORMAL OPERATION</t>
  </si>
  <si>
    <t>Additional 3 psi to target discharge pressure from 12:01pm to 5am (FEB 1, 2015) as per request of Engr.Edmundo Llagas Jr (SPM-South), due to shifting of WSR and Posadas Influence area.</t>
  </si>
  <si>
    <t>R. MALLARI / F. RAMOS</t>
  </si>
  <si>
    <t>CONDUCTED MONITORING @ MAGALLANES- ONLINE BOOSTER @ 1:45 PM, NORMAL OPERATION</t>
  </si>
  <si>
    <t>CONDUCTED MONITORING @ MAGALLANES- ONLINE BOOSTER @ 5:20 PM, NORMAL OPERATION</t>
  </si>
  <si>
    <t>XCV1 - OPENED (30%) @ 10:01 PM FOR REFILLING</t>
  </si>
  <si>
    <t>2B+1S</t>
  </si>
  <si>
    <t>CONDUCTED MONITORING @ MAGALLANES- ONLINE BOOSTER @ 8:40 PM, NORMAL OPERATION</t>
  </si>
  <si>
    <t>XCV1 - INCREASE OPENING TO 40% @ 12:01 AM</t>
  </si>
  <si>
    <t>Additional 3 psi to target discharge pressure from 12:01pm to 5am (FEB 2, 2015) as per request of Engr.Edmundo Llagas Jr (SPM-South), due to shifting of WSR and Posadas Influence area.</t>
  </si>
  <si>
    <t>CONDUCTED MONITORING @ MAGALLANES- ONLINE BOOSTER @ 1:10 PM, NORMAL OPERATION</t>
  </si>
  <si>
    <t>CONDUCTED MONITORING @ MAGALLANES- ONLINE BOOSTER @ 5:10 PM, NORMAL OPERATION</t>
  </si>
  <si>
    <t>CONDUCTED MONITORING @ MAGALLANES- ONLINE BOOSTER @ 5:30 AM, NORMAL OPERATION</t>
  </si>
  <si>
    <t>CONDUCTED MONITORING @ MAGALLANES- ONLINE BOOSTER @ 9:30 PM, NORMAL OPERATION</t>
  </si>
  <si>
    <t>XCV1 - OPENED (25%) @ 10:01 PM FOR REFILLING</t>
  </si>
  <si>
    <t>XCV1 CLOSED @ : 4:36AM,WATER  ELEVATION  (9.5M)</t>
  </si>
  <si>
    <t>Additional 3 psi to target discharge pressure from 12:01pm to 5am (FEB 3, 2015) as per request of Engr.Edmundo Llagas Jr (SPM-South), due to shifting of WSR and Posadas Influence area.</t>
  </si>
  <si>
    <t>CONDUCTED MONITORING @ MAGALLANES- ONLINE BOOSTER @ 1:50 PM, NORMAL OPERATION</t>
  </si>
  <si>
    <t>CONDUCTED MONITORING @ MAGALLANES- ONLINE BOOSTER @ 5:15 PM, NORMAL OPERATION</t>
  </si>
  <si>
    <t>XCV1 - OPENED (38%) @ 10:01 PM FOR REFILLING</t>
  </si>
  <si>
    <t>A.CABREROS / F. RAMOS</t>
  </si>
  <si>
    <t>XCV1 CLOSED @ : 4:20AM,WATER  ELEVATION  (9.5M)</t>
  </si>
  <si>
    <t>CONDUCTED MONITORING @ MAGALLANES- ONLINE BOOSTER @ 1:20 PM, NORMAL OPERATION</t>
  </si>
  <si>
    <t>BP2 - STOPPED @ 8:01 PM DUE TO EXCESS CAPACITY</t>
  </si>
  <si>
    <t>Additional 3 psi to target discharge pressure from 12:01pm to 5am (FEB 5, 2015) as per request of Engr.Edmundo Llagas Jr (SPM-South), due to shifting of WSR and Posadas Influence area.</t>
  </si>
  <si>
    <t>A. CABREROS / F. RAMOS</t>
  </si>
  <si>
    <t>XCV1 - INCREASE OPENING TO (40%) @ 12:01 AM</t>
  </si>
  <si>
    <t>XCV1 CLOSED @ : 4:28 AM,WATER  ELEVATION  (9.5M)</t>
  </si>
  <si>
    <t>CONDUCTED MONITORING @ MAGALLANES- ONLINE BOOSTER @ 8:30 AM, NORMAL OPERATION</t>
  </si>
  <si>
    <t>CONDUCTED MONITORING @ MAGALLANES- ONLINE BOOSTER @ 4:20 PM, NORMAL OPERATION</t>
  </si>
  <si>
    <t>Additional 3 psi to target discharge pressure from 12:01pm to 5am (FEB 6, 2015) as per request of Engr.Edmundo Llagas Jr (SPM-South), due to shifting of WSR and Posadas Influence area.</t>
  </si>
  <si>
    <t>CONDUCTED MONITORING @ MAGALLANES- ONLINE BOOSTER @ 8:54 PM, NORMAL OPERATION</t>
  </si>
  <si>
    <t>XCV1 - OPENED (35%) @ 10:01 PM FOR REFILLING</t>
  </si>
  <si>
    <t>XCV1 - INCREASE OPENING TO (45%) @ 12:01 AM</t>
  </si>
  <si>
    <t>Additional 3 psi to target discharge pressure from 12:01pm to 5am (FEB 7, 2015) as per request of Engr.Edmundo Llagas Jr (SPM-South), due to shifting of WSR and Posadas Influence area.</t>
  </si>
  <si>
    <t>CONDUCTED MONITORING @ MAGALLANES- ONLINE BOOSTER @ 4:25 PM, NORMAL OPERATION</t>
  </si>
  <si>
    <t>XCV1 CLOSED @ 4:20 AM,WATER  ELEVATION  (9.5M)</t>
  </si>
  <si>
    <t>SP2 - STOPPED @ :10:01 PM DUE TO EXCESS CAPACITY</t>
  </si>
  <si>
    <t>CONDUCTED MONITORING @ MAGALLANES- ONLINE BOOSTER @ 9:22 PM, NORMAL OPERATION</t>
  </si>
  <si>
    <t>XCV1 CLOSED @ 4:17 AM,WATER  ELEVATION  (9.5M)</t>
  </si>
  <si>
    <t>Additional 3 psi to target discharge pressure from 12:01pm to 5am (FEB 8, 2015) as per request of Engr.Edmundo Llagas Jr (SPM-South), due to shifting of WSR and Posadas Influence area.</t>
  </si>
  <si>
    <t>SP2 - STARTED @ 6:39 AM TO MEET 83 PSI TARGET PRESSURE</t>
  </si>
  <si>
    <t>SP2 - STOPPED @ 4:20 PM DUE TO LOW WATER LEVEL</t>
  </si>
  <si>
    <t>GENSET 1 WARMUP EXERCISED @ 4:01 PM</t>
  </si>
  <si>
    <t>GENSET 2 WARMUP EXERCISED @ 4:11 PM</t>
  </si>
  <si>
    <t>CONDUCTED MONITORING @ MAGALLANES- ONLINE BOOSTER @ 9:39 PM, NORMAL OPERATION</t>
  </si>
  <si>
    <t>WARM-UP EXERCISE GENSET 1 &amp; 2 w/o load for 10mins each. Fuel consumption = 13litters / Fuel stock = 11,872</t>
  </si>
  <si>
    <t>XCV1 - OPENED (40%) @ 10:01 PM FOR REFILLING</t>
  </si>
  <si>
    <t>XCV1 CLOSED @  4:50 AM,WATER  ELEVATION  (9.5M)</t>
  </si>
  <si>
    <t>XCV1 CLOSED @ 4:43 AM,WATER  ELEVATION  (9.5M)</t>
  </si>
  <si>
    <t>Additional 3 psi to target discharge pressure from 12:01pm to 5am (FEB 9, 2015) as per request of Engr.Edmundo Llagas Jr (SPM-South), due to shifting of WSR and Posadas Influence area.</t>
  </si>
  <si>
    <t>SP2 - STARTED @ 7:40 AM TO MEET 83 PSI TARGET PRESSURE</t>
  </si>
  <si>
    <t>CONDUCTED MONITORING @ MAGALLANES- ONLINE BOOSTER @ 8:00 AM, NORMAL OPERATION</t>
  </si>
  <si>
    <t>CONDUCTED MONITORING @ MAGALLANES- ONLINE BOOSTER @ 6:30 AM, NORMAL OPERATION</t>
  </si>
  <si>
    <t>CONDUCTED MONITORING @ MAGALLANES- ONLINE BOOSTER @ 5:30 PM, NORMAL OPERATION</t>
  </si>
  <si>
    <t>CONDUCTED MONITORING @ MAGALLANES- ONLINE BOOSTER @ 9:03 PM, NORMAL OPERATION</t>
  </si>
  <si>
    <t>XCV1 CLOSED @ 4:10 AM,WATER  ELEVATION  (9.5M)</t>
  </si>
  <si>
    <t>Additional 3 psi to target discharge pressure from 12:01pm to 5am (FEB 10, 2015) as per request of Engr.Edmundo Llagas Jr (SPM-South), due to shifting of WSR and Posadas Influence area.</t>
  </si>
  <si>
    <t>CONDUCTED MONITORING @ MAGALLANES- ONLINE BOOSTER @ 11:50 AM, NORMAL OPERATION</t>
  </si>
  <si>
    <t>CONDUCTED MONITORING @ MAGALLANES- ONLINE BOOSTER @ 9:00 PM, NORMAL OPERATION</t>
  </si>
  <si>
    <t>BP2 - RESTARTED @ 9:01 PM</t>
  </si>
  <si>
    <t>Additional 3 psi to target discharge pressure from 12:01pm to 5am (FEB 11, 2015) as per request of Engr.Edmundo Llagas Jr (SPM-South), due to shifting of WSR and Posadas Influence area.</t>
  </si>
  <si>
    <t>BP3 - STOPPED @ 11:01 PM</t>
  </si>
  <si>
    <t>BP1 - STOPPED @ 9:01 PM</t>
  </si>
  <si>
    <t>BP1 - RESTARTED @ 11:01PM</t>
  </si>
  <si>
    <t>XCV1 - INCREASE OPENING TO (47%) @ 12:01 AM</t>
  </si>
  <si>
    <t>BP2 - STOPPED @ 12:25 AM</t>
  </si>
  <si>
    <t>BP3 - RESTARTED @ 12:25 AM</t>
  </si>
  <si>
    <t>XCV1 CLOSED @ 4:31 AM,WATER  ELEVATION  (9.5M)</t>
  </si>
  <si>
    <t>CONDUCTED MONITORING @ MAGALLANES- ONLINE BOOSTER @ 1:55 PM, NORMAL OPERATION</t>
  </si>
  <si>
    <t>CONDUCTED MONITORING @ MAGALLANES- ONLINE BOOSTER @ 9:26 PM, NORMAL OPERATION</t>
  </si>
  <si>
    <t>SP2 - STOPPED @ 10:01  PM DUE TO EXCESS CAPACITY</t>
  </si>
  <si>
    <t>MONTHLY PREVENTIVE MAINTENANCE OF ALL UNITS</t>
  </si>
  <si>
    <t>EXTERNAL AUDIT @ VILLAMOR PS. BY MR. MARK ORNIDO FROM ACCELENCE (2:00PM)</t>
  </si>
  <si>
    <t>XCV1 - INCREASE OPENING TO (48%) @ 12:01 AM</t>
  </si>
  <si>
    <t>XCV1 CLOSED @ 4:45 AM,WATER  ELEVATION  (9.5M)</t>
  </si>
  <si>
    <t>Additional 3 psi to target discharge pressure from 12:01pm to 5am (FEB 12, 2015) as per request of Engr.Edmundo Llagas Jr (SPM-South), due to shifting of WSR and Posadas Influence area.</t>
  </si>
  <si>
    <t>CONDUCTED MONITORING @ MAGALLANES- ONLINE BOOSTER @ 9:30 AM, NORMAL OPERATION</t>
  </si>
  <si>
    <t>CONDUCTED MONITORING @ MAGALLANES- ONLINE BOOSTER @ 1:35 PM, NORMAL OPERATION</t>
  </si>
  <si>
    <t>CONDUCTED MONITORING @ MAGALLANES- ONLINE BOOSTER @ 4:10 PM, NORMAL OPERATION</t>
  </si>
  <si>
    <t>CONDUCTED MONITORING @ MAGALLANES- ONLINE BOOSTER @ 9:02 PM, NORMAL OPERATION</t>
  </si>
  <si>
    <t>As Per request of MR. Arturo Trinidad conduct load testing for the GENSET @ 12am</t>
  </si>
  <si>
    <t>MONARK  conduct the Technical Analysis level two inspection for the two unit of the GENSET performed by Mr. Christian Lariba and Mr. Mark Quintano started @ 12:00am</t>
  </si>
  <si>
    <t>GENSET 1 STARTED @ 12:01 AM wIth load</t>
  </si>
  <si>
    <t>GENSET 2 STARTED @ 12:23 AM wIth load</t>
  </si>
  <si>
    <t>GENSET 1 STOPPED @ 1:40 AM</t>
  </si>
  <si>
    <t>GENSET 2 STOPPED @ 3:11 AM</t>
  </si>
  <si>
    <t>ATS GENERATOR STOPPED @3:00 AM</t>
  </si>
  <si>
    <t>MERALCO ATS RESUMED @ 3:05 AM</t>
  </si>
  <si>
    <t>BP1 POWER RESUMED @ 3:06 AM</t>
  </si>
  <si>
    <t>BP 3 POWER RESUMED @ 3:08 AM</t>
  </si>
  <si>
    <t>XCV1 CLOSED @ 4:48 AM,WATER  ELEVATION  (9.5M)</t>
  </si>
  <si>
    <t>ATS GENSET TOTAL  KW-HR = 73,345</t>
  </si>
  <si>
    <t>CONDUCTED MONITORING @ MAGALLANES- ONLINE BOOSTER @ 11:00 AM, NORMAL OPERATION</t>
  </si>
  <si>
    <t>BP2 - STARTED @ 6:01AM TO MEET 83 PSI TARGET PRESSURE</t>
  </si>
  <si>
    <t>XCV1 - INCREASE OPENING TO (50%) @ 12:01 AM</t>
  </si>
  <si>
    <t>XCV1 CLOSED @ 5:01 AM,WATER  ELEVATION  (9.5M)</t>
  </si>
  <si>
    <t>Additional 3 psi to target discharge pressure from 12:01pm to 5am (FEB 14, 2015) as per request of Engr.Edmundo Llagas Jr (SPM-South), due to shifting of WSR and Posadas Influence area.</t>
  </si>
  <si>
    <t>GENSET LOAD TEST</t>
  </si>
  <si>
    <t>GLT</t>
  </si>
  <si>
    <t>CONDUCTED MONITORING @ MAGALLANES- ONLINE BOOSTER @ 5:25 PM, NORMAL OPERATION</t>
  </si>
  <si>
    <t>CONDUCTED MONITORING @ MAGALLANES- ONLINE BOOSTER @ 9:28 PM, NORMAL OPERATION</t>
  </si>
  <si>
    <t>F. RAMOS</t>
  </si>
  <si>
    <t>FIDEL A. RAMOS</t>
  </si>
  <si>
    <t>F.A.RAMOS / A.CABREROS</t>
  </si>
  <si>
    <t>Additional 3 psi to target discharge pressure from 12:01pm to 5am (FEB 15, 2015) as per request of Engr.Edmundo Llagas Jr (SPM-South), due to shifting of WSR and Posadas Influence area.</t>
  </si>
  <si>
    <t>CONDUCTED MONITORING @ MAGALLANES- ONLINE BOOSTER @ 6:00 AM, NORMAL OPERATION</t>
  </si>
  <si>
    <t>SP2 - STARTED @ 6:45 AM TO MEET 83 PSI TARGET PRESSURE</t>
  </si>
  <si>
    <t>CONDUCTED MONITORING @ MAGALLANES- ONLINE BOOSTER @ 8:00 AM , NORMAL OPERATION</t>
  </si>
  <si>
    <t>CONDUCTED MONITORING @ MAGALLANES- ONLINE BOOSTER @ 9:15 PM, NORMAL OPERATION</t>
  </si>
  <si>
    <t>XCV1 - INCREASE OPENING TO (46%) @ 12:01 AM</t>
  </si>
  <si>
    <t>Additional 3 psi to target discharge pressure from 12:01pm to 5am (FEB 16, 2015) as per request of Engr.Edmundo Llagas Jr (SPM-South), due to shifting of WSR and Posadas Influence area.</t>
  </si>
  <si>
    <t>SP2 - STARTED @ 7:45 AM TO MEET 83 PSI TARGET PRESSURE</t>
  </si>
  <si>
    <t>CONDUCTED MONITORING @ MAGALLANES- ONLINE BOOSTER @ 8:30 AM , NORMAL OPERATION</t>
  </si>
  <si>
    <t>WARM-UP EXERCISE GENSET 1 &amp; 2 w/o load for 10mins each. Fuel consumption = 13litters / Fuel stock = 11,473</t>
  </si>
  <si>
    <t>GENSET 1 WARMUP EXERCISED @ 4:01 PM / STOPPED @ 4:11 PM</t>
  </si>
  <si>
    <t>GENSET 2 WARMUP EXERCISED @ 4:11 PM / STOPPED @ 4:21 PM</t>
  </si>
  <si>
    <t>CONDUCTED MONITORING @ MAGALLANES- ONLINE BOOSTER @ 4:30 PM, NORMAL OPERATION</t>
  </si>
  <si>
    <t>XCV1 - OPENED (39%) @ 10:01 PM FOR REFILLING</t>
  </si>
  <si>
    <t>XCV1 CLOSED @ 4:44 AM,WATER  ELEVATION  (9.5M)</t>
  </si>
  <si>
    <t>BP2 - STOPPED @ 9:01 PM DUE TO EXCESS CAPACITY</t>
  </si>
  <si>
    <t>CONDUCTED MONITORING @ MAGALLANES- ONLINE BOOSTER @ 9:10 PM, NORMAL OPERATION</t>
  </si>
  <si>
    <t>SP2 - STARTED @ 6:01AM TO MEET 83 PSI TARGET PRESSURE</t>
  </si>
  <si>
    <t>Additional 3 psi to target discharge pressure from 12:01pm to 5am (FEB 17, 2015) as per request of Engr.Edmundo Llagas Jr (SPM-South), due to shifting of WSR and Posadas Influence area.</t>
  </si>
  <si>
    <t>CONDUCTED MONITORING @ MAGALLANES- ONLINE BOOSTER @ 8:30  AM , NORMAL OPERATION</t>
  </si>
  <si>
    <t>CONDUCTED MONITORING @ MAGALLANES- ONLINE BOOSTER @ 12:50 PM, NORMAL OPERATION</t>
  </si>
  <si>
    <t>CONDUCTED MONITORING @ MAGALLANES- ONLINE BOOSTER @  PM, NORMAL OPERATION</t>
  </si>
  <si>
    <t>Additional 3 psi to target discharge pressure from 12:01pm to 5am (FEB 18, 2015) as per request of Engr.Edmundo Llagas Jr (SPM-South), due to shifting of WSR and Posadas Influence area.</t>
  </si>
  <si>
    <t>XCV1 CLOSED @ 4:43AM,WATER  ELEVATION  (9.5M)</t>
  </si>
  <si>
    <t>XCV1 - OPENED (36%) @ 10:01 PM FOR REFILLING</t>
  </si>
  <si>
    <t>XCV1 CLOSED @ 5:45 AM,WATER  ELEVATION  (9.5M)</t>
  </si>
  <si>
    <t>Additional 3 psi to target discharge pressure from 12:01pm to 5am (FEB 19, 2015) as per request of Engr.Edmundo Llagas Jr (SPM-South), due to shifting of WSR and Posadas Influence area.</t>
  </si>
  <si>
    <t>SP2 - STARTED @ 6:20 AM TO MEET 83 PSI TARGET PRESSURE</t>
  </si>
  <si>
    <t>AUTOMATION OFFICER / ITS ISSUED &amp; SET-UP SERVICE UNIT FOR SCADA</t>
  </si>
  <si>
    <t>CONDUCTED MONITORING @ MAGALLANES- ONLINE BOOSTER @ 1:40 PM, NORMAL OPERATION</t>
  </si>
  <si>
    <t>CONDUCTED MONITORING @ MAGALLANES- ONLINE BOOSTER @ 9:05 PM, NORMAL OPERATION</t>
  </si>
  <si>
    <t>SP2 - STARTED @ 8:01 AM TO MEET 83 PSI TARGET PRESSURE</t>
  </si>
  <si>
    <t>CONDUCTED MONITORING @ MAGALLANES- ONLINE BOOSTER @ 1:30 PM, NORMAL OPERATION</t>
  </si>
  <si>
    <t>XCV1 CLOSED @ 4:46 AM,WATER  ELEVATION  (9.5M)</t>
  </si>
  <si>
    <t>Additional 3 psi to target discharge pressure from 12:01pm to 5am (FEB 21, 2015) as per request of Engr.Edmundo Llagas Jr (SPM-South), due to shifting of WSR and Posadas Influence area.</t>
  </si>
  <si>
    <t>MR ALDWIN RAMIREZ AND TEAM OF PMD- PLANNING DEPT INSPECT THE SITE WITH A PLATE NUMBER OF NYQ-833</t>
  </si>
  <si>
    <t>CONDUCTED MONITORING @ MAGALLANES- ONLINE BOOSTER @ 9:10 PM, the site will monitoring by Sir Michael Buligan and his team</t>
  </si>
  <si>
    <t>XCV1 CLOSED @ 4:40 AM,WATER  ELEVATION  (9.5M)</t>
  </si>
  <si>
    <t>SP2 - STARTED @ 7:01 AM TO MEET 83 PSI TARGET PRESSURE</t>
  </si>
  <si>
    <t>Additional 3 psi to target discharge pressure from 12:01pm to 5am (FEB 22, 2015) as per request of Engr.Edmundo Llagas Jr (SPM-South), due to shifting of WSR and Posadas Influence area.</t>
  </si>
  <si>
    <t>CONDUCTED MONITORING @ MAGALLANES- ONLINE BOOSTER @ 4:00 PM, NORMAL OPERATION</t>
  </si>
  <si>
    <t>CONDUCTED MONITORING @ MAGALLANES- ONLINE BOOSTER @ 6:00 PM, NORMAL OPERATION</t>
  </si>
  <si>
    <t>CONDUCTED MONITORING @ MAGALLANES- ONLINE BOOSTER @ 11:10 PM, NORMAL OPERATION</t>
  </si>
  <si>
    <t>XCV1 - INCREASE OPENING TO (55%) @ 12:01 AM</t>
  </si>
  <si>
    <t>CONDUCTED MONITORING @ MAGALLANES- ONLINE BOOSTER @ 1:17 AM, NORMAL OPERATION</t>
  </si>
  <si>
    <t>CONDUCTED MONITORING @ MAGALLANES- ONLINE BOOSTER @ 5:20 AM, NORMAL OPERATION</t>
  </si>
  <si>
    <t>CONDUCTED MONITORING @ MAGALLANES- ONLINE BOOSTER @ 6AM, NORMAL OPERATION</t>
  </si>
  <si>
    <t>Additional 3 psi to target discharge pressure from 12:01pm to 5am (FEB 23, 2015) as per request of Engr.Edmundo Llagas Jr (SPM-South), due to shifting of WSR and Posadas Influence area.</t>
  </si>
  <si>
    <t>SP2 - STARTED @ 7:38 AM TO MEET 83 PSI TARGET PRESSURE</t>
  </si>
  <si>
    <t>CONDUCTED MONITORING @ MAGALLANES- ONLINE BOOSTER @ 8:25AM, NORMAL OPERATION</t>
  </si>
  <si>
    <t>MR. RENATO AND TEAM OF CITIPEST TEST CONTROL THE AREA OF VILLAMOR PS</t>
  </si>
  <si>
    <t>CONDUCTED MONITORING @ MAGALLANES- ONLINE BOOSTER @ 11:20AM, NORMAL OPERATION</t>
  </si>
  <si>
    <t>CONDUCTED MONITORING @ MAGALLANES- ONLINE BOOSTER @ 2:20 PM, NORMAL OPERATION</t>
  </si>
  <si>
    <t>CONDUCTED MONITORING @ MAGALLANES- ONLINE BOOSTER @ 6:17 PM, NORMAL OPERATION</t>
  </si>
  <si>
    <t>CONDUCTED MONITORING @ MAGALLANES- ONLINE BOOSTER @ 7:12 PM, NORMAL OPERATION</t>
  </si>
  <si>
    <t>XCV1 - OPENED (45%) @ 10:01 PM FOR REFILLING</t>
  </si>
  <si>
    <t>XCV1 CLOSED @ 3:40 AM,WATER  ELEVATION  (9.5M)</t>
  </si>
  <si>
    <t>CONDUCTED MONITORING @ MAGALLANES- ONLINE BOOSTER @ 5:48 AM, NORMAL OPERATION</t>
  </si>
  <si>
    <t>SP2 - STARTED @ 6:25 AM TO MEET 83 PSI TARGET PRESSURE</t>
  </si>
  <si>
    <t>Additional 3 psi to target discharge pressure from 12:01pm to 5am (FEB 24, 2015) as per request of Engr.Edmundo Llagas Jr (SPM-South), due to shifting of WSR and Posadas Influence area.</t>
  </si>
  <si>
    <t>CONDUCTED MONITORING @ MAGALLANES- ONLINE BOOSTER @ 6:45 AM, NORMAL OPERATION</t>
  </si>
  <si>
    <t>CONDUCTED MONITORING @ MAGALLANES- ONLINE BOOSTER @ 9:23 AM, NORMAL OPERATION</t>
  </si>
  <si>
    <t xml:space="preserve"> MR. BELTRAN WATER SAMPLING/ CENTRAL LAB RES. 1.22MG/L</t>
  </si>
  <si>
    <t>CONDUCTED MONITORING @ MAGALLANES- ONLINE BOOSTER @ 11:04 AM, NORMAL OPERATION</t>
  </si>
  <si>
    <t>CONDUCTED MONITORING @ MAGALLANES- ONLINE BOOSTER @ 12:19 PM, NORMAL OPERATION</t>
  </si>
  <si>
    <t>CONDUCTED MONITORING @ MAGALLANES- ONLINE BOOSTER @ 2:15 PM, NORMAL OPERATION</t>
  </si>
  <si>
    <t>CONDUCTED MONITORING @ MAGALLANES- ONLINE BOOSTER @ 4:15 PM, NORMAL OPERATION</t>
  </si>
  <si>
    <t>XCV1 CLOSED @ 5:20  AM,WATER  ELEVATION  (9.5M)</t>
  </si>
  <si>
    <t>Additional 3 psi to target discharge pressure from 12:01pm to 5am (FEB 25, 2015) as per request of Engr.Edmundo Llagas Jr (SPM-South), due to shifting of WSR and Posadas Influence area.</t>
  </si>
  <si>
    <t>CONDUCTED MONITORING @ MAGALLANES- ONLINE BOOSTER @ 5:35 AM, NORMAL OPERATION</t>
  </si>
  <si>
    <t>SP2 - STARTED @ 6:23 AM TO MEET 83 PSI TARGET PRESSURE</t>
  </si>
  <si>
    <t>CONDUCTED MONITORING @ MAGALLANES- ONLINE BOOSTER @ 8:38 AM, NORMAL OPERATION</t>
  </si>
  <si>
    <t>CONDUCTED MONITORING @ MAGALLANES- ONLINE BOOSTER @ 9:36 AM, NORMAL OPERATION</t>
  </si>
  <si>
    <t>CONDUCTED MONITORING @ MAGALLANES- ONLINE BOOSTER @ 10:18 AM, NORMAL OPERATION</t>
  </si>
  <si>
    <t>CONDUCTED MONITORING @ MAGALLANES- ONLINE BOOSTER @ 1:08 PM, NORMAL OPERATION</t>
  </si>
  <si>
    <t>CONDUCTED MONITORING @ MAGALLANES- ONLINE BOOSTER @ 6:15 PM, NORMAL OPERATION</t>
  </si>
  <si>
    <t>CONDUCTED MONITORING @ MAGALLANES- ONLINE BOOSTER @ 8:45 PM, NORMAL OPERATION</t>
  </si>
  <si>
    <t>CONDUCTED MONITORING @ MAGALLANES- ONLINE BOOSTER @ 11:08 PM, NORMAL OPERATION</t>
  </si>
  <si>
    <t>CONDUCTED MONITORING @ MAGALLANES- ONLINE BOOSTER @ 2:20 AM, NORMAL OPERATION</t>
  </si>
  <si>
    <t>CONDUCTED MONITORING @ MAGALLANES- ONLINE BOOSTER @ 6:20AM, NORMAL OPERATION</t>
  </si>
  <si>
    <t>Additional 3 psi to target discharge pressure from 12:01pm to 5am (FEB 26, 2015) as per request of Engr.Edmundo Llagas Jr (SPM-South), due to shifting of WSR and Posadas Influence area.</t>
  </si>
  <si>
    <t>CONDUCTED MONITORING @ MAGALLANES- ONLINE BOOSTER @ 12:15 PM, NORMAL OPERATION</t>
  </si>
  <si>
    <t>CONDUCTED MONITORING @ MAGALLANES- ONLINE BOOSTER @ 6:35 PM, NORMAL OPERATION</t>
  </si>
  <si>
    <t>CONDUCTED MONITORING @ MAGALLANES- ONLINE BOOSTER @ 11:11 PM, NORMAL OPERATION</t>
  </si>
  <si>
    <t>CONDUCTED MONITORING @ MAGALLANES- ONLINE BOOSTER @ 2:14 AM, NORMAL OPERATION</t>
  </si>
  <si>
    <t>XCV1 CLOSED @ 4:56  AM,WATER  ELEVATION  (9.5M)</t>
  </si>
  <si>
    <t>CONDUCTED MONITORING @ MAGALLANES- ONLINE BOOSTER @ 7:55 PM, NORMAL OPERATION</t>
  </si>
  <si>
    <t>CONDUCTED MONITORING @ MAGALLANES- ONLINE BOOSTER @ 11:12 PM, NORMAL OPERATION</t>
  </si>
  <si>
    <t>XCV1 CLOSED @ 4:3  AM,WATER  ELEVATION  (9.5M)</t>
  </si>
  <si>
    <t>SP2 - STARTED @ 6:15AM TO MEET 83 PSI TARGET PRESSURE</t>
  </si>
  <si>
    <t>CONDUCTED MONITORING @ MAGALLANES- ONLINE BOOSTER @ 6:05 AM, NORMAL OPERATION</t>
  </si>
  <si>
    <t>Additional 3 psi to target discharge pressure from 12:01pm to 5am (FEB 28, 2015) as per request of Engr.Edmundo Llagas Jr (SPM-South), due to shifting of WSR and Posadas Influence area.</t>
  </si>
  <si>
    <t>CONDUCTED MONITORING @ MAGALLANES- ONLINE BOOSTER @ 8:26 AM , NORMAL OPERATION</t>
  </si>
  <si>
    <t>CONDUCTED MONITORING @ MAGALLANES- ONLINE BOOSTER @ 7:20 PM, NORMAL OPERATION</t>
  </si>
  <si>
    <t>CONDUCTED MONITORING @ MAGALLANES- ONLINE BOOSTER @ 11:14 PM, NORMAL OPERATION</t>
  </si>
  <si>
    <t>CONDUCTED MONITORING @ MAGALLANES- ONLINE BOOSTER @ 1:13 AM, NORMAL OPERATION</t>
  </si>
  <si>
    <t>XCV1 CLOSED @ 4:29  AM,WATER  ELEVATION  (9.5M)</t>
  </si>
  <si>
    <t>CONDUCTED MONITORING @ MAGALLANES- ONLINE BOOSTER @ 4:19 AM, NORMAL OPERATION</t>
  </si>
  <si>
    <t>CONDUCTED MONITORING @ MAGALLANES- ONLINE BOOSTER @ 6:10 AM, NORMAL OPERATION</t>
  </si>
  <si>
    <t>Additional 3 psi to target discharge pressure from 12:01pm to 5am (MARCH 1, 2015) as per request of Engr.Edmundo Llagas Jr (SPM-South), due to shifting of WSR and Posadas Influence area.</t>
  </si>
  <si>
    <t>SP2 - STARTED @ 6:42 AM TO MEET 83 PSI TARGET PRESSURE</t>
  </si>
  <si>
    <t>CONDUCTED MONITORING @ MAGALLANES- ONLINE BOOSTER @ 8:35 AM , NORMAL OPERATION</t>
  </si>
  <si>
    <t>CONDUCTED MONITORING @ MAGALLANES- ONLINE BOOSTER @ 12:26 PM , NORMAL OPERATION</t>
  </si>
  <si>
    <t>CONDUCTED MONITORING @ MAGALLANES- ONLINE BOOSTER @ 3:09 PM , NORMAL OPERATION</t>
  </si>
  <si>
    <t>WARM-UP EXERCISE GENSET 1 &amp; 2 w/o load for 10mins each. Fuel consumption = 13litters / Fuel stock = 11,447</t>
  </si>
  <si>
    <t>CONDUCTED MONITORING @ MAGALLANES- ONLINE BOOSTER @ 8:10 PM, NORMAL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</si>
</sst>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  <numFmt numFmtId="169" formatCode="0.0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rgb="FFFF0066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 tint="4.9989318521683403E-2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5B9E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313">
    <xf numFmtId="0" fontId="0" fillId="0" borderId="0" xfId="0"/>
    <xf numFmtId="0" fontId="52" fillId="0" borderId="11" xfId="0" applyFont="1" applyFill="1" applyBorder="1" applyAlignment="1" applyProtection="1"/>
    <xf numFmtId="1" fontId="14" fillId="6" borderId="1" xfId="2" applyNumberFormat="1" applyFont="1" applyFill="1" applyBorder="1" applyAlignment="1">
      <alignment horizontal="center" vertical="center" wrapText="1"/>
    </xf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20" fillId="0" borderId="11" xfId="0" applyFont="1" applyFill="1" applyBorder="1" applyAlignment="1" applyProtection="1"/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1" fillId="0" borderId="11" xfId="0" applyFont="1" applyBorder="1"/>
    <xf numFmtId="0" fontId="28" fillId="19" borderId="3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27" fillId="19" borderId="11" xfId="0" applyFont="1" applyFill="1" applyBorder="1" applyAlignment="1"/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31" fillId="19" borderId="11" xfId="0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8" fillId="52" borderId="3" xfId="4" applyFont="1" applyFill="1" applyBorder="1" applyAlignment="1">
      <alignment horizontal="left"/>
    </xf>
    <xf numFmtId="0" fontId="28" fillId="52" borderId="11" xfId="4" applyFont="1" applyFill="1" applyBorder="1" applyAlignment="1">
      <alignment horizontal="left"/>
    </xf>
    <xf numFmtId="0" fontId="28" fillId="52" borderId="11" xfId="0" applyFont="1" applyFill="1" applyBorder="1" applyAlignment="1">
      <alignment horizontal="left"/>
    </xf>
    <xf numFmtId="169" fontId="12" fillId="14" borderId="1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left"/>
    </xf>
    <xf numFmtId="0" fontId="52" fillId="0" borderId="0" xfId="0" applyFont="1" applyFill="1" applyBorder="1" applyAlignment="1" applyProtection="1"/>
    <xf numFmtId="0" fontId="28" fillId="19" borderId="0" xfId="4" applyFont="1" applyFill="1" applyBorder="1" applyAlignment="1">
      <alignment horizontal="left"/>
    </xf>
    <xf numFmtId="0" fontId="29" fillId="19" borderId="0" xfId="0" applyFont="1" applyFill="1" applyBorder="1" applyAlignment="1">
      <alignment horizontal="left"/>
    </xf>
    <xf numFmtId="0" fontId="20" fillId="0" borderId="0" xfId="0" applyFont="1" applyFill="1" applyBorder="1" applyAlignment="1" applyProtection="1"/>
    <xf numFmtId="0" fontId="28" fillId="19" borderId="0" xfId="4" applyFont="1" applyFill="1" applyBorder="1" applyAlignment="1"/>
    <xf numFmtId="0" fontId="0" fillId="0" borderId="0" xfId="0" applyBorder="1"/>
    <xf numFmtId="0" fontId="28" fillId="19" borderId="7" xfId="4" applyFont="1" applyFill="1" applyBorder="1" applyAlignment="1">
      <alignment horizontal="left"/>
    </xf>
    <xf numFmtId="0" fontId="30" fillId="0" borderId="0" xfId="0" applyFont="1" applyFill="1" applyBorder="1" applyAlignment="1"/>
    <xf numFmtId="0" fontId="32" fillId="0" borderId="0" xfId="0" applyFont="1" applyFill="1" applyBorder="1" applyAlignment="1"/>
    <xf numFmtId="0" fontId="27" fillId="19" borderId="0" xfId="4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3" fillId="19" borderId="3" xfId="4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0" fillId="52" borderId="0" xfId="0" applyFill="1"/>
    <xf numFmtId="0" fontId="29" fillId="52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 applyProtection="1"/>
    <xf numFmtId="1" fontId="54" fillId="53" borderId="1" xfId="2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8" fillId="51" borderId="3" xfId="4" applyFont="1" applyFill="1" applyBorder="1" applyAlignment="1">
      <alignment horizontal="left"/>
    </xf>
    <xf numFmtId="0" fontId="28" fillId="51" borderId="11" xfId="4" applyFont="1" applyFill="1" applyBorder="1" applyAlignment="1">
      <alignment horizontal="left"/>
    </xf>
    <xf numFmtId="0" fontId="29" fillId="51" borderId="11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5" fillId="51" borderId="3" xfId="4" applyFont="1" applyFill="1" applyBorder="1" applyAlignment="1">
      <alignment horizontal="left"/>
    </xf>
    <xf numFmtId="0" fontId="29" fillId="51" borderId="1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51" borderId="3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6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E5B9E0"/>
      <color rgb="FFF2ACE0"/>
      <color rgb="FFFF0000"/>
      <color rgb="FF00FF00"/>
      <color rgb="FFFF0066"/>
      <color rgb="FF05CBC2"/>
      <color rgb="FFAAF4F6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2:AY122"/>
  <sheetViews>
    <sheetView showGridLines="0" zoomScaleNormal="100" workbookViewId="0">
      <selection activeCell="C15" sqref="C1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152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35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30" t="s">
        <v>10</v>
      </c>
      <c r="I7" s="131" t="s">
        <v>11</v>
      </c>
      <c r="J7" s="131" t="s">
        <v>12</v>
      </c>
      <c r="K7" s="131" t="s">
        <v>13</v>
      </c>
      <c r="L7" s="14"/>
      <c r="M7" s="14"/>
      <c r="N7" s="14"/>
      <c r="O7" s="130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31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31" t="s">
        <v>22</v>
      </c>
      <c r="AG7" s="131" t="s">
        <v>23</v>
      </c>
      <c r="AH7" s="131" t="s">
        <v>24</v>
      </c>
      <c r="AI7" s="131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31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42036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25250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31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32" t="s">
        <v>51</v>
      </c>
      <c r="V9" s="132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34" t="s">
        <v>55</v>
      </c>
      <c r="AG9" s="134" t="s">
        <v>56</v>
      </c>
      <c r="AH9" s="266" t="s">
        <v>57</v>
      </c>
      <c r="AI9" s="281" t="s">
        <v>58</v>
      </c>
      <c r="AJ9" s="132" t="s">
        <v>59</v>
      </c>
      <c r="AK9" s="132" t="s">
        <v>60</v>
      </c>
      <c r="AL9" s="132" t="s">
        <v>61</v>
      </c>
      <c r="AM9" s="132" t="s">
        <v>62</v>
      </c>
      <c r="AN9" s="132" t="s">
        <v>63</v>
      </c>
      <c r="AO9" s="132" t="s">
        <v>64</v>
      </c>
      <c r="AP9" s="132" t="s">
        <v>65</v>
      </c>
      <c r="AQ9" s="283" t="s">
        <v>66</v>
      </c>
      <c r="AR9" s="132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32" t="s">
        <v>72</v>
      </c>
      <c r="C10" s="132" t="s">
        <v>73</v>
      </c>
      <c r="D10" s="132" t="s">
        <v>74</v>
      </c>
      <c r="E10" s="132" t="s">
        <v>75</v>
      </c>
      <c r="F10" s="132" t="s">
        <v>74</v>
      </c>
      <c r="G10" s="132" t="s">
        <v>75</v>
      </c>
      <c r="H10" s="292"/>
      <c r="I10" s="132" t="s">
        <v>75</v>
      </c>
      <c r="J10" s="132" t="s">
        <v>75</v>
      </c>
      <c r="K10" s="132" t="s">
        <v>75</v>
      </c>
      <c r="L10" s="30" t="s">
        <v>29</v>
      </c>
      <c r="M10" s="293"/>
      <c r="N10" s="30" t="s">
        <v>29</v>
      </c>
      <c r="O10" s="284"/>
      <c r="P10" s="284"/>
      <c r="Q10" s="3">
        <v>23739060</v>
      </c>
      <c r="R10" s="274"/>
      <c r="S10" s="275"/>
      <c r="T10" s="276"/>
      <c r="U10" s="132" t="s">
        <v>75</v>
      </c>
      <c r="V10" s="132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v>34371768</v>
      </c>
      <c r="AH10" s="266"/>
      <c r="AI10" s="282"/>
      <c r="AJ10" s="132" t="s">
        <v>84</v>
      </c>
      <c r="AK10" s="132" t="s">
        <v>84</v>
      </c>
      <c r="AL10" s="132" t="s">
        <v>84</v>
      </c>
      <c r="AM10" s="132" t="s">
        <v>84</v>
      </c>
      <c r="AN10" s="132" t="s">
        <v>84</v>
      </c>
      <c r="AO10" s="132" t="s">
        <v>84</v>
      </c>
      <c r="AP10" s="2">
        <v>7626574</v>
      </c>
      <c r="AQ10" s="284"/>
      <c r="AR10" s="133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8</v>
      </c>
      <c r="E11" s="43">
        <f>D11/1.42</f>
        <v>5.6338028169014089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124</v>
      </c>
      <c r="P11" s="125">
        <v>92</v>
      </c>
      <c r="Q11" s="125">
        <v>23743015</v>
      </c>
      <c r="R11" s="48">
        <f>Q11-Q10</f>
        <v>3955</v>
      </c>
      <c r="S11" s="49">
        <f>R11*24/1000</f>
        <v>94.92</v>
      </c>
      <c r="T11" s="49">
        <f>R11/1000</f>
        <v>3.9550000000000001</v>
      </c>
      <c r="U11" s="126">
        <v>4.5999999999999996</v>
      </c>
      <c r="V11" s="126">
        <f>U11</f>
        <v>4.5999999999999996</v>
      </c>
      <c r="W11" s="127" t="s">
        <v>129</v>
      </c>
      <c r="X11" s="129">
        <v>0</v>
      </c>
      <c r="Y11" s="129">
        <v>0</v>
      </c>
      <c r="Z11" s="129">
        <v>1067</v>
      </c>
      <c r="AA11" s="129">
        <v>0</v>
      </c>
      <c r="AB11" s="129">
        <v>1088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28">
        <v>34372460</v>
      </c>
      <c r="AH11" s="51">
        <f>IF(ISBLANK(AG11),"-",AG11-AG10)</f>
        <v>692</v>
      </c>
      <c r="AI11" s="52">
        <f>AH11/T11</f>
        <v>174.96839443742098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0.42</v>
      </c>
      <c r="AP11" s="129">
        <v>7627797</v>
      </c>
      <c r="AQ11" s="129">
        <f t="shared" ref="AQ11:AQ34" si="0">AP11-AP10</f>
        <v>1223</v>
      </c>
      <c r="AR11" s="53"/>
      <c r="AS11" s="54" t="s">
        <v>113</v>
      </c>
      <c r="AV11" s="41" t="s">
        <v>88</v>
      </c>
      <c r="AW11" s="41" t="s">
        <v>91</v>
      </c>
      <c r="AY11" s="85" t="s">
        <v>135</v>
      </c>
    </row>
    <row r="12" spans="2:51" x14ac:dyDescent="0.25">
      <c r="B12" s="42">
        <v>2.0416666666666701</v>
      </c>
      <c r="C12" s="42">
        <v>8.3333333333333329E-2</v>
      </c>
      <c r="D12" s="124">
        <v>11</v>
      </c>
      <c r="E12" s="43">
        <f t="shared" ref="E12:E34" si="1">D12/1.42</f>
        <v>7.746478873239437</v>
      </c>
      <c r="F12" s="110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120</v>
      </c>
      <c r="P12" s="125">
        <v>87</v>
      </c>
      <c r="Q12" s="125">
        <v>23746820</v>
      </c>
      <c r="R12" s="48">
        <f t="shared" ref="R12:R34" si="4">Q12-Q11</f>
        <v>3805</v>
      </c>
      <c r="S12" s="49">
        <f t="shared" ref="S12:S34" si="5">R12*24/1000</f>
        <v>91.32</v>
      </c>
      <c r="T12" s="49">
        <f t="shared" ref="T12:T34" si="6">R12/1000</f>
        <v>3.8050000000000002</v>
      </c>
      <c r="U12" s="126">
        <v>6.1</v>
      </c>
      <c r="V12" s="126">
        <f t="shared" ref="V12:V33" si="7">U12</f>
        <v>6.1</v>
      </c>
      <c r="W12" s="127" t="s">
        <v>129</v>
      </c>
      <c r="X12" s="129">
        <v>0</v>
      </c>
      <c r="Y12" s="129">
        <v>0</v>
      </c>
      <c r="Z12" s="129">
        <v>1008</v>
      </c>
      <c r="AA12" s="129">
        <v>0</v>
      </c>
      <c r="AB12" s="129">
        <v>1030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28">
        <v>34373058</v>
      </c>
      <c r="AH12" s="51">
        <f>IF(ISBLANK(AG12),"-",AG12-AG11)</f>
        <v>598</v>
      </c>
      <c r="AI12" s="52">
        <f t="shared" ref="AI12:AI34" si="8">AH12/T12</f>
        <v>157.16162943495399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0.42</v>
      </c>
      <c r="AP12" s="129">
        <v>7629122</v>
      </c>
      <c r="AQ12" s="129">
        <f t="shared" si="0"/>
        <v>1325</v>
      </c>
      <c r="AR12" s="55">
        <v>0.78</v>
      </c>
      <c r="AS12" s="54" t="s">
        <v>113</v>
      </c>
      <c r="AV12" s="41" t="s">
        <v>92</v>
      </c>
      <c r="AW12" s="41" t="s">
        <v>93</v>
      </c>
      <c r="AY12" s="85" t="s">
        <v>136</v>
      </c>
    </row>
    <row r="13" spans="2:51" x14ac:dyDescent="0.25">
      <c r="B13" s="42">
        <v>2.0833333333333299</v>
      </c>
      <c r="C13" s="42">
        <v>0.125</v>
      </c>
      <c r="D13" s="124">
        <v>13</v>
      </c>
      <c r="E13" s="43">
        <f t="shared" si="1"/>
        <v>9.1549295774647899</v>
      </c>
      <c r="F13" s="110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116</v>
      </c>
      <c r="P13" s="125">
        <v>86</v>
      </c>
      <c r="Q13" s="125">
        <v>23750500</v>
      </c>
      <c r="R13" s="48">
        <f t="shared" si="4"/>
        <v>3680</v>
      </c>
      <c r="S13" s="49">
        <f t="shared" si="5"/>
        <v>88.32</v>
      </c>
      <c r="T13" s="49">
        <f t="shared" si="6"/>
        <v>3.68</v>
      </c>
      <c r="U13" s="126">
        <v>7.5</v>
      </c>
      <c r="V13" s="126">
        <f t="shared" si="7"/>
        <v>7.5</v>
      </c>
      <c r="W13" s="127" t="s">
        <v>129</v>
      </c>
      <c r="X13" s="129">
        <v>0</v>
      </c>
      <c r="Y13" s="129">
        <v>0</v>
      </c>
      <c r="Z13" s="129">
        <v>1008</v>
      </c>
      <c r="AA13" s="129">
        <v>0</v>
      </c>
      <c r="AB13" s="129">
        <v>1030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28">
        <v>34373710</v>
      </c>
      <c r="AH13" s="51">
        <f>IF(ISBLANK(AG13),"-",AG13-AG12)</f>
        <v>652</v>
      </c>
      <c r="AI13" s="52">
        <f t="shared" si="8"/>
        <v>177.17391304347825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0.42</v>
      </c>
      <c r="AP13" s="129">
        <v>7630444</v>
      </c>
      <c r="AQ13" s="129">
        <f t="shared" si="0"/>
        <v>1322</v>
      </c>
      <c r="AR13" s="53"/>
      <c r="AS13" s="54" t="s">
        <v>113</v>
      </c>
      <c r="AV13" s="41" t="s">
        <v>94</v>
      </c>
      <c r="AW13" s="41" t="s">
        <v>95</v>
      </c>
      <c r="AY13" s="85" t="s">
        <v>139</v>
      </c>
    </row>
    <row r="14" spans="2:51" x14ac:dyDescent="0.25">
      <c r="B14" s="42">
        <v>2.125</v>
      </c>
      <c r="C14" s="42">
        <v>0.16666666666666699</v>
      </c>
      <c r="D14" s="124">
        <v>14</v>
      </c>
      <c r="E14" s="43">
        <f t="shared" si="1"/>
        <v>9.8591549295774659</v>
      </c>
      <c r="F14" s="110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116</v>
      </c>
      <c r="P14" s="125">
        <v>88</v>
      </c>
      <c r="Q14" s="125">
        <v>23753914</v>
      </c>
      <c r="R14" s="48">
        <f t="shared" si="4"/>
        <v>3414</v>
      </c>
      <c r="S14" s="49">
        <f t="shared" si="5"/>
        <v>81.936000000000007</v>
      </c>
      <c r="T14" s="49">
        <f t="shared" si="6"/>
        <v>3.4140000000000001</v>
      </c>
      <c r="U14" s="126">
        <v>8.8000000000000007</v>
      </c>
      <c r="V14" s="126">
        <f t="shared" si="7"/>
        <v>8.8000000000000007</v>
      </c>
      <c r="W14" s="127" t="s">
        <v>129</v>
      </c>
      <c r="X14" s="129">
        <v>0</v>
      </c>
      <c r="Y14" s="129">
        <v>0</v>
      </c>
      <c r="Z14" s="129">
        <v>1010</v>
      </c>
      <c r="AA14" s="129">
        <v>0</v>
      </c>
      <c r="AB14" s="129">
        <v>1028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28">
        <v>34374256</v>
      </c>
      <c r="AH14" s="51">
        <f t="shared" ref="AH14:AH34" si="9">IF(ISBLANK(AG14),"-",AG14-AG13)</f>
        <v>546</v>
      </c>
      <c r="AI14" s="52">
        <f t="shared" si="8"/>
        <v>159.92970123022846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0.42</v>
      </c>
      <c r="AP14" s="129">
        <v>7631774</v>
      </c>
      <c r="AQ14" s="129">
        <f t="shared" si="0"/>
        <v>1330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137</v>
      </c>
    </row>
    <row r="15" spans="2:51" x14ac:dyDescent="0.25">
      <c r="B15" s="42">
        <v>2.1666666666666701</v>
      </c>
      <c r="C15" s="42">
        <v>0.20833333333333301</v>
      </c>
      <c r="D15" s="124">
        <v>24</v>
      </c>
      <c r="E15" s="43">
        <f t="shared" si="1"/>
        <v>16.901408450704228</v>
      </c>
      <c r="F15" s="110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91</v>
      </c>
      <c r="P15" s="125">
        <v>87</v>
      </c>
      <c r="Q15" s="125">
        <v>23757564</v>
      </c>
      <c r="R15" s="48">
        <f t="shared" si="4"/>
        <v>3650</v>
      </c>
      <c r="S15" s="49">
        <f t="shared" si="5"/>
        <v>87.6</v>
      </c>
      <c r="T15" s="49">
        <f t="shared" si="6"/>
        <v>3.65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930</v>
      </c>
      <c r="AA15" s="129">
        <v>0</v>
      </c>
      <c r="AB15" s="129">
        <v>957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28">
        <v>34374788</v>
      </c>
      <c r="AH15" s="51">
        <f t="shared" si="9"/>
        <v>532</v>
      </c>
      <c r="AI15" s="52">
        <f t="shared" si="8"/>
        <v>145.75342465753425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0.42</v>
      </c>
      <c r="AP15" s="129">
        <v>7632373</v>
      </c>
      <c r="AQ15" s="129">
        <f t="shared" si="0"/>
        <v>599</v>
      </c>
      <c r="AR15" s="53"/>
      <c r="AS15" s="54" t="s">
        <v>113</v>
      </c>
      <c r="AV15" s="41" t="s">
        <v>98</v>
      </c>
      <c r="AW15" s="41" t="s">
        <v>99</v>
      </c>
      <c r="AY15" s="85" t="s">
        <v>144</v>
      </c>
    </row>
    <row r="16" spans="2:51" x14ac:dyDescent="0.25">
      <c r="B16" s="42">
        <v>2.2083333333333299</v>
      </c>
      <c r="C16" s="42">
        <v>0.25</v>
      </c>
      <c r="D16" s="124">
        <v>27</v>
      </c>
      <c r="E16" s="43">
        <f t="shared" si="1"/>
        <v>19.014084507042256</v>
      </c>
      <c r="F16" s="93">
        <v>68</v>
      </c>
      <c r="G16" s="43">
        <f t="shared" si="2"/>
        <v>47.887323943661976</v>
      </c>
      <c r="H16" s="44" t="s">
        <v>88</v>
      </c>
      <c r="I16" s="44">
        <f t="shared" si="3"/>
        <v>46.478873239436624</v>
      </c>
      <c r="J16" s="45">
        <f t="shared" ref="J16:J25" si="10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101</v>
      </c>
      <c r="P16" s="125">
        <v>101</v>
      </c>
      <c r="Q16" s="125">
        <v>23761499</v>
      </c>
      <c r="R16" s="48">
        <f t="shared" si="4"/>
        <v>3935</v>
      </c>
      <c r="S16" s="49">
        <f t="shared" si="5"/>
        <v>94.44</v>
      </c>
      <c r="T16" s="49">
        <f>R16/1000</f>
        <v>3.9350000000000001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969</v>
      </c>
      <c r="AA16" s="129">
        <v>0</v>
      </c>
      <c r="AB16" s="129">
        <v>968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28">
        <v>34375292</v>
      </c>
      <c r="AH16" s="51">
        <f t="shared" si="9"/>
        <v>504</v>
      </c>
      <c r="AI16" s="52">
        <f t="shared" si="8"/>
        <v>128.0813214739517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7632373</v>
      </c>
      <c r="AQ16" s="129">
        <f t="shared" si="0"/>
        <v>0</v>
      </c>
      <c r="AR16" s="55">
        <v>0.75</v>
      </c>
      <c r="AS16" s="54" t="s">
        <v>101</v>
      </c>
      <c r="AV16" s="41" t="s">
        <v>102</v>
      </c>
      <c r="AW16" s="41" t="s">
        <v>103</v>
      </c>
      <c r="AY16" s="85" t="s">
        <v>152</v>
      </c>
    </row>
    <row r="17" spans="1:51" x14ac:dyDescent="0.25">
      <c r="B17" s="42">
        <v>2.25</v>
      </c>
      <c r="C17" s="42">
        <v>0.29166666666666702</v>
      </c>
      <c r="D17" s="124">
        <v>19</v>
      </c>
      <c r="E17" s="43">
        <f t="shared" si="1"/>
        <v>13.380281690140846</v>
      </c>
      <c r="F17" s="93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137</v>
      </c>
      <c r="P17" s="125">
        <v>130</v>
      </c>
      <c r="Q17" s="125">
        <v>23766741</v>
      </c>
      <c r="R17" s="48">
        <f t="shared" si="4"/>
        <v>5242</v>
      </c>
      <c r="S17" s="49">
        <f t="shared" si="5"/>
        <v>125.80800000000001</v>
      </c>
      <c r="T17" s="49">
        <f t="shared" si="6"/>
        <v>5.242</v>
      </c>
      <c r="U17" s="126">
        <v>9.5</v>
      </c>
      <c r="V17" s="126">
        <f t="shared" si="7"/>
        <v>9.5</v>
      </c>
      <c r="W17" s="127" t="s">
        <v>147</v>
      </c>
      <c r="X17" s="129">
        <v>0</v>
      </c>
      <c r="Y17" s="129">
        <v>0</v>
      </c>
      <c r="Z17" s="129">
        <v>1097</v>
      </c>
      <c r="AA17" s="129">
        <v>1185</v>
      </c>
      <c r="AB17" s="129">
        <v>1078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28">
        <v>34376292</v>
      </c>
      <c r="AH17" s="51">
        <f t="shared" si="9"/>
        <v>1000</v>
      </c>
      <c r="AI17" s="52">
        <f t="shared" si="8"/>
        <v>190.76688286913392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9">
        <v>7632373</v>
      </c>
      <c r="AQ17" s="129">
        <f t="shared" si="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10</v>
      </c>
      <c r="E18" s="43">
        <f t="shared" si="1"/>
        <v>7.042253521126761</v>
      </c>
      <c r="F18" s="93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142</v>
      </c>
      <c r="P18" s="125">
        <v>144</v>
      </c>
      <c r="Q18" s="125">
        <v>23772503</v>
      </c>
      <c r="R18" s="48">
        <f t="shared" si="4"/>
        <v>5762</v>
      </c>
      <c r="S18" s="49">
        <f t="shared" si="5"/>
        <v>138.28800000000001</v>
      </c>
      <c r="T18" s="49">
        <f t="shared" si="6"/>
        <v>5.7619999999999996</v>
      </c>
      <c r="U18" s="126">
        <v>9.5</v>
      </c>
      <c r="V18" s="126">
        <f t="shared" si="7"/>
        <v>9.5</v>
      </c>
      <c r="W18" s="127" t="s">
        <v>148</v>
      </c>
      <c r="X18" s="129">
        <v>0</v>
      </c>
      <c r="Y18" s="129">
        <v>969</v>
      </c>
      <c r="Z18" s="129">
        <v>1196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28">
        <v>34377516</v>
      </c>
      <c r="AH18" s="51">
        <f t="shared" si="9"/>
        <v>1224</v>
      </c>
      <c r="AI18" s="52">
        <f t="shared" si="8"/>
        <v>212.42624088858037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7632373</v>
      </c>
      <c r="AQ18" s="129">
        <f t="shared" si="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1"/>
        <v>5.6338028169014089</v>
      </c>
      <c r="F19" s="93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135</v>
      </c>
      <c r="P19" s="125">
        <v>147</v>
      </c>
      <c r="Q19" s="125">
        <v>23778596</v>
      </c>
      <c r="R19" s="48">
        <f t="shared" si="4"/>
        <v>6093</v>
      </c>
      <c r="S19" s="49">
        <f t="shared" si="5"/>
        <v>146.232</v>
      </c>
      <c r="T19" s="49">
        <f t="shared" si="6"/>
        <v>6.093</v>
      </c>
      <c r="U19" s="126">
        <v>9.1</v>
      </c>
      <c r="V19" s="126">
        <f t="shared" si="7"/>
        <v>9.1</v>
      </c>
      <c r="W19" s="127" t="s">
        <v>148</v>
      </c>
      <c r="X19" s="129">
        <v>0</v>
      </c>
      <c r="Y19" s="129">
        <v>1068</v>
      </c>
      <c r="Z19" s="129">
        <v>1196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28">
        <v>34378864</v>
      </c>
      <c r="AH19" s="51">
        <f t="shared" si="9"/>
        <v>1348</v>
      </c>
      <c r="AI19" s="52">
        <f t="shared" si="8"/>
        <v>221.23748563925815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7632373</v>
      </c>
      <c r="AQ19" s="129">
        <f t="shared" si="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8</v>
      </c>
      <c r="E20" s="43">
        <f t="shared" si="1"/>
        <v>5.6338028169014089</v>
      </c>
      <c r="F20" s="93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133</v>
      </c>
      <c r="P20" s="125">
        <v>150</v>
      </c>
      <c r="Q20" s="125">
        <v>23784804</v>
      </c>
      <c r="R20" s="48">
        <f t="shared" si="4"/>
        <v>6208</v>
      </c>
      <c r="S20" s="49">
        <f t="shared" si="5"/>
        <v>148.99199999999999</v>
      </c>
      <c r="T20" s="49">
        <f t="shared" si="6"/>
        <v>6.2080000000000002</v>
      </c>
      <c r="U20" s="126">
        <v>8.4</v>
      </c>
      <c r="V20" s="126">
        <f t="shared" si="7"/>
        <v>8.4</v>
      </c>
      <c r="W20" s="127" t="s">
        <v>148</v>
      </c>
      <c r="X20" s="129">
        <v>0</v>
      </c>
      <c r="Y20" s="129">
        <v>1092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28">
        <v>34380272</v>
      </c>
      <c r="AH20" s="51">
        <f>IF(ISBLANK(AG20),"-",AG20-AG19)</f>
        <v>1408</v>
      </c>
      <c r="AI20" s="52">
        <f t="shared" si="8"/>
        <v>226.8041237113402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7632373</v>
      </c>
      <c r="AQ20" s="129">
        <f t="shared" si="0"/>
        <v>0</v>
      </c>
      <c r="AR20" s="55">
        <v>0.87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1"/>
        <v>5.6338028169014089</v>
      </c>
      <c r="F21" s="93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135</v>
      </c>
      <c r="P21" s="125">
        <v>147</v>
      </c>
      <c r="Q21" s="125">
        <v>23790873</v>
      </c>
      <c r="R21" s="48">
        <f>Q21-Q20</f>
        <v>6069</v>
      </c>
      <c r="S21" s="49">
        <f t="shared" si="5"/>
        <v>145.65600000000001</v>
      </c>
      <c r="T21" s="49">
        <f t="shared" si="6"/>
        <v>6.069</v>
      </c>
      <c r="U21" s="126">
        <v>7.7</v>
      </c>
      <c r="V21" s="126">
        <f t="shared" si="7"/>
        <v>7.7</v>
      </c>
      <c r="W21" s="127" t="s">
        <v>148</v>
      </c>
      <c r="X21" s="129">
        <v>0</v>
      </c>
      <c r="Y21" s="129">
        <v>1072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28">
        <v>34381644</v>
      </c>
      <c r="AH21" s="51">
        <f t="shared" si="9"/>
        <v>1372</v>
      </c>
      <c r="AI21" s="52">
        <f t="shared" si="8"/>
        <v>226.06689734717418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7632373</v>
      </c>
      <c r="AQ21" s="129">
        <f t="shared" si="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6</v>
      </c>
      <c r="E22" s="43">
        <f t="shared" si="1"/>
        <v>4.2253521126760569</v>
      </c>
      <c r="F22" s="93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129</v>
      </c>
      <c r="P22" s="125">
        <v>148</v>
      </c>
      <c r="Q22" s="125">
        <v>23796967</v>
      </c>
      <c r="R22" s="48">
        <f t="shared" si="4"/>
        <v>6094</v>
      </c>
      <c r="S22" s="49">
        <f t="shared" si="5"/>
        <v>146.256</v>
      </c>
      <c r="T22" s="49">
        <f t="shared" si="6"/>
        <v>6.0940000000000003</v>
      </c>
      <c r="U22" s="126">
        <v>7</v>
      </c>
      <c r="V22" s="126">
        <f t="shared" si="7"/>
        <v>7</v>
      </c>
      <c r="W22" s="127" t="s">
        <v>148</v>
      </c>
      <c r="X22" s="129">
        <v>0</v>
      </c>
      <c r="Y22" s="129">
        <v>1111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28">
        <v>34383036</v>
      </c>
      <c r="AH22" s="51">
        <f t="shared" si="9"/>
        <v>1392</v>
      </c>
      <c r="AI22" s="52">
        <f t="shared" si="8"/>
        <v>228.42139809648833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7632373</v>
      </c>
      <c r="AQ22" s="129">
        <f t="shared" si="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4</v>
      </c>
      <c r="E23" s="43">
        <f t="shared" si="1"/>
        <v>2.8169014084507045</v>
      </c>
      <c r="F23" s="110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128</v>
      </c>
      <c r="P23" s="125">
        <v>149</v>
      </c>
      <c r="Q23" s="125">
        <v>23803025</v>
      </c>
      <c r="R23" s="48">
        <f t="shared" si="4"/>
        <v>6058</v>
      </c>
      <c r="S23" s="49">
        <f t="shared" si="5"/>
        <v>145.392</v>
      </c>
      <c r="T23" s="49">
        <f t="shared" si="6"/>
        <v>6.0579999999999998</v>
      </c>
      <c r="U23" s="126">
        <v>6.3</v>
      </c>
      <c r="V23" s="126">
        <f t="shared" si="7"/>
        <v>6.3</v>
      </c>
      <c r="W23" s="127" t="s">
        <v>148</v>
      </c>
      <c r="X23" s="129">
        <v>0</v>
      </c>
      <c r="Y23" s="129">
        <v>1120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28">
        <v>34384424</v>
      </c>
      <c r="AH23" s="51">
        <f t="shared" si="9"/>
        <v>1388</v>
      </c>
      <c r="AI23" s="52">
        <f t="shared" si="8"/>
        <v>229.11852096401452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7632373</v>
      </c>
      <c r="AQ23" s="129">
        <f t="shared" si="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1"/>
        <v>3.5211267605633805</v>
      </c>
      <c r="F24" s="110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129</v>
      </c>
      <c r="P24" s="125">
        <v>142</v>
      </c>
      <c r="Q24" s="125">
        <v>23808976</v>
      </c>
      <c r="R24" s="48">
        <f t="shared" si="4"/>
        <v>5951</v>
      </c>
      <c r="S24" s="49">
        <f t="shared" si="5"/>
        <v>142.82400000000001</v>
      </c>
      <c r="T24" s="49">
        <f t="shared" si="6"/>
        <v>5.9509999999999996</v>
      </c>
      <c r="U24" s="126">
        <v>5.6</v>
      </c>
      <c r="V24" s="126">
        <f t="shared" si="7"/>
        <v>5.6</v>
      </c>
      <c r="W24" s="127" t="s">
        <v>148</v>
      </c>
      <c r="X24" s="129">
        <v>0</v>
      </c>
      <c r="Y24" s="129">
        <v>1073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28">
        <v>34385820</v>
      </c>
      <c r="AH24" s="51">
        <f t="shared" si="9"/>
        <v>1396</v>
      </c>
      <c r="AI24" s="52">
        <f t="shared" si="8"/>
        <v>234.58242312216436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7632373</v>
      </c>
      <c r="AQ24" s="129">
        <f t="shared" si="0"/>
        <v>0</v>
      </c>
      <c r="AR24" s="55">
        <v>0.91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1"/>
        <v>3.5211267605633805</v>
      </c>
      <c r="F25" s="110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130</v>
      </c>
      <c r="P25" s="125">
        <v>136</v>
      </c>
      <c r="Q25" s="125">
        <v>23814790</v>
      </c>
      <c r="R25" s="48">
        <f t="shared" si="4"/>
        <v>5814</v>
      </c>
      <c r="S25" s="49">
        <f t="shared" si="5"/>
        <v>139.536</v>
      </c>
      <c r="T25" s="49">
        <f t="shared" si="6"/>
        <v>5.8140000000000001</v>
      </c>
      <c r="U25" s="126">
        <v>5</v>
      </c>
      <c r="V25" s="126">
        <f t="shared" si="7"/>
        <v>5</v>
      </c>
      <c r="W25" s="127" t="s">
        <v>148</v>
      </c>
      <c r="X25" s="129">
        <v>0</v>
      </c>
      <c r="Y25" s="129">
        <v>1042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28">
        <v>34387184</v>
      </c>
      <c r="AH25" s="51">
        <f t="shared" si="9"/>
        <v>1364</v>
      </c>
      <c r="AI25" s="52">
        <f t="shared" si="8"/>
        <v>234.6061231510148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7632373</v>
      </c>
      <c r="AQ25" s="129">
        <f t="shared" si="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1"/>
        <v>3.5211267605633805</v>
      </c>
      <c r="F26" s="110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128</v>
      </c>
      <c r="P26" s="125">
        <v>139</v>
      </c>
      <c r="Q26" s="125">
        <v>23820572</v>
      </c>
      <c r="R26" s="48">
        <f t="shared" si="4"/>
        <v>5782</v>
      </c>
      <c r="S26" s="49">
        <f t="shared" si="5"/>
        <v>138.768</v>
      </c>
      <c r="T26" s="49">
        <f t="shared" si="6"/>
        <v>5.782</v>
      </c>
      <c r="U26" s="126">
        <v>4.5999999999999996</v>
      </c>
      <c r="V26" s="126">
        <f t="shared" si="7"/>
        <v>4.5999999999999996</v>
      </c>
      <c r="W26" s="127" t="s">
        <v>148</v>
      </c>
      <c r="X26" s="129">
        <v>0</v>
      </c>
      <c r="Y26" s="129">
        <v>1043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28">
        <v>34388532</v>
      </c>
      <c r="AH26" s="51">
        <f t="shared" si="9"/>
        <v>1348</v>
      </c>
      <c r="AI26" s="52">
        <f t="shared" si="8"/>
        <v>233.13732272570044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7632373</v>
      </c>
      <c r="AQ26" s="129">
        <f t="shared" si="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1"/>
        <v>2.8169014084507045</v>
      </c>
      <c r="F27" s="110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127</v>
      </c>
      <c r="P27" s="125">
        <v>141</v>
      </c>
      <c r="Q27" s="125">
        <v>23826324</v>
      </c>
      <c r="R27" s="48">
        <f t="shared" si="4"/>
        <v>5752</v>
      </c>
      <c r="S27" s="49">
        <f t="shared" si="5"/>
        <v>138.048</v>
      </c>
      <c r="T27" s="49">
        <f t="shared" si="6"/>
        <v>5.7519999999999998</v>
      </c>
      <c r="U27" s="126">
        <v>3.9</v>
      </c>
      <c r="V27" s="126">
        <f t="shared" si="7"/>
        <v>3.9</v>
      </c>
      <c r="W27" s="127" t="s">
        <v>148</v>
      </c>
      <c r="X27" s="129">
        <v>0</v>
      </c>
      <c r="Y27" s="129">
        <v>1089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28">
        <v>34389864</v>
      </c>
      <c r="AH27" s="51">
        <f t="shared" si="9"/>
        <v>1332</v>
      </c>
      <c r="AI27" s="52">
        <f t="shared" si="8"/>
        <v>231.57162726008346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7632373</v>
      </c>
      <c r="AQ27" s="129">
        <f t="shared" si="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1"/>
        <v>2.1126760563380285</v>
      </c>
      <c r="F28" s="110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131</v>
      </c>
      <c r="P28" s="125">
        <v>133</v>
      </c>
      <c r="Q28" s="125">
        <v>23831862</v>
      </c>
      <c r="R28" s="48">
        <f t="shared" si="4"/>
        <v>5538</v>
      </c>
      <c r="S28" s="49">
        <f t="shared" si="5"/>
        <v>132.91200000000001</v>
      </c>
      <c r="T28" s="49">
        <f t="shared" si="6"/>
        <v>5.5380000000000003</v>
      </c>
      <c r="U28" s="126">
        <v>3.7</v>
      </c>
      <c r="V28" s="126">
        <f t="shared" si="7"/>
        <v>3.7</v>
      </c>
      <c r="W28" s="127" t="s">
        <v>148</v>
      </c>
      <c r="X28" s="129">
        <v>0</v>
      </c>
      <c r="Y28" s="129">
        <v>1014</v>
      </c>
      <c r="Z28" s="129">
        <v>1186</v>
      </c>
      <c r="AA28" s="129">
        <v>1185</v>
      </c>
      <c r="AB28" s="129">
        <v>1189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28">
        <v>34391168</v>
      </c>
      <c r="AH28" s="51">
        <f t="shared" si="9"/>
        <v>1304</v>
      </c>
      <c r="AI28" s="52">
        <f t="shared" si="8"/>
        <v>235.46406644998194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7632373</v>
      </c>
      <c r="AQ28" s="129">
        <f t="shared" si="0"/>
        <v>0</v>
      </c>
      <c r="AR28" s="55">
        <v>0.96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1"/>
        <v>2.1126760563380285</v>
      </c>
      <c r="F29" s="110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133</v>
      </c>
      <c r="P29" s="125">
        <v>130</v>
      </c>
      <c r="Q29" s="125">
        <v>23837364</v>
      </c>
      <c r="R29" s="48">
        <f t="shared" si="4"/>
        <v>5502</v>
      </c>
      <c r="S29" s="49">
        <f t="shared" si="5"/>
        <v>132.048</v>
      </c>
      <c r="T29" s="49">
        <f t="shared" si="6"/>
        <v>5.5019999999999998</v>
      </c>
      <c r="U29" s="126">
        <v>3.6</v>
      </c>
      <c r="V29" s="126">
        <f t="shared" si="7"/>
        <v>3.6</v>
      </c>
      <c r="W29" s="127" t="s">
        <v>148</v>
      </c>
      <c r="X29" s="129">
        <v>0</v>
      </c>
      <c r="Y29" s="129">
        <v>995</v>
      </c>
      <c r="Z29" s="129">
        <v>1186</v>
      </c>
      <c r="AA29" s="129">
        <v>1185</v>
      </c>
      <c r="AB29" s="129">
        <v>1189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28">
        <v>34392444</v>
      </c>
      <c r="AH29" s="51">
        <f t="shared" si="9"/>
        <v>1276</v>
      </c>
      <c r="AI29" s="52">
        <f t="shared" si="8"/>
        <v>231.91566703017085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7632373</v>
      </c>
      <c r="AQ29" s="129">
        <f t="shared" si="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11</v>
      </c>
      <c r="E30" s="43">
        <f t="shared" si="1"/>
        <v>7.746478873239437</v>
      </c>
      <c r="F30" s="110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124</v>
      </c>
      <c r="P30" s="125">
        <v>124</v>
      </c>
      <c r="Q30" s="125">
        <v>23842672</v>
      </c>
      <c r="R30" s="48">
        <f t="shared" si="4"/>
        <v>5308</v>
      </c>
      <c r="S30" s="49">
        <f t="shared" si="5"/>
        <v>127.392</v>
      </c>
      <c r="T30" s="49">
        <f t="shared" si="6"/>
        <v>5.3079999999999998</v>
      </c>
      <c r="U30" s="126">
        <v>3.1</v>
      </c>
      <c r="V30" s="126">
        <f t="shared" si="7"/>
        <v>3.1</v>
      </c>
      <c r="W30" s="127" t="s">
        <v>156</v>
      </c>
      <c r="X30" s="129">
        <v>0</v>
      </c>
      <c r="Y30" s="129">
        <v>1049</v>
      </c>
      <c r="Z30" s="129">
        <v>1196</v>
      </c>
      <c r="AA30" s="129">
        <v>0</v>
      </c>
      <c r="AB30" s="129">
        <v>1199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28">
        <v>34393535</v>
      </c>
      <c r="AH30" s="51">
        <f t="shared" si="9"/>
        <v>1091</v>
      </c>
      <c r="AI30" s="52">
        <f t="shared" si="8"/>
        <v>205.53880934438584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7632373</v>
      </c>
      <c r="AQ30" s="129">
        <f t="shared" si="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11</v>
      </c>
      <c r="E31" s="43">
        <f t="shared" si="1"/>
        <v>7.746478873239437</v>
      </c>
      <c r="F31" s="110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116</v>
      </c>
      <c r="P31" s="125">
        <v>126</v>
      </c>
      <c r="Q31" s="125">
        <v>23847942</v>
      </c>
      <c r="R31" s="48">
        <f t="shared" si="4"/>
        <v>5270</v>
      </c>
      <c r="S31" s="49">
        <f t="shared" si="5"/>
        <v>126.48</v>
      </c>
      <c r="T31" s="49">
        <f t="shared" si="6"/>
        <v>5.27</v>
      </c>
      <c r="U31" s="126">
        <v>2.4</v>
      </c>
      <c r="V31" s="126">
        <f t="shared" si="7"/>
        <v>2.4</v>
      </c>
      <c r="W31" s="127" t="s">
        <v>156</v>
      </c>
      <c r="X31" s="129">
        <v>0</v>
      </c>
      <c r="Y31" s="129">
        <v>1048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28">
        <v>34394568</v>
      </c>
      <c r="AH31" s="51">
        <f t="shared" si="9"/>
        <v>1033</v>
      </c>
      <c r="AI31" s="52">
        <f t="shared" si="8"/>
        <v>196.01518026565466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7632373</v>
      </c>
      <c r="AQ31" s="129">
        <f t="shared" si="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14</v>
      </c>
      <c r="E32" s="43">
        <f t="shared" si="1"/>
        <v>9.8591549295774659</v>
      </c>
      <c r="F32" s="110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121</v>
      </c>
      <c r="P32" s="125">
        <v>121</v>
      </c>
      <c r="Q32" s="125">
        <v>23853051</v>
      </c>
      <c r="R32" s="48">
        <f t="shared" si="4"/>
        <v>5109</v>
      </c>
      <c r="S32" s="49">
        <f t="shared" si="5"/>
        <v>122.616</v>
      </c>
      <c r="T32" s="49">
        <f t="shared" si="6"/>
        <v>5.109</v>
      </c>
      <c r="U32" s="126">
        <v>2.2000000000000002</v>
      </c>
      <c r="V32" s="126">
        <f t="shared" si="7"/>
        <v>2.2000000000000002</v>
      </c>
      <c r="W32" s="127" t="s">
        <v>156</v>
      </c>
      <c r="X32" s="129">
        <v>0</v>
      </c>
      <c r="Y32" s="129">
        <v>615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28">
        <v>34395580</v>
      </c>
      <c r="AH32" s="51">
        <f t="shared" si="9"/>
        <v>1012</v>
      </c>
      <c r="AI32" s="52">
        <f t="shared" si="8"/>
        <v>198.08181640242708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7632373</v>
      </c>
      <c r="AQ32" s="129">
        <f t="shared" si="0"/>
        <v>0</v>
      </c>
      <c r="AR32" s="55">
        <v>1.08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9</v>
      </c>
      <c r="E33" s="43">
        <f t="shared" si="1"/>
        <v>6.3380281690140849</v>
      </c>
      <c r="F33" s="110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119</v>
      </c>
      <c r="P33" s="125">
        <v>99</v>
      </c>
      <c r="Q33" s="125">
        <v>23857492</v>
      </c>
      <c r="R33" s="48">
        <f t="shared" si="4"/>
        <v>4441</v>
      </c>
      <c r="S33" s="49">
        <f t="shared" si="5"/>
        <v>106.584</v>
      </c>
      <c r="T33" s="49">
        <f t="shared" si="6"/>
        <v>4.4409999999999998</v>
      </c>
      <c r="U33" s="126">
        <v>2.8</v>
      </c>
      <c r="V33" s="126">
        <f t="shared" si="7"/>
        <v>2.8</v>
      </c>
      <c r="W33" s="127" t="s">
        <v>129</v>
      </c>
      <c r="X33" s="129">
        <v>0</v>
      </c>
      <c r="Y33" s="129">
        <v>0</v>
      </c>
      <c r="Z33" s="129">
        <v>1098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28">
        <v>34396368</v>
      </c>
      <c r="AH33" s="51">
        <f t="shared" si="9"/>
        <v>788</v>
      </c>
      <c r="AI33" s="52">
        <f t="shared" si="8"/>
        <v>177.4375140734069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9">
        <v>7633004</v>
      </c>
      <c r="AQ33" s="129">
        <f t="shared" si="0"/>
        <v>631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12</v>
      </c>
      <c r="E34" s="43">
        <f t="shared" si="1"/>
        <v>8.4507042253521139</v>
      </c>
      <c r="F34" s="110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117</v>
      </c>
      <c r="P34" s="125">
        <v>94</v>
      </c>
      <c r="Q34" s="125">
        <v>23861314</v>
      </c>
      <c r="R34" s="48">
        <f t="shared" si="4"/>
        <v>3822</v>
      </c>
      <c r="S34" s="49">
        <f t="shared" si="5"/>
        <v>91.727999999999994</v>
      </c>
      <c r="T34" s="49">
        <f t="shared" si="6"/>
        <v>3.8220000000000001</v>
      </c>
      <c r="U34" s="126">
        <v>3.6</v>
      </c>
      <c r="V34" s="126">
        <f>U34</f>
        <v>3.6</v>
      </c>
      <c r="W34" s="127" t="s">
        <v>129</v>
      </c>
      <c r="X34" s="129">
        <v>0</v>
      </c>
      <c r="Y34" s="129">
        <v>0</v>
      </c>
      <c r="Z34" s="129">
        <v>1009</v>
      </c>
      <c r="AA34" s="129">
        <v>0</v>
      </c>
      <c r="AB34" s="129">
        <v>1109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28">
        <v>34397018</v>
      </c>
      <c r="AH34" s="51">
        <f t="shared" si="9"/>
        <v>650</v>
      </c>
      <c r="AI34" s="52">
        <f t="shared" si="8"/>
        <v>170.06802721088434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9">
        <v>7633792</v>
      </c>
      <c r="AQ34" s="129">
        <f t="shared" si="0"/>
        <v>788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122.54166666666667</v>
      </c>
      <c r="Q35" s="66">
        <f>Q34-Q10</f>
        <v>122254</v>
      </c>
      <c r="R35" s="67">
        <f>SUM(R11:R34)</f>
        <v>122254</v>
      </c>
      <c r="S35" s="175">
        <f>AVERAGE(S11:S34)</f>
        <v>122.254</v>
      </c>
      <c r="T35" s="175">
        <f>SUM(T11:T34)</f>
        <v>122.25399999999996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25250</v>
      </c>
      <c r="AH35" s="70">
        <f>SUM(AH11:AH34)</f>
        <v>25250</v>
      </c>
      <c r="AI35" s="71">
        <f>$AH$35/$T35</f>
        <v>206.53720941646088</v>
      </c>
      <c r="AJ35" s="99"/>
      <c r="AK35" s="100"/>
      <c r="AL35" s="100"/>
      <c r="AM35" s="100"/>
      <c r="AN35" s="101"/>
      <c r="AO35" s="72"/>
      <c r="AP35" s="73">
        <f>AP34-AP10</f>
        <v>7218</v>
      </c>
      <c r="AQ35" s="74">
        <f>SUM(AQ11:AQ34)</f>
        <v>7218</v>
      </c>
      <c r="AR35" s="75">
        <f>AVERAGE(AR11:AR34)</f>
        <v>0.89166666666666661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145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146</v>
      </c>
      <c r="C41" s="116"/>
      <c r="D41" s="116"/>
      <c r="E41" s="121"/>
      <c r="F41" s="121"/>
      <c r="G41" s="121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0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125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8" t="s">
        <v>142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8" t="s">
        <v>149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5" t="s">
        <v>150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151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131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5" t="s">
        <v>153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132</v>
      </c>
      <c r="C50" s="94"/>
      <c r="D50" s="94"/>
      <c r="E50" s="94"/>
      <c r="F50" s="94"/>
      <c r="G50" s="94"/>
      <c r="H50" s="94"/>
      <c r="I50" s="123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154</v>
      </c>
      <c r="C51" s="94"/>
      <c r="D51" s="94"/>
      <c r="E51" s="94"/>
      <c r="F51" s="94"/>
      <c r="G51" s="94"/>
      <c r="H51" s="94"/>
      <c r="I51" s="123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133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140</v>
      </c>
      <c r="C53" s="116"/>
      <c r="D53" s="116"/>
      <c r="E53" s="116"/>
      <c r="F53" s="116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157</v>
      </c>
      <c r="C54" s="116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16"/>
      <c r="D55" s="116"/>
      <c r="E55" s="116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126</v>
      </c>
      <c r="C56" s="116"/>
      <c r="D56" s="116"/>
      <c r="E56" s="116"/>
      <c r="F56" s="116"/>
      <c r="G56" s="116"/>
      <c r="H56" s="116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 t="s">
        <v>155</v>
      </c>
      <c r="C57" s="116"/>
      <c r="D57" s="116"/>
      <c r="E57" s="116"/>
      <c r="F57" s="116"/>
      <c r="G57" s="94"/>
      <c r="H57" s="94"/>
      <c r="I57" s="123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127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120"/>
      <c r="V58" s="120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5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9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5"/>
      <c r="D66" s="94"/>
      <c r="E66" s="116"/>
      <c r="F66" s="116"/>
      <c r="G66" s="116"/>
      <c r="H66" s="116"/>
      <c r="I66" s="94"/>
      <c r="J66" s="117"/>
      <c r="K66" s="117"/>
      <c r="L66" s="117"/>
      <c r="M66" s="117"/>
      <c r="N66" s="117"/>
      <c r="O66" s="117"/>
      <c r="P66" s="117"/>
      <c r="Q66" s="117"/>
      <c r="R66" s="117"/>
      <c r="S66" s="92"/>
      <c r="T66" s="92"/>
      <c r="U66" s="92"/>
      <c r="V66" s="92"/>
      <c r="W66" s="92"/>
      <c r="X66" s="92"/>
      <c r="Y66" s="92"/>
      <c r="Z66" s="84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111"/>
      <c r="AW66" s="107"/>
      <c r="AX66" s="107"/>
      <c r="AY66" s="107"/>
    </row>
    <row r="67" spans="1:51" x14ac:dyDescent="0.25">
      <c r="B67" s="95"/>
      <c r="C67" s="122"/>
      <c r="D67" s="94"/>
      <c r="E67" s="116"/>
      <c r="F67" s="116"/>
      <c r="G67" s="116"/>
      <c r="H67" s="116"/>
      <c r="I67" s="9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84"/>
      <c r="X67" s="84"/>
      <c r="Y67" s="84"/>
      <c r="Z67" s="112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111"/>
      <c r="AW67" s="107"/>
      <c r="AX67" s="107"/>
      <c r="AY67" s="107"/>
    </row>
    <row r="68" spans="1:51" x14ac:dyDescent="0.25">
      <c r="B68" s="1"/>
      <c r="C68" s="122"/>
      <c r="D68" s="116"/>
      <c r="E68" s="94"/>
      <c r="F68" s="116"/>
      <c r="G68" s="116"/>
      <c r="H68" s="116"/>
      <c r="I68" s="116"/>
      <c r="J68" s="92"/>
      <c r="K68" s="92"/>
      <c r="L68" s="92"/>
      <c r="M68" s="92"/>
      <c r="N68" s="92"/>
      <c r="O68" s="92"/>
      <c r="P68" s="92"/>
      <c r="Q68" s="92"/>
      <c r="R68" s="92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1"/>
      <c r="C69" s="118"/>
      <c r="D69" s="116"/>
      <c r="E69" s="94"/>
      <c r="F69" s="94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82"/>
      <c r="C70" s="118"/>
      <c r="D70" s="116"/>
      <c r="E70" s="116"/>
      <c r="F70" s="94"/>
      <c r="G70" s="94"/>
      <c r="H70" s="94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82"/>
      <c r="C71" s="92"/>
      <c r="D71" s="116"/>
      <c r="E71" s="116"/>
      <c r="F71" s="116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82"/>
      <c r="C72" s="122"/>
      <c r="D72" s="92"/>
      <c r="E72" s="116"/>
      <c r="F72" s="116"/>
      <c r="G72" s="116"/>
      <c r="H72" s="116"/>
      <c r="I72" s="92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82"/>
      <c r="C73" s="118"/>
      <c r="D73" s="92"/>
      <c r="E73" s="116"/>
      <c r="F73" s="116"/>
      <c r="G73" s="116"/>
      <c r="H73" s="116"/>
      <c r="I73" s="92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U73" s="107"/>
      <c r="AV73" s="111"/>
      <c r="AW73" s="107"/>
      <c r="AX73" s="107"/>
      <c r="AY73" s="107"/>
    </row>
    <row r="74" spans="1:51" x14ac:dyDescent="0.25">
      <c r="B74" s="92"/>
      <c r="C74" s="122"/>
      <c r="D74" s="116"/>
      <c r="E74" s="92"/>
      <c r="F74" s="116"/>
      <c r="G74" s="116"/>
      <c r="H74" s="116"/>
      <c r="I74" s="116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3"/>
      <c r="V74" s="83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U74" s="107"/>
      <c r="AV74" s="111"/>
      <c r="AW74" s="107"/>
      <c r="AX74" s="107"/>
      <c r="AY74" s="107"/>
    </row>
    <row r="75" spans="1:51" x14ac:dyDescent="0.25">
      <c r="A75" s="112"/>
      <c r="B75" s="92"/>
      <c r="C75" s="90"/>
      <c r="D75" s="116"/>
      <c r="E75" s="92"/>
      <c r="F75" s="92"/>
      <c r="G75" s="116"/>
      <c r="H75" s="116"/>
      <c r="I75" s="113"/>
      <c r="J75" s="113"/>
      <c r="K75" s="113"/>
      <c r="L75" s="113"/>
      <c r="M75" s="113"/>
      <c r="N75" s="113"/>
      <c r="O75" s="114"/>
      <c r="P75" s="109"/>
      <c r="R75" s="111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82"/>
      <c r="G76" s="92"/>
      <c r="H76" s="9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G77" s="92"/>
      <c r="H77" s="92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I81" s="113"/>
      <c r="J81" s="113"/>
      <c r="K81" s="113"/>
      <c r="L81" s="113"/>
      <c r="M81" s="113"/>
      <c r="N81" s="113"/>
      <c r="O81" s="114"/>
      <c r="P81" s="109"/>
      <c r="R81" s="84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I82" s="113"/>
      <c r="J82" s="113"/>
      <c r="K82" s="113"/>
      <c r="L82" s="113"/>
      <c r="M82" s="113"/>
      <c r="N82" s="113"/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Q93" s="109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R103" s="109"/>
      <c r="S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09"/>
      <c r="Q107" s="109"/>
      <c r="R107" s="109"/>
      <c r="S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R108" s="109"/>
      <c r="S108" s="109"/>
      <c r="T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R109" s="109"/>
      <c r="S109" s="109"/>
      <c r="T109" s="109"/>
      <c r="U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T110" s="109"/>
      <c r="U110" s="109"/>
      <c r="AS110" s="107"/>
      <c r="AT110" s="107"/>
      <c r="AU110" s="107"/>
      <c r="AV110" s="107"/>
      <c r="AW110" s="107"/>
      <c r="AX110" s="107"/>
      <c r="AY110" s="107"/>
    </row>
    <row r="122" spans="45:51" x14ac:dyDescent="0.25">
      <c r="AS122" s="107"/>
      <c r="AT122" s="107"/>
      <c r="AU122" s="107"/>
      <c r="AV122" s="107"/>
      <c r="AW122" s="107"/>
      <c r="AX122" s="107"/>
      <c r="AY122" s="107"/>
    </row>
  </sheetData>
  <protectedRanges>
    <protectedRange sqref="N66:R66 B76 S68:T74 B68:B73 S64:T65 N69:R74 T56:T63 T41:T46" name="Range2_12_5_1_1"/>
    <protectedRange sqref="N10 L10 L6 D6 D8 AD8 AF8 O8:U8 AJ8:AR8 AF10 AR11:AR34 L24:N31 G23:G34 N12:N23 N32:N34 E23:E34 E11:G22 N11:AG11 O12:AG34" name="Range1_16_3_1_1"/>
    <protectedRange sqref="I71 J69:M74 J66:M66 I7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5:H75 F74 E73" name="Range2_2_2_9_2_1_1"/>
    <protectedRange sqref="D71 D74:D75" name="Range2_1_1_1_1_1_9_2_1_1"/>
    <protectedRange sqref="Q10" name="Range1_17_1_1_1"/>
    <protectedRange sqref="AG10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4:B75 J67:R68 D72:D73 I72:I73 Z65:Z66 S66:Y67 AA66:AU67 E74:E75 G76:H77 F75" name="Range2_2_1_10_1_1_1_2"/>
    <protectedRange sqref="C71" name="Range2_2_1_10_2_1_1_1"/>
    <protectedRange sqref="N64:R65 G72:H72 D68 F71 E70" name="Range2_12_1_6_1_1"/>
    <protectedRange sqref="D63:D64 I68:I70 I64:M65 G73:H74 G66:H68 E71:E72 F72:F73 F65:F67 E64:E66" name="Range2_2_12_1_7_1_1"/>
    <protectedRange sqref="D69:D70" name="Range2_1_1_1_1_11_1_2_1_1"/>
    <protectedRange sqref="E67 G69:H69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5:H65" name="Range2_2_12_1_1_1_1_1"/>
    <protectedRange sqref="C63" name="Range2_1_4_2_1_1_1"/>
    <protectedRange sqref="C65:C66" name="Range2_5_1_1_1"/>
    <protectedRange sqref="E68:E69 F69:F70 G70:H71 I66:I67" name="Range2_2_1_1_1_1"/>
    <protectedRange sqref="D66:D67" name="Range2_1_1_1_1_1_1_1_1"/>
    <protectedRange sqref="AS11:AS15" name="Range1_4_1_1_1_1"/>
    <protectedRange sqref="J11:J15 J26:J34" name="Range1_1_2_1_10_1_1_1_1"/>
    <protectedRange sqref="R81" name="Range2_2_1_10_1_1_1_1_1"/>
    <protectedRange sqref="B41:B42" name="Range2_12_5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G41:H44" name="Range2_2_12_1_3_1_1_1_1_1_4_1_1"/>
    <protectedRange sqref="E41:F44" name="Range2_2_12_1_7_1_1_3_1_1"/>
    <protectedRange sqref="S41:S46" name="Range2_12_5_1_1_2_3_1"/>
    <protectedRange sqref="Q41:R44" name="Range2_12_1_6_1_1_1_1_2_1"/>
    <protectedRange sqref="N41:P44" name="Range2_12_1_2_3_1_1_1_1_2_1"/>
    <protectedRange sqref="I41:M44" name="Range2_2_12_1_4_3_1_1_1_1_2_1"/>
    <protectedRange sqref="D41:D44" name="Range2_2_12_1_3_1_2_1_1_1_2_1_2_1"/>
    <protectedRange sqref="T50:T55" name="Range2_12_5_1_1_3"/>
    <protectedRange sqref="T49" name="Range2_12_5_1_1_2_2"/>
    <protectedRange sqref="S49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5:B67" name="Range2_12_5_1_1_2"/>
    <protectedRange sqref="B64" name="Range2_12_5_1_1_2_1_4_1_1_1_2_1_1_1_1_1_1_1"/>
    <protectedRange sqref="F62 G64:H64" name="Range2_2_12_1_1_1_1_1_1"/>
    <protectedRange sqref="D62:E62" name="Range2_2_12_1_7_1_1_2_1"/>
    <protectedRange sqref="C62" name="Range2_1_1_2_1_1_1"/>
    <protectedRange sqref="B62:B63" name="Range2_12_5_1_1_2_1"/>
    <protectedRange sqref="B61" name="Range2_12_5_1_1_2_1_2_1"/>
    <protectedRange sqref="B60" name="Range2_12_5_1_1_2_1_2_2"/>
    <protectedRange sqref="B59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E48:H48" name="Range2_2_12_1_3_1_2_1_1_1_1_2_1_1_1_1_1_1_1"/>
    <protectedRange sqref="D48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" name="Range2_2_12_1_4_2_1_1_1_4_1_2_1_1_1_2_2_1_1"/>
    <protectedRange sqref="B43:B44" name="Range2_12_5_1_1_1_2_2_1_1_1_1_1_1_1_1_1_1"/>
    <protectedRange sqref="B45" name="Range2_12_5_1_1_1_3_1_1_1_1_1_1_1_1_1_1_1"/>
    <protectedRange sqref="S60:S63" name="Range2_12_5_1_1_5"/>
    <protectedRange sqref="N60:R63" name="Range2_12_1_6_1_1_1"/>
    <protectedRange sqref="J60:M63" name="Range2_2_12_1_7_1_1_2"/>
    <protectedRange sqref="S58:S59" name="Range2_12_2_1_1_1_2_1_1_1"/>
    <protectedRange sqref="Q59:R59" name="Range2_12_1_4_1_1_1_1_1_1_1_1_1_1_1_1_1_1_1"/>
    <protectedRange sqref="N59:P59" name="Range2_12_1_2_1_1_1_1_1_1_1_1_1_1_1_1_1_1_1_1"/>
    <protectedRange sqref="J59:M59" name="Range2_2_12_1_4_1_1_1_1_1_1_1_1_1_1_1_1_1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50:S57" name="Range2_12_4_1_1_1_4_2_2_2_1"/>
    <protectedRange sqref="Q50:R57" name="Range2_12_1_6_1_1_1_2_3_2_1_1_3_2"/>
    <protectedRange sqref="N50:P57" name="Range2_12_1_2_3_1_1_1_2_3_2_1_1_3_2"/>
    <protectedRange sqref="K50:M57" name="Range2_2_12_1_4_3_1_1_1_3_3_2_1_1_3_2"/>
    <protectedRange sqref="J50:J57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:I55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5" name="Range2_2_12_1_3_1_2_1_1_1_2_1_1_1_1_1_1_2_1_1_1_1_1_1"/>
    <protectedRange sqref="D54:E55" name="Range2_2_12_1_3_1_2_1_1_1_2_1_1_1_1_3_1_1_1_1_1_2_1_2"/>
    <protectedRange sqref="F54:F55" name="Range2_2_12_1_3_1_2_1_1_1_3_1_1_1_1_1_3_1_1_1_1_1_1_1_2"/>
    <protectedRange sqref="I58:I63" name="Range2_2_12_1_7_1_1_2_2_1_1"/>
    <protectedRange sqref="I56:I57" name="Range2_2_12_1_4_3_1_1_1_3_3_1_1_3_1_1_1_1_1_1_2_1_1"/>
    <protectedRange sqref="G56:H57 E56:F56" name="Range2_2_12_1_3_1_2_1_1_1_1_2_1_1_1_1_1_1_2_1_1"/>
    <protectedRange sqref="D56" name="Range2_2_12_1_3_1_2_1_1_1_2_1_2_3_1_1_1_1_1_1_1"/>
    <protectedRange sqref="G63:H63" name="Range2_2_12_1_3_1_2_1_1_1_2_1_1_1_1_1_1_2_1_1_1_1_1_1_1_1_1"/>
    <protectedRange sqref="F61 G60:H62" name="Range2_2_12_1_3_3_1_1_1_2_1_1_1_1_1_1_1_1_1_1_1_1_1_1_1_1"/>
    <protectedRange sqref="G58:H58" name="Range2_2_12_1_3_1_2_1_1_1_2_1_1_1_1_1_1_2_1_1_1_1_1_2_1"/>
    <protectedRange sqref="F58:F60" name="Range2_2_12_1_3_1_2_1_1_1_3_1_1_1_1_1_3_1_1_1_1_1_1_1_1_1"/>
    <protectedRange sqref="F57 G59:H59" name="Range2_2_12_1_3_1_2_1_1_1_1_2_1_1_1_1_1_1_1_1_1_1_1"/>
    <protectedRange sqref="D61" name="Range2_2_12_1_7_1_1_2_1_1_1_1_1"/>
    <protectedRange sqref="E61" name="Range2_2_12_1_1_1_1_1_1_1_1_1_1_1"/>
    <protectedRange sqref="C61" name="Range2_1_4_2_1_1_1_1_1_1_1_1"/>
    <protectedRange sqref="D58:E60" name="Range2_2_12_1_3_1_2_1_1_1_3_1_1_1_1_1_1_1_2_1_1_1_1_1_1_1"/>
    <protectedRange sqref="D57:E57" name="Range2_2_12_1_3_1_2_1_1_1_2_1_1_1_1_3_1_1_1_1_1_1_1_1_1_1"/>
    <protectedRange sqref="B57" name="Range2_12_5_1_1_2_1_4_1_1_1_2_1_1_1_1_1_1_1_1_1_2_1_1_1_1"/>
    <protectedRange sqref="B58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39" priority="5" operator="containsText" text="N/A">
      <formula>NOT(ISERROR(SEARCH("N/A",X11)))</formula>
    </cfRule>
    <cfRule type="cellIs" dxfId="638" priority="23" operator="equal">
      <formula>0</formula>
    </cfRule>
  </conditionalFormatting>
  <conditionalFormatting sqref="X11:AE34">
    <cfRule type="cellIs" dxfId="637" priority="22" operator="greaterThanOrEqual">
      <formula>1185</formula>
    </cfRule>
  </conditionalFormatting>
  <conditionalFormatting sqref="X11:AE34">
    <cfRule type="cellIs" dxfId="636" priority="21" operator="between">
      <formula>0.1</formula>
      <formula>1184</formula>
    </cfRule>
  </conditionalFormatting>
  <conditionalFormatting sqref="X8 AJ11:AO11 AJ15:AL15 AJ12:AN14 AK33:AK34 AJ16:AJ34 AL16:AL34 AM15:AN34 AO12:AO32">
    <cfRule type="cellIs" dxfId="635" priority="20" operator="equal">
      <formula>0</formula>
    </cfRule>
  </conditionalFormatting>
  <conditionalFormatting sqref="X8 AJ11:AO11 AJ15:AL15 AJ12:AN14 AK33:AK34 AJ16:AJ34 AL16:AL34 AM15:AN34 AO12:AO32">
    <cfRule type="cellIs" dxfId="634" priority="19" operator="greaterThan">
      <formula>1179</formula>
    </cfRule>
  </conditionalFormatting>
  <conditionalFormatting sqref="X8 AJ11:AO11 AJ15:AL15 AJ12:AN14 AK33:AK34 AJ16:AJ34 AL16:AL34 AM15:AN34 AO12:AO32">
    <cfRule type="cellIs" dxfId="633" priority="18" operator="greaterThan">
      <formula>99</formula>
    </cfRule>
  </conditionalFormatting>
  <conditionalFormatting sqref="X8 AJ11:AO11 AJ15:AL15 AJ12:AN14 AK33:AK34 AJ16:AJ34 AL16:AL34 AM15:AN34 AO12:AO32">
    <cfRule type="cellIs" dxfId="632" priority="17" operator="greaterThan">
      <formula>0.99</formula>
    </cfRule>
  </conditionalFormatting>
  <conditionalFormatting sqref="AB8">
    <cfRule type="cellIs" dxfId="631" priority="16" operator="equal">
      <formula>0</formula>
    </cfRule>
  </conditionalFormatting>
  <conditionalFormatting sqref="AB8">
    <cfRule type="cellIs" dxfId="630" priority="15" operator="greaterThan">
      <formula>1179</formula>
    </cfRule>
  </conditionalFormatting>
  <conditionalFormatting sqref="AB8">
    <cfRule type="cellIs" dxfId="629" priority="14" operator="greaterThan">
      <formula>99</formula>
    </cfRule>
  </conditionalFormatting>
  <conditionalFormatting sqref="AB8">
    <cfRule type="cellIs" dxfId="628" priority="13" operator="greaterThan">
      <formula>0.99</formula>
    </cfRule>
  </conditionalFormatting>
  <conditionalFormatting sqref="AQ11:AQ34 AO33:AO34 AK16:AK32">
    <cfRule type="cellIs" dxfId="627" priority="12" operator="equal">
      <formula>0</formula>
    </cfRule>
  </conditionalFormatting>
  <conditionalFormatting sqref="AQ11:AQ34 AO33:AO34 AK16:AK32">
    <cfRule type="cellIs" dxfId="626" priority="11" operator="greaterThan">
      <formula>1179</formula>
    </cfRule>
  </conditionalFormatting>
  <conditionalFormatting sqref="AQ11:AQ34 AO33:AO34 AK16:AK32">
    <cfRule type="cellIs" dxfId="625" priority="10" operator="greaterThan">
      <formula>99</formula>
    </cfRule>
  </conditionalFormatting>
  <conditionalFormatting sqref="AQ11:AQ34 AO33:AO34 AK16:AK32">
    <cfRule type="cellIs" dxfId="624" priority="9" operator="greaterThan">
      <formula>0.99</formula>
    </cfRule>
  </conditionalFormatting>
  <conditionalFormatting sqref="AI11:AI34">
    <cfRule type="cellIs" dxfId="623" priority="8" operator="greaterThan">
      <formula>$AI$8</formula>
    </cfRule>
  </conditionalFormatting>
  <conditionalFormatting sqref="AH11:AH34">
    <cfRule type="cellIs" dxfId="622" priority="6" operator="greaterThan">
      <formula>$AH$8</formula>
    </cfRule>
    <cfRule type="cellIs" dxfId="621" priority="7" operator="greaterThan">
      <formula>$AH$8</formula>
    </cfRule>
  </conditionalFormatting>
  <conditionalFormatting sqref="AP11:AP34">
    <cfRule type="cellIs" dxfId="620" priority="4" operator="equal">
      <formula>0</formula>
    </cfRule>
  </conditionalFormatting>
  <conditionalFormatting sqref="AP11:AP34">
    <cfRule type="cellIs" dxfId="619" priority="3" operator="greaterThan">
      <formula>1179</formula>
    </cfRule>
  </conditionalFormatting>
  <conditionalFormatting sqref="AP11:AP34">
    <cfRule type="cellIs" dxfId="618" priority="2" operator="greaterThan">
      <formula>99</formula>
    </cfRule>
  </conditionalFormatting>
  <conditionalFormatting sqref="AP11:AP34">
    <cfRule type="cellIs" dxfId="61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7030A0"/>
  </sheetPr>
  <dimension ref="A2:AY122"/>
  <sheetViews>
    <sheetView showGridLines="0" zoomScaleNormal="100" workbookViewId="0">
      <selection activeCell="D27" sqref="D27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175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67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71" t="s">
        <v>10</v>
      </c>
      <c r="I7" s="170" t="s">
        <v>11</v>
      </c>
      <c r="J7" s="170" t="s">
        <v>12</v>
      </c>
      <c r="K7" s="170" t="s">
        <v>13</v>
      </c>
      <c r="L7" s="14"/>
      <c r="M7" s="14"/>
      <c r="N7" s="14"/>
      <c r="O7" s="171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70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70" t="s">
        <v>22</v>
      </c>
      <c r="AG7" s="170" t="s">
        <v>23</v>
      </c>
      <c r="AH7" s="170" t="s">
        <v>24</v>
      </c>
      <c r="AI7" s="170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7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42045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26280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70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68" t="s">
        <v>51</v>
      </c>
      <c r="V9" s="168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66" t="s">
        <v>55</v>
      </c>
      <c r="AG9" s="166" t="s">
        <v>56</v>
      </c>
      <c r="AH9" s="266" t="s">
        <v>57</v>
      </c>
      <c r="AI9" s="281" t="s">
        <v>58</v>
      </c>
      <c r="AJ9" s="168" t="s">
        <v>59</v>
      </c>
      <c r="AK9" s="168" t="s">
        <v>60</v>
      </c>
      <c r="AL9" s="168" t="s">
        <v>61</v>
      </c>
      <c r="AM9" s="168" t="s">
        <v>62</v>
      </c>
      <c r="AN9" s="168" t="s">
        <v>63</v>
      </c>
      <c r="AO9" s="168" t="s">
        <v>64</v>
      </c>
      <c r="AP9" s="168" t="s">
        <v>65</v>
      </c>
      <c r="AQ9" s="283" t="s">
        <v>66</v>
      </c>
      <c r="AR9" s="168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68" t="s">
        <v>72</v>
      </c>
      <c r="C10" s="168" t="s">
        <v>73</v>
      </c>
      <c r="D10" s="168" t="s">
        <v>74</v>
      </c>
      <c r="E10" s="168" t="s">
        <v>75</v>
      </c>
      <c r="F10" s="168" t="s">
        <v>74</v>
      </c>
      <c r="G10" s="168" t="s">
        <v>75</v>
      </c>
      <c r="H10" s="292"/>
      <c r="I10" s="168" t="s">
        <v>75</v>
      </c>
      <c r="J10" s="168" t="s">
        <v>75</v>
      </c>
      <c r="K10" s="168" t="s">
        <v>75</v>
      </c>
      <c r="L10" s="30" t="s">
        <v>29</v>
      </c>
      <c r="M10" s="293"/>
      <c r="N10" s="30" t="s">
        <v>29</v>
      </c>
      <c r="O10" s="284"/>
      <c r="P10" s="284"/>
      <c r="Q10" s="3">
        <f>'FEB 9'!Q34</f>
        <v>24848930</v>
      </c>
      <c r="R10" s="274"/>
      <c r="S10" s="275"/>
      <c r="T10" s="276"/>
      <c r="U10" s="168" t="s">
        <v>75</v>
      </c>
      <c r="V10" s="168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9'!AG34</f>
        <v>34605004</v>
      </c>
      <c r="AH10" s="266"/>
      <c r="AI10" s="282"/>
      <c r="AJ10" s="168" t="s">
        <v>84</v>
      </c>
      <c r="AK10" s="168" t="s">
        <v>84</v>
      </c>
      <c r="AL10" s="168" t="s">
        <v>84</v>
      </c>
      <c r="AM10" s="168" t="s">
        <v>84</v>
      </c>
      <c r="AN10" s="168" t="s">
        <v>84</v>
      </c>
      <c r="AO10" s="168" t="s">
        <v>84</v>
      </c>
      <c r="AP10" s="2">
        <f>'FEB 9'!AP34</f>
        <v>7691808</v>
      </c>
      <c r="AQ10" s="284"/>
      <c r="AR10" s="169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8</v>
      </c>
      <c r="E11" s="43">
        <f>D11/1.42</f>
        <v>5.6338028169014089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132</v>
      </c>
      <c r="P11" s="125">
        <v>98</v>
      </c>
      <c r="Q11" s="125">
        <v>24852974</v>
      </c>
      <c r="R11" s="48">
        <f>Q11-Q10</f>
        <v>4044</v>
      </c>
      <c r="S11" s="49">
        <f>R11*24/1000</f>
        <v>97.055999999999997</v>
      </c>
      <c r="T11" s="49">
        <f>R11/1000</f>
        <v>4.0439999999999996</v>
      </c>
      <c r="U11" s="126">
        <v>4.5</v>
      </c>
      <c r="V11" s="126">
        <f>U11</f>
        <v>4.5</v>
      </c>
      <c r="W11" s="127" t="s">
        <v>129</v>
      </c>
      <c r="X11" s="129">
        <v>0</v>
      </c>
      <c r="Y11" s="129">
        <v>0</v>
      </c>
      <c r="Z11" s="129">
        <v>1081</v>
      </c>
      <c r="AA11" s="129">
        <v>0</v>
      </c>
      <c r="AB11" s="129">
        <v>1088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34605724</v>
      </c>
      <c r="AH11" s="51">
        <f>IF(ISBLANK(AG11),"-",AG11-AG10)</f>
        <v>720</v>
      </c>
      <c r="AI11" s="52">
        <f>AH11/T11</f>
        <v>178.04154302670625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0.47</v>
      </c>
      <c r="AP11" s="129">
        <v>7693168</v>
      </c>
      <c r="AQ11" s="129">
        <f>AP11-AP10</f>
        <v>1360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11</v>
      </c>
      <c r="E12" s="43">
        <f t="shared" ref="E12:E34" si="0">D12/1.42</f>
        <v>7.746478873239437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130</v>
      </c>
      <c r="P12" s="125">
        <v>92</v>
      </c>
      <c r="Q12" s="125">
        <v>24856922</v>
      </c>
      <c r="R12" s="48">
        <f t="shared" ref="R12:R34" si="3">Q12-Q11</f>
        <v>3948</v>
      </c>
      <c r="S12" s="49">
        <f t="shared" ref="S12:S34" si="4">R12*24/1000</f>
        <v>94.751999999999995</v>
      </c>
      <c r="T12" s="49">
        <f t="shared" ref="T12:T34" si="5">R12/1000</f>
        <v>3.948</v>
      </c>
      <c r="U12" s="126">
        <v>5.9</v>
      </c>
      <c r="V12" s="126">
        <f t="shared" ref="V12:V33" si="6">U12</f>
        <v>5.9</v>
      </c>
      <c r="W12" s="127" t="s">
        <v>129</v>
      </c>
      <c r="X12" s="129">
        <v>0</v>
      </c>
      <c r="Y12" s="129">
        <v>0</v>
      </c>
      <c r="Z12" s="129">
        <v>1066</v>
      </c>
      <c r="AA12" s="129">
        <v>0</v>
      </c>
      <c r="AB12" s="129">
        <v>1052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34606392</v>
      </c>
      <c r="AH12" s="51">
        <f>IF(ISBLANK(AG12),"-",AG12-AG11)</f>
        <v>668</v>
      </c>
      <c r="AI12" s="52">
        <f t="shared" ref="AI12:AI34" si="7">AH12/T12</f>
        <v>169.19959473150962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0.47</v>
      </c>
      <c r="AP12" s="129">
        <v>7694596</v>
      </c>
      <c r="AQ12" s="129">
        <f>AP12-AP11</f>
        <v>1428</v>
      </c>
      <c r="AR12" s="55">
        <v>0.99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11</v>
      </c>
      <c r="E13" s="43">
        <f t="shared" si="0"/>
        <v>7.746478873239437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125</v>
      </c>
      <c r="P13" s="125">
        <v>91</v>
      </c>
      <c r="Q13" s="125">
        <v>24860830</v>
      </c>
      <c r="R13" s="48">
        <f t="shared" si="3"/>
        <v>3908</v>
      </c>
      <c r="S13" s="49">
        <f t="shared" si="4"/>
        <v>93.792000000000002</v>
      </c>
      <c r="T13" s="49">
        <f t="shared" si="5"/>
        <v>3.9079999999999999</v>
      </c>
      <c r="U13" s="126">
        <v>7</v>
      </c>
      <c r="V13" s="126">
        <f t="shared" si="6"/>
        <v>7</v>
      </c>
      <c r="W13" s="127" t="s">
        <v>129</v>
      </c>
      <c r="X13" s="129">
        <v>0</v>
      </c>
      <c r="Y13" s="129">
        <v>0</v>
      </c>
      <c r="Z13" s="129">
        <v>1060</v>
      </c>
      <c r="AA13" s="129">
        <v>0</v>
      </c>
      <c r="AB13" s="129">
        <v>1052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34607020</v>
      </c>
      <c r="AH13" s="51">
        <f>IF(ISBLANK(AG13),"-",AG13-AG12)</f>
        <v>628</v>
      </c>
      <c r="AI13" s="52">
        <f t="shared" si="7"/>
        <v>160.69600818833163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0.47</v>
      </c>
      <c r="AP13" s="129">
        <v>7695969</v>
      </c>
      <c r="AQ13" s="129">
        <f>AP13-AP12</f>
        <v>1373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13</v>
      </c>
      <c r="E14" s="43">
        <f t="shared" si="0"/>
        <v>9.1549295774647899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118</v>
      </c>
      <c r="P14" s="125">
        <v>92</v>
      </c>
      <c r="Q14" s="125">
        <v>24864668</v>
      </c>
      <c r="R14" s="48">
        <f t="shared" si="3"/>
        <v>3838</v>
      </c>
      <c r="S14" s="49">
        <f t="shared" si="4"/>
        <v>92.111999999999995</v>
      </c>
      <c r="T14" s="49">
        <f t="shared" si="5"/>
        <v>3.8380000000000001</v>
      </c>
      <c r="U14" s="126">
        <v>8.8000000000000007</v>
      </c>
      <c r="V14" s="126">
        <f t="shared" si="6"/>
        <v>8.8000000000000007</v>
      </c>
      <c r="W14" s="127" t="s">
        <v>129</v>
      </c>
      <c r="X14" s="129">
        <v>0</v>
      </c>
      <c r="Y14" s="129">
        <v>0</v>
      </c>
      <c r="Z14" s="129">
        <v>1037</v>
      </c>
      <c r="AA14" s="129">
        <v>0</v>
      </c>
      <c r="AB14" s="129">
        <v>1059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34607636</v>
      </c>
      <c r="AH14" s="51">
        <f t="shared" ref="AH14:AH34" si="8">IF(ISBLANK(AG14),"-",AG14-AG13)</f>
        <v>616</v>
      </c>
      <c r="AI14" s="52">
        <f t="shared" si="7"/>
        <v>160.50026055237103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0.47</v>
      </c>
      <c r="AP14" s="129">
        <v>7697281</v>
      </c>
      <c r="AQ14" s="129">
        <f>AP14-AP13</f>
        <v>1312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20</v>
      </c>
      <c r="E15" s="43">
        <f t="shared" si="0"/>
        <v>14.084507042253522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101</v>
      </c>
      <c r="P15" s="125">
        <v>101</v>
      </c>
      <c r="Q15" s="125">
        <v>24868705</v>
      </c>
      <c r="R15" s="48">
        <f t="shared" si="3"/>
        <v>4037</v>
      </c>
      <c r="S15" s="49">
        <f t="shared" si="4"/>
        <v>96.888000000000005</v>
      </c>
      <c r="T15" s="49">
        <f t="shared" si="5"/>
        <v>4.0369999999999999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1010</v>
      </c>
      <c r="AA15" s="129">
        <v>0</v>
      </c>
      <c r="AB15" s="129">
        <v>1027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34608244</v>
      </c>
      <c r="AH15" s="51">
        <f t="shared" si="8"/>
        <v>608</v>
      </c>
      <c r="AI15" s="52">
        <f t="shared" si="7"/>
        <v>150.60688630170918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0.47</v>
      </c>
      <c r="AP15" s="129">
        <v>7697845</v>
      </c>
      <c r="AQ15" s="129">
        <f>AP15-AP14</f>
        <v>564</v>
      </c>
      <c r="AR15" s="53"/>
      <c r="AS15" s="54" t="s">
        <v>113</v>
      </c>
      <c r="AV15" s="41" t="s">
        <v>98</v>
      </c>
      <c r="AW15" s="41" t="s">
        <v>99</v>
      </c>
      <c r="AY15" s="85" t="s">
        <v>175</v>
      </c>
    </row>
    <row r="16" spans="2:51" x14ac:dyDescent="0.25">
      <c r="B16" s="42">
        <v>2.2083333333333299</v>
      </c>
      <c r="C16" s="42">
        <v>0.25</v>
      </c>
      <c r="D16" s="124">
        <v>11</v>
      </c>
      <c r="E16" s="43">
        <f t="shared" si="0"/>
        <v>7.746478873239437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120</v>
      </c>
      <c r="P16" s="125">
        <v>120</v>
      </c>
      <c r="Q16" s="125">
        <v>24873335</v>
      </c>
      <c r="R16" s="48">
        <f t="shared" si="3"/>
        <v>4630</v>
      </c>
      <c r="S16" s="49">
        <f t="shared" si="4"/>
        <v>111.12</v>
      </c>
      <c r="T16" s="49">
        <f t="shared" si="5"/>
        <v>4.63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1140</v>
      </c>
      <c r="AA16" s="129">
        <v>0</v>
      </c>
      <c r="AB16" s="129">
        <v>1160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34608948</v>
      </c>
      <c r="AH16" s="51">
        <f t="shared" si="8"/>
        <v>704</v>
      </c>
      <c r="AI16" s="52">
        <f t="shared" si="7"/>
        <v>152.05183585313176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7697845</v>
      </c>
      <c r="AQ16" s="129">
        <f t="shared" ref="AQ16:AQ34" si="10">AP16-AP15</f>
        <v>0</v>
      </c>
      <c r="AR16" s="55">
        <v>0.87</v>
      </c>
      <c r="AS16" s="54" t="s">
        <v>101</v>
      </c>
      <c r="AV16" s="41" t="s">
        <v>102</v>
      </c>
      <c r="AW16" s="41" t="s">
        <v>103</v>
      </c>
      <c r="AY16" s="111"/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0"/>
        <v>5.6338028169014089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137</v>
      </c>
      <c r="P17" s="125">
        <v>147</v>
      </c>
      <c r="Q17" s="125">
        <v>24879337</v>
      </c>
      <c r="R17" s="48">
        <f t="shared" si="3"/>
        <v>6002</v>
      </c>
      <c r="S17" s="49">
        <f t="shared" si="4"/>
        <v>144.048</v>
      </c>
      <c r="T17" s="49">
        <f t="shared" si="5"/>
        <v>6.0019999999999998</v>
      </c>
      <c r="U17" s="126">
        <v>9.1</v>
      </c>
      <c r="V17" s="126">
        <f t="shared" si="6"/>
        <v>9.1</v>
      </c>
      <c r="W17" s="127" t="s">
        <v>148</v>
      </c>
      <c r="X17" s="129">
        <v>0</v>
      </c>
      <c r="Y17" s="129">
        <v>1049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34610292</v>
      </c>
      <c r="AH17" s="51">
        <f t="shared" si="8"/>
        <v>1344</v>
      </c>
      <c r="AI17" s="52">
        <f t="shared" si="7"/>
        <v>223.92535821392869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7697845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134</v>
      </c>
      <c r="P18" s="125">
        <v>149</v>
      </c>
      <c r="Q18" s="125">
        <v>24885453</v>
      </c>
      <c r="R18" s="48">
        <f t="shared" si="3"/>
        <v>6116</v>
      </c>
      <c r="S18" s="49">
        <f t="shared" si="4"/>
        <v>146.78399999999999</v>
      </c>
      <c r="T18" s="49">
        <f t="shared" si="5"/>
        <v>6.1159999999999997</v>
      </c>
      <c r="U18" s="126">
        <v>8.6</v>
      </c>
      <c r="V18" s="126">
        <f t="shared" si="6"/>
        <v>8.6</v>
      </c>
      <c r="W18" s="127" t="s">
        <v>148</v>
      </c>
      <c r="X18" s="129">
        <v>0</v>
      </c>
      <c r="Y18" s="129">
        <v>1072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34611664</v>
      </c>
      <c r="AH18" s="51">
        <f t="shared" si="8"/>
        <v>1372</v>
      </c>
      <c r="AI18" s="52">
        <f t="shared" si="7"/>
        <v>224.32962720732507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7697845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0"/>
        <v>4.9295774647887329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132</v>
      </c>
      <c r="P19" s="125">
        <v>148</v>
      </c>
      <c r="Q19" s="125">
        <v>24891653</v>
      </c>
      <c r="R19" s="48">
        <f t="shared" si="3"/>
        <v>6200</v>
      </c>
      <c r="S19" s="49">
        <f t="shared" si="4"/>
        <v>148.80000000000001</v>
      </c>
      <c r="T19" s="49">
        <f t="shared" si="5"/>
        <v>6.2</v>
      </c>
      <c r="U19" s="126">
        <v>8</v>
      </c>
      <c r="V19" s="126">
        <f t="shared" si="6"/>
        <v>8</v>
      </c>
      <c r="W19" s="127" t="s">
        <v>148</v>
      </c>
      <c r="X19" s="129">
        <v>0</v>
      </c>
      <c r="Y19" s="129">
        <v>1104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34613050</v>
      </c>
      <c r="AH19" s="51">
        <f t="shared" si="8"/>
        <v>1386</v>
      </c>
      <c r="AI19" s="52">
        <f t="shared" si="7"/>
        <v>223.54838709677418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7697845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8</v>
      </c>
      <c r="E20" s="43">
        <f t="shared" si="0"/>
        <v>5.6338028169014089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134</v>
      </c>
      <c r="P20" s="125">
        <v>145</v>
      </c>
      <c r="Q20" s="125">
        <v>24897842</v>
      </c>
      <c r="R20" s="48">
        <f t="shared" si="3"/>
        <v>6189</v>
      </c>
      <c r="S20" s="49">
        <f t="shared" si="4"/>
        <v>148.536</v>
      </c>
      <c r="T20" s="49">
        <f t="shared" si="5"/>
        <v>6.1890000000000001</v>
      </c>
      <c r="U20" s="126">
        <v>7.4</v>
      </c>
      <c r="V20" s="126">
        <f t="shared" si="6"/>
        <v>7.4</v>
      </c>
      <c r="W20" s="127" t="s">
        <v>148</v>
      </c>
      <c r="X20" s="129">
        <v>0</v>
      </c>
      <c r="Y20" s="129">
        <v>1094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34614460</v>
      </c>
      <c r="AH20" s="51">
        <f>IF(ISBLANK(AG20),"-",AG20-AG19)</f>
        <v>1410</v>
      </c>
      <c r="AI20" s="52">
        <f t="shared" si="7"/>
        <v>227.82355792535142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7697845</v>
      </c>
      <c r="AQ20" s="129">
        <f t="shared" si="10"/>
        <v>0</v>
      </c>
      <c r="AR20" s="55">
        <v>1.05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7</v>
      </c>
      <c r="E21" s="43">
        <f t="shared" si="0"/>
        <v>4.9295774647887329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130</v>
      </c>
      <c r="P21" s="125">
        <v>143</v>
      </c>
      <c r="Q21" s="125">
        <v>24903881</v>
      </c>
      <c r="R21" s="48">
        <f>Q21-Q20</f>
        <v>6039</v>
      </c>
      <c r="S21" s="49">
        <f t="shared" si="4"/>
        <v>144.93600000000001</v>
      </c>
      <c r="T21" s="49">
        <f t="shared" si="5"/>
        <v>6.0389999999999997</v>
      </c>
      <c r="U21" s="126">
        <v>7</v>
      </c>
      <c r="V21" s="126">
        <f t="shared" si="6"/>
        <v>7</v>
      </c>
      <c r="W21" s="127" t="s">
        <v>148</v>
      </c>
      <c r="X21" s="129">
        <v>0</v>
      </c>
      <c r="Y21" s="129">
        <v>1113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34615820</v>
      </c>
      <c r="AH21" s="51">
        <f t="shared" si="8"/>
        <v>1360</v>
      </c>
      <c r="AI21" s="52">
        <f t="shared" si="7"/>
        <v>225.20284815366784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7697845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6</v>
      </c>
      <c r="E22" s="43">
        <f t="shared" si="0"/>
        <v>4.2253521126760569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129</v>
      </c>
      <c r="P22" s="125">
        <v>140</v>
      </c>
      <c r="Q22" s="125">
        <v>24909842</v>
      </c>
      <c r="R22" s="48">
        <f t="shared" si="3"/>
        <v>5961</v>
      </c>
      <c r="S22" s="49">
        <f t="shared" si="4"/>
        <v>143.06399999999999</v>
      </c>
      <c r="T22" s="49">
        <f t="shared" si="5"/>
        <v>5.9610000000000003</v>
      </c>
      <c r="U22" s="126">
        <v>6.4</v>
      </c>
      <c r="V22" s="126">
        <f t="shared" si="6"/>
        <v>6.4</v>
      </c>
      <c r="W22" s="127" t="s">
        <v>148</v>
      </c>
      <c r="X22" s="129">
        <v>0</v>
      </c>
      <c r="Y22" s="129">
        <v>1083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34617192</v>
      </c>
      <c r="AH22" s="51">
        <f t="shared" si="8"/>
        <v>1372</v>
      </c>
      <c r="AI22" s="52">
        <f t="shared" si="7"/>
        <v>230.16272437510483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7697845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0"/>
        <v>3.5211267605633805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133</v>
      </c>
      <c r="P23" s="125">
        <v>141</v>
      </c>
      <c r="Q23" s="125">
        <v>24915649</v>
      </c>
      <c r="R23" s="48">
        <f t="shared" si="3"/>
        <v>5807</v>
      </c>
      <c r="S23" s="49">
        <f t="shared" si="4"/>
        <v>139.36799999999999</v>
      </c>
      <c r="T23" s="49">
        <f t="shared" si="5"/>
        <v>5.8070000000000004</v>
      </c>
      <c r="U23" s="126">
        <v>6</v>
      </c>
      <c r="V23" s="126">
        <f t="shared" si="6"/>
        <v>6</v>
      </c>
      <c r="W23" s="127" t="s">
        <v>148</v>
      </c>
      <c r="X23" s="129">
        <v>0</v>
      </c>
      <c r="Y23" s="129">
        <v>1031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34618540</v>
      </c>
      <c r="AH23" s="51">
        <f t="shared" si="8"/>
        <v>1348</v>
      </c>
      <c r="AI23" s="52">
        <f t="shared" si="7"/>
        <v>232.13363182366109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7697845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0"/>
        <v>4.2253521126760569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136</v>
      </c>
      <c r="P24" s="125">
        <v>138</v>
      </c>
      <c r="Q24" s="125">
        <v>24921397</v>
      </c>
      <c r="R24" s="48">
        <f t="shared" si="3"/>
        <v>5748</v>
      </c>
      <c r="S24" s="49">
        <f t="shared" si="4"/>
        <v>137.952</v>
      </c>
      <c r="T24" s="49">
        <f t="shared" si="5"/>
        <v>5.7480000000000002</v>
      </c>
      <c r="U24" s="126">
        <v>5.7</v>
      </c>
      <c r="V24" s="126">
        <f t="shared" si="6"/>
        <v>5.7</v>
      </c>
      <c r="W24" s="127" t="s">
        <v>148</v>
      </c>
      <c r="X24" s="129">
        <v>0</v>
      </c>
      <c r="Y24" s="129">
        <v>997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34619872</v>
      </c>
      <c r="AH24" s="51">
        <f t="shared" si="8"/>
        <v>1332</v>
      </c>
      <c r="AI24" s="52">
        <f t="shared" si="7"/>
        <v>231.73277661795407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7697845</v>
      </c>
      <c r="AQ24" s="129">
        <f t="shared" si="10"/>
        <v>0</v>
      </c>
      <c r="AR24" s="55">
        <v>1.1000000000000001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8</v>
      </c>
      <c r="E25" s="43">
        <f t="shared" si="0"/>
        <v>5.6338028169014089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133</v>
      </c>
      <c r="P25" s="125">
        <v>134</v>
      </c>
      <c r="Q25" s="125">
        <v>24927048</v>
      </c>
      <c r="R25" s="48">
        <f t="shared" si="3"/>
        <v>5651</v>
      </c>
      <c r="S25" s="49">
        <f t="shared" si="4"/>
        <v>135.624</v>
      </c>
      <c r="T25" s="49">
        <f t="shared" si="5"/>
        <v>5.6509999999999998</v>
      </c>
      <c r="U25" s="126">
        <v>5.6</v>
      </c>
      <c r="V25" s="126">
        <f t="shared" si="6"/>
        <v>5.6</v>
      </c>
      <c r="W25" s="127" t="s">
        <v>148</v>
      </c>
      <c r="X25" s="129">
        <v>0</v>
      </c>
      <c r="Y25" s="129">
        <v>1004</v>
      </c>
      <c r="Z25" s="129">
        <v>1165</v>
      </c>
      <c r="AA25" s="129">
        <v>1185</v>
      </c>
      <c r="AB25" s="129">
        <v>1169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34621189</v>
      </c>
      <c r="AH25" s="51">
        <f t="shared" si="8"/>
        <v>1317</v>
      </c>
      <c r="AI25" s="52">
        <f t="shared" si="7"/>
        <v>233.05609626614759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7697845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6</v>
      </c>
      <c r="E26" s="43">
        <f t="shared" si="0"/>
        <v>4.2253521126760569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131</v>
      </c>
      <c r="P26" s="125">
        <v>132</v>
      </c>
      <c r="Q26" s="125">
        <v>24932654</v>
      </c>
      <c r="R26" s="48">
        <f t="shared" si="3"/>
        <v>5606</v>
      </c>
      <c r="S26" s="49">
        <f t="shared" si="4"/>
        <v>134.54400000000001</v>
      </c>
      <c r="T26" s="49">
        <f t="shared" si="5"/>
        <v>5.6059999999999999</v>
      </c>
      <c r="U26" s="126">
        <v>5.3</v>
      </c>
      <c r="V26" s="126">
        <f t="shared" si="6"/>
        <v>5.3</v>
      </c>
      <c r="W26" s="127" t="s">
        <v>148</v>
      </c>
      <c r="X26" s="129">
        <v>0</v>
      </c>
      <c r="Y26" s="129">
        <v>1053</v>
      </c>
      <c r="Z26" s="129">
        <v>1165</v>
      </c>
      <c r="AA26" s="129">
        <v>1185</v>
      </c>
      <c r="AB26" s="129">
        <v>1169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34622495</v>
      </c>
      <c r="AH26" s="51">
        <f t="shared" si="8"/>
        <v>1306</v>
      </c>
      <c r="AI26" s="52">
        <f t="shared" si="7"/>
        <v>232.96468069925081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7697845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3</v>
      </c>
      <c r="E27" s="43">
        <f t="shared" si="0"/>
        <v>2.1126760563380285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124</v>
      </c>
      <c r="P27" s="125">
        <v>135</v>
      </c>
      <c r="Q27" s="125">
        <v>24938215</v>
      </c>
      <c r="R27" s="48">
        <f t="shared" si="3"/>
        <v>5561</v>
      </c>
      <c r="S27" s="49">
        <f t="shared" si="4"/>
        <v>133.464</v>
      </c>
      <c r="T27" s="49">
        <f t="shared" si="5"/>
        <v>5.5609999999999999</v>
      </c>
      <c r="U27" s="126">
        <v>4.7</v>
      </c>
      <c r="V27" s="126">
        <f t="shared" si="6"/>
        <v>4.7</v>
      </c>
      <c r="W27" s="127" t="s">
        <v>148</v>
      </c>
      <c r="X27" s="129">
        <v>0</v>
      </c>
      <c r="Y27" s="129">
        <v>1101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34623792</v>
      </c>
      <c r="AH27" s="51">
        <f t="shared" si="8"/>
        <v>1297</v>
      </c>
      <c r="AI27" s="52">
        <f t="shared" si="7"/>
        <v>233.23143319546844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7697845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4</v>
      </c>
      <c r="E28" s="43">
        <f t="shared" si="0"/>
        <v>2.8169014084507045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129</v>
      </c>
      <c r="P28" s="125">
        <v>134</v>
      </c>
      <c r="Q28" s="125">
        <v>24943863</v>
      </c>
      <c r="R28" s="48">
        <f t="shared" si="3"/>
        <v>5648</v>
      </c>
      <c r="S28" s="49">
        <f t="shared" si="4"/>
        <v>135.55199999999999</v>
      </c>
      <c r="T28" s="49">
        <f t="shared" si="5"/>
        <v>5.6479999999999997</v>
      </c>
      <c r="U28" s="126">
        <v>4.3</v>
      </c>
      <c r="V28" s="126">
        <f t="shared" si="6"/>
        <v>4.3</v>
      </c>
      <c r="W28" s="127" t="s">
        <v>148</v>
      </c>
      <c r="X28" s="129">
        <v>0</v>
      </c>
      <c r="Y28" s="129">
        <v>1014</v>
      </c>
      <c r="Z28" s="129">
        <v>1175</v>
      </c>
      <c r="AA28" s="129">
        <v>1185</v>
      </c>
      <c r="AB28" s="129">
        <v>1179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34625096</v>
      </c>
      <c r="AH28" s="51">
        <f t="shared" si="8"/>
        <v>1304</v>
      </c>
      <c r="AI28" s="52">
        <f t="shared" si="7"/>
        <v>230.87818696883855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7697845</v>
      </c>
      <c r="AQ28" s="129">
        <f t="shared" si="10"/>
        <v>0</v>
      </c>
      <c r="AR28" s="55">
        <v>0.98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0"/>
        <v>2.8169014084507045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132</v>
      </c>
      <c r="P29" s="125">
        <v>136</v>
      </c>
      <c r="Q29" s="125">
        <v>24949489</v>
      </c>
      <c r="R29" s="48">
        <f t="shared" si="3"/>
        <v>5626</v>
      </c>
      <c r="S29" s="49">
        <f t="shared" si="4"/>
        <v>135.024</v>
      </c>
      <c r="T29" s="49">
        <f t="shared" si="5"/>
        <v>5.6260000000000003</v>
      </c>
      <c r="U29" s="126">
        <v>3.9</v>
      </c>
      <c r="V29" s="126">
        <f t="shared" si="6"/>
        <v>3.9</v>
      </c>
      <c r="W29" s="127" t="s">
        <v>148</v>
      </c>
      <c r="X29" s="129">
        <v>0</v>
      </c>
      <c r="Y29" s="129">
        <v>1019</v>
      </c>
      <c r="Z29" s="129">
        <v>1175</v>
      </c>
      <c r="AA29" s="129">
        <v>1185</v>
      </c>
      <c r="AB29" s="129">
        <v>1179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34626382</v>
      </c>
      <c r="AH29" s="51">
        <f t="shared" si="8"/>
        <v>1286</v>
      </c>
      <c r="AI29" s="52">
        <f t="shared" si="7"/>
        <v>228.58158549591184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7697845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0"/>
        <v>6.3380281690140849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119</v>
      </c>
      <c r="P30" s="125">
        <v>127</v>
      </c>
      <c r="Q30" s="125">
        <v>24954987</v>
      </c>
      <c r="R30" s="48">
        <f t="shared" si="3"/>
        <v>5498</v>
      </c>
      <c r="S30" s="49">
        <f t="shared" si="4"/>
        <v>131.952</v>
      </c>
      <c r="T30" s="49">
        <f t="shared" si="5"/>
        <v>5.4980000000000002</v>
      </c>
      <c r="U30" s="126">
        <v>3</v>
      </c>
      <c r="V30" s="126">
        <f t="shared" si="6"/>
        <v>3</v>
      </c>
      <c r="W30" s="127" t="s">
        <v>156</v>
      </c>
      <c r="X30" s="129">
        <v>0</v>
      </c>
      <c r="Y30" s="129">
        <v>1161</v>
      </c>
      <c r="Z30" s="129">
        <v>1196</v>
      </c>
      <c r="AA30" s="129">
        <v>0</v>
      </c>
      <c r="AB30" s="129">
        <v>1199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34627536</v>
      </c>
      <c r="AH30" s="51">
        <f t="shared" si="8"/>
        <v>1154</v>
      </c>
      <c r="AI30" s="52">
        <f t="shared" si="7"/>
        <v>209.89450709348853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7697845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0"/>
        <v>7.042253521126761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114</v>
      </c>
      <c r="P31" s="125">
        <v>130</v>
      </c>
      <c r="Q31" s="125">
        <v>24960407</v>
      </c>
      <c r="R31" s="48">
        <f t="shared" si="3"/>
        <v>5420</v>
      </c>
      <c r="S31" s="49">
        <f t="shared" si="4"/>
        <v>130.08000000000001</v>
      </c>
      <c r="T31" s="49">
        <f t="shared" si="5"/>
        <v>5.42</v>
      </c>
      <c r="U31" s="126">
        <v>2.1</v>
      </c>
      <c r="V31" s="126">
        <f t="shared" si="6"/>
        <v>2.1</v>
      </c>
      <c r="W31" s="127" t="s">
        <v>156</v>
      </c>
      <c r="X31" s="129">
        <v>0</v>
      </c>
      <c r="Y31" s="129">
        <v>1105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34628630</v>
      </c>
      <c r="AH31" s="51">
        <f t="shared" si="8"/>
        <v>1094</v>
      </c>
      <c r="AI31" s="52">
        <f t="shared" si="7"/>
        <v>201.84501845018451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7697845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116</v>
      </c>
      <c r="P32" s="125">
        <v>127</v>
      </c>
      <c r="Q32" s="125">
        <v>24965384</v>
      </c>
      <c r="R32" s="48">
        <f t="shared" si="3"/>
        <v>4977</v>
      </c>
      <c r="S32" s="49">
        <f t="shared" si="4"/>
        <v>119.44799999999999</v>
      </c>
      <c r="T32" s="49">
        <f t="shared" si="5"/>
        <v>4.9770000000000003</v>
      </c>
      <c r="U32" s="126">
        <v>1.5</v>
      </c>
      <c r="V32" s="126">
        <f t="shared" si="6"/>
        <v>1.5</v>
      </c>
      <c r="W32" s="127" t="s">
        <v>156</v>
      </c>
      <c r="X32" s="129">
        <v>0</v>
      </c>
      <c r="Y32" s="129">
        <v>1044</v>
      </c>
      <c r="Z32" s="129">
        <v>1197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34629628</v>
      </c>
      <c r="AH32" s="51">
        <f t="shared" si="8"/>
        <v>998</v>
      </c>
      <c r="AI32" s="52">
        <f t="shared" si="7"/>
        <v>200.52240305404862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7697845</v>
      </c>
      <c r="AQ32" s="129">
        <f t="shared" si="10"/>
        <v>0</v>
      </c>
      <c r="AR32" s="55">
        <v>1.1000000000000001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5</v>
      </c>
      <c r="E33" s="43">
        <f t="shared" si="0"/>
        <v>3.5211267605633805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132</v>
      </c>
      <c r="P33" s="125">
        <v>109</v>
      </c>
      <c r="Q33" s="125">
        <v>24970210</v>
      </c>
      <c r="R33" s="48">
        <f t="shared" si="3"/>
        <v>4826</v>
      </c>
      <c r="S33" s="49">
        <f t="shared" si="4"/>
        <v>115.824</v>
      </c>
      <c r="T33" s="49">
        <f t="shared" si="5"/>
        <v>4.8259999999999996</v>
      </c>
      <c r="U33" s="126">
        <v>2.1</v>
      </c>
      <c r="V33" s="126">
        <f t="shared" si="6"/>
        <v>2.1</v>
      </c>
      <c r="W33" s="127" t="s">
        <v>129</v>
      </c>
      <c r="X33" s="129">
        <v>0</v>
      </c>
      <c r="Y33" s="129">
        <v>0</v>
      </c>
      <c r="Z33" s="129">
        <v>1183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34630524</v>
      </c>
      <c r="AH33" s="51">
        <f t="shared" si="8"/>
        <v>896</v>
      </c>
      <c r="AI33" s="52">
        <f t="shared" si="7"/>
        <v>185.66100290095318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9">
        <v>7698582</v>
      </c>
      <c r="AQ33" s="129">
        <f t="shared" si="10"/>
        <v>737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8</v>
      </c>
      <c r="E34" s="43">
        <f t="shared" si="0"/>
        <v>5.6338028169014089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133</v>
      </c>
      <c r="P34" s="125">
        <v>107</v>
      </c>
      <c r="Q34" s="125">
        <v>24974491</v>
      </c>
      <c r="R34" s="48">
        <f t="shared" si="3"/>
        <v>4281</v>
      </c>
      <c r="S34" s="49">
        <f t="shared" si="4"/>
        <v>102.744</v>
      </c>
      <c r="T34" s="49">
        <f t="shared" si="5"/>
        <v>4.2809999999999997</v>
      </c>
      <c r="U34" s="126">
        <v>3.1</v>
      </c>
      <c r="V34" s="126">
        <f>U34</f>
        <v>3.1</v>
      </c>
      <c r="W34" s="127" t="s">
        <v>129</v>
      </c>
      <c r="X34" s="129">
        <v>0</v>
      </c>
      <c r="Y34" s="129">
        <v>0</v>
      </c>
      <c r="Z34" s="129">
        <v>1108</v>
      </c>
      <c r="AA34" s="129">
        <v>0</v>
      </c>
      <c r="AB34" s="129">
        <v>1109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34631284</v>
      </c>
      <c r="AH34" s="51">
        <f t="shared" si="8"/>
        <v>760</v>
      </c>
      <c r="AI34" s="52">
        <f t="shared" si="7"/>
        <v>177.52861480962395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9">
        <v>7699647</v>
      </c>
      <c r="AQ34" s="129">
        <f t="shared" si="10"/>
        <v>1065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125.66666666666667</v>
      </c>
      <c r="Q35" s="66">
        <f>Q34-Q10</f>
        <v>125561</v>
      </c>
      <c r="R35" s="67">
        <f>SUM(R11:R34)</f>
        <v>125561</v>
      </c>
      <c r="S35" s="175">
        <f>AVERAGE(S11:S34)</f>
        <v>125.56100000000002</v>
      </c>
      <c r="T35" s="175">
        <f>SUM(T11:T34)</f>
        <v>125.56100000000001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26280</v>
      </c>
      <c r="AH35" s="70">
        <f>SUM(AH11:AH34)</f>
        <v>26280</v>
      </c>
      <c r="AI35" s="71">
        <f>$AH$35/$T35</f>
        <v>209.30065864400569</v>
      </c>
      <c r="AJ35" s="99"/>
      <c r="AK35" s="100"/>
      <c r="AL35" s="100"/>
      <c r="AM35" s="100"/>
      <c r="AN35" s="101"/>
      <c r="AO35" s="72"/>
      <c r="AP35" s="73">
        <f>AP34-AP10</f>
        <v>7839</v>
      </c>
      <c r="AQ35" s="74">
        <f>SUM(AQ11:AQ34)</f>
        <v>7839</v>
      </c>
      <c r="AR35" s="75">
        <f>AVERAGE(AR11:AR34)</f>
        <v>1.0149999999999999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215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86" t="s">
        <v>216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86" t="s">
        <v>217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91" t="s">
        <v>218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22" t="s">
        <v>124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22" t="s">
        <v>125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8" t="s">
        <v>142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8" t="s">
        <v>143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15" t="s">
        <v>203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211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131</v>
      </c>
      <c r="C50" s="94"/>
      <c r="D50" s="94"/>
      <c r="E50" s="94"/>
      <c r="F50" s="94"/>
      <c r="G50" s="94"/>
      <c r="H50" s="94"/>
      <c r="I50" s="123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219</v>
      </c>
      <c r="C51" s="94"/>
      <c r="D51" s="94"/>
      <c r="E51" s="94"/>
      <c r="F51" s="94"/>
      <c r="G51" s="94"/>
      <c r="H51" s="94"/>
      <c r="I51" s="123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96" t="s">
        <v>223</v>
      </c>
      <c r="C52" s="173"/>
      <c r="D52" s="173"/>
      <c r="E52" s="173"/>
      <c r="F52" s="173"/>
      <c r="G52" s="173"/>
      <c r="H52" s="173"/>
      <c r="I52" s="123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132</v>
      </c>
      <c r="C53" s="116"/>
      <c r="D53" s="116"/>
      <c r="E53" s="116"/>
      <c r="F53" s="116"/>
      <c r="G53" s="116"/>
      <c r="H53" s="116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168</v>
      </c>
      <c r="C54" s="116"/>
      <c r="D54" s="116"/>
      <c r="E54" s="116"/>
      <c r="F54" s="116"/>
      <c r="G54" s="116"/>
      <c r="H54" s="116"/>
      <c r="I54" s="17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133</v>
      </c>
      <c r="C55" s="116"/>
      <c r="D55" s="116"/>
      <c r="E55" s="116"/>
      <c r="F55" s="116"/>
      <c r="G55" s="94"/>
      <c r="H55" s="94"/>
      <c r="I55" s="176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8" t="s">
        <v>140</v>
      </c>
      <c r="C56" s="116"/>
      <c r="D56" s="116"/>
      <c r="E56" s="116"/>
      <c r="F56" s="116"/>
      <c r="G56" s="94"/>
      <c r="H56" s="94"/>
      <c r="I56" s="123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20"/>
      <c r="U56" s="120"/>
      <c r="V56" s="120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15" t="s">
        <v>220</v>
      </c>
      <c r="C57" s="122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22" t="s">
        <v>138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1" t="s">
        <v>221</v>
      </c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 t="s">
        <v>197</v>
      </c>
      <c r="C60" s="118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 t="s">
        <v>127</v>
      </c>
      <c r="C61" s="118"/>
      <c r="D61" s="116"/>
      <c r="E61" s="116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5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9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5"/>
      <c r="D66" s="94"/>
      <c r="E66" s="116"/>
      <c r="F66" s="116"/>
      <c r="G66" s="116"/>
      <c r="H66" s="116"/>
      <c r="I66" s="94"/>
      <c r="J66" s="117"/>
      <c r="K66" s="117"/>
      <c r="L66" s="117"/>
      <c r="M66" s="117"/>
      <c r="N66" s="117"/>
      <c r="O66" s="117"/>
      <c r="P66" s="117"/>
      <c r="Q66" s="117"/>
      <c r="R66" s="117"/>
      <c r="S66" s="92"/>
      <c r="T66" s="92"/>
      <c r="U66" s="92"/>
      <c r="V66" s="92"/>
      <c r="W66" s="92"/>
      <c r="X66" s="92"/>
      <c r="Y66" s="92"/>
      <c r="Z66" s="84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111"/>
      <c r="AW66" s="107"/>
      <c r="AX66" s="107"/>
      <c r="AY66" s="107"/>
    </row>
    <row r="67" spans="1:51" x14ac:dyDescent="0.25">
      <c r="B67" s="95"/>
      <c r="C67" s="122"/>
      <c r="D67" s="94"/>
      <c r="E67" s="116"/>
      <c r="F67" s="116"/>
      <c r="G67" s="116"/>
      <c r="H67" s="116"/>
      <c r="I67" s="9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84"/>
      <c r="X67" s="84"/>
      <c r="Y67" s="84"/>
      <c r="Z67" s="112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111"/>
      <c r="AW67" s="107"/>
      <c r="AX67" s="107"/>
      <c r="AY67" s="107"/>
    </row>
    <row r="68" spans="1:51" x14ac:dyDescent="0.25">
      <c r="B68" s="95"/>
      <c r="C68" s="122"/>
      <c r="D68" s="116"/>
      <c r="E68" s="94"/>
      <c r="F68" s="116"/>
      <c r="G68" s="116"/>
      <c r="H68" s="116"/>
      <c r="I68" s="116"/>
      <c r="J68" s="92"/>
      <c r="K68" s="92"/>
      <c r="L68" s="92"/>
      <c r="M68" s="92"/>
      <c r="N68" s="92"/>
      <c r="O68" s="92"/>
      <c r="P68" s="92"/>
      <c r="Q68" s="92"/>
      <c r="R68" s="92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95"/>
      <c r="C69" s="118"/>
      <c r="D69" s="116"/>
      <c r="E69" s="94"/>
      <c r="F69" s="94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95"/>
      <c r="C70" s="118"/>
      <c r="D70" s="116"/>
      <c r="E70" s="116"/>
      <c r="F70" s="94"/>
      <c r="G70" s="94"/>
      <c r="H70" s="94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95"/>
      <c r="C71" s="92"/>
      <c r="D71" s="116"/>
      <c r="E71" s="116"/>
      <c r="F71" s="116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177"/>
      <c r="C72" s="122"/>
      <c r="D72" s="92"/>
      <c r="E72" s="116"/>
      <c r="F72" s="116"/>
      <c r="G72" s="116"/>
      <c r="H72" s="116"/>
      <c r="I72" s="92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177"/>
      <c r="C73" s="183"/>
      <c r="D73" s="84"/>
      <c r="E73" s="178"/>
      <c r="F73" s="178"/>
      <c r="G73" s="178"/>
      <c r="H73" s="178"/>
      <c r="I73" s="84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84"/>
      <c r="U73" s="185"/>
      <c r="V73" s="185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U73" s="107"/>
      <c r="AV73" s="111"/>
      <c r="AW73" s="107"/>
      <c r="AX73" s="107"/>
      <c r="AY73" s="182"/>
    </row>
    <row r="74" spans="1:51" s="182" customFormat="1" x14ac:dyDescent="0.25">
      <c r="B74" s="180"/>
      <c r="C74" s="186"/>
      <c r="D74" s="178"/>
      <c r="E74" s="84"/>
      <c r="F74" s="178"/>
      <c r="G74" s="178"/>
      <c r="H74" s="178"/>
      <c r="I74" s="178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84"/>
      <c r="U74" s="185"/>
      <c r="V74" s="185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T74" s="22"/>
      <c r="AV74" s="111"/>
      <c r="AY74" s="107"/>
    </row>
    <row r="75" spans="1:51" x14ac:dyDescent="0.25">
      <c r="A75" s="112"/>
      <c r="B75" s="180"/>
      <c r="C75" s="181"/>
      <c r="D75" s="178"/>
      <c r="E75" s="84"/>
      <c r="F75" s="84"/>
      <c r="G75" s="178"/>
      <c r="H75" s="178"/>
      <c r="I75" s="113"/>
      <c r="J75" s="113"/>
      <c r="K75" s="113"/>
      <c r="L75" s="113"/>
      <c r="M75" s="113"/>
      <c r="N75" s="113"/>
      <c r="O75" s="114"/>
      <c r="P75" s="109"/>
      <c r="R75" s="111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180"/>
      <c r="C76" s="182"/>
      <c r="D76" s="182"/>
      <c r="E76" s="182"/>
      <c r="F76" s="182"/>
      <c r="G76" s="84"/>
      <c r="H76" s="84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B77" s="180"/>
      <c r="C77" s="182"/>
      <c r="D77" s="182"/>
      <c r="E77" s="182"/>
      <c r="F77" s="182"/>
      <c r="G77" s="84"/>
      <c r="H77" s="84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B78" s="84"/>
      <c r="C78" s="182"/>
      <c r="D78" s="182"/>
      <c r="E78" s="182"/>
      <c r="F78" s="182"/>
      <c r="G78" s="182"/>
      <c r="H78" s="182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84"/>
      <c r="C79" s="182"/>
      <c r="D79" s="182"/>
      <c r="E79" s="182"/>
      <c r="F79" s="182"/>
      <c r="G79" s="182"/>
      <c r="H79" s="18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180"/>
      <c r="C80" s="182"/>
      <c r="D80" s="182"/>
      <c r="E80" s="182"/>
      <c r="F80" s="182"/>
      <c r="G80" s="182"/>
      <c r="H80" s="18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84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I82" s="113"/>
      <c r="J82" s="113"/>
      <c r="K82" s="113"/>
      <c r="L82" s="113"/>
      <c r="M82" s="113"/>
      <c r="N82" s="113"/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Q93" s="109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R103" s="109"/>
      <c r="S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09"/>
      <c r="Q107" s="109"/>
      <c r="R107" s="109"/>
      <c r="S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R108" s="109"/>
      <c r="S108" s="109"/>
      <c r="T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R109" s="109"/>
      <c r="S109" s="109"/>
      <c r="T109" s="109"/>
      <c r="U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T110" s="109"/>
      <c r="U110" s="109"/>
      <c r="AS110" s="107"/>
      <c r="AT110" s="107"/>
      <c r="AU110" s="107"/>
      <c r="AV110" s="107"/>
      <c r="AW110" s="107"/>
      <c r="AX110" s="107"/>
    </row>
    <row r="121" spans="45:51" x14ac:dyDescent="0.25">
      <c r="AY121" s="107"/>
    </row>
    <row r="122" spans="45:51" x14ac:dyDescent="0.25">
      <c r="AS122" s="107"/>
      <c r="AT122" s="107"/>
      <c r="AU122" s="107"/>
      <c r="AV122" s="107"/>
      <c r="AW122" s="107"/>
      <c r="AX122" s="107"/>
    </row>
  </sheetData>
  <protectedRanges>
    <protectedRange sqref="N66:R66 B80 S68:T74 B72:B77 S64:T65 N69:R74 T56:T63 T43:T47" name="Range2_12_5_1_1"/>
    <protectedRange sqref="N10 L10 L6 D6 D8 AD8 AF8 O8:U8 AJ8:AR8 AF10 AR11:AR34 L24:N31 G23:G34 N12:N23 N32:N34 E23:E34 N11:P11 E11:G22 O12:P34 R11:AF34" name="Range1_16_3_1_1"/>
    <protectedRange sqref="I71 J69:M74 J66:M66 I7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5:H75 F74 E73" name="Range2_2_2_9_2_1_1"/>
    <protectedRange sqref="D71 D74:D75" name="Range2_1_1_1_1_1_9_2_1_1"/>
    <protectedRange sqref="Q10:Q34" name="Range1_17_1_1_1"/>
    <protectedRange sqref="AG10:AG34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8:B79 J67:R68 D72:D73 I72:I73 Z65:Z66 S66:Y67 AA66:AU67 E74:E75 G76:H77 F75" name="Range2_2_1_10_1_1_1_2"/>
    <protectedRange sqref="C71" name="Range2_2_1_10_2_1_1_1"/>
    <protectedRange sqref="N64:R65 G72:H72 D68 F71 E70" name="Range2_12_1_6_1_1"/>
    <protectedRange sqref="D63:D64 I68:I70 I64:M65 G73:H74 G66:H68 E71:E72 F72:F73 F65:F67 E64:E66" name="Range2_2_12_1_7_1_1"/>
    <protectedRange sqref="D69:D70" name="Range2_1_1_1_1_11_1_2_1_1"/>
    <protectedRange sqref="E67 G69:H69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5:H65" name="Range2_2_12_1_1_1_1_1"/>
    <protectedRange sqref="C63" name="Range2_1_4_2_1_1_1"/>
    <protectedRange sqref="C65:C66" name="Range2_5_1_1_1"/>
    <protectedRange sqref="E68:E69 F69:F70 G70:H71 I66:I67" name="Range2_2_1_1_1_1"/>
    <protectedRange sqref="D66:D67" name="Range2_1_1_1_1_1_1_1_1"/>
    <protectedRange sqref="AS11:AS15" name="Range1_4_1_1_1_1"/>
    <protectedRange sqref="J11:J15 J26:J34" name="Range1_1_2_1_10_1_1_1_1"/>
    <protectedRange sqref="R81" name="Range2_2_1_10_1_1_1_1_1"/>
    <protectedRange sqref="B43:B44" name="Range2_12_5_1_1_1"/>
    <protectedRange sqref="S38:S42" name="Range2_12_3_1_1_1_1"/>
    <protectedRange sqref="D38:H38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G43:H44" name="Range2_2_12_1_3_1_1_1_1_1_4_1_1"/>
    <protectedRange sqref="E43:F44" name="Range2_2_12_1_7_1_1_3_1_1"/>
    <protectedRange sqref="S43:S47" name="Range2_12_5_1_1_2_3_1"/>
    <protectedRange sqref="Q43:R44" name="Range2_12_1_6_1_1_1_1_2_1"/>
    <protectedRange sqref="N43:P44" name="Range2_12_1_2_3_1_1_1_1_2_1"/>
    <protectedRange sqref="I43:M44" name="Range2_2_12_1_4_3_1_1_1_1_2_1"/>
    <protectedRange sqref="D43:D44" name="Range2_2_12_1_3_1_2_1_1_1_2_1_2_1"/>
    <protectedRange sqref="T50:T55" name="Range2_12_5_1_1_3"/>
    <protectedRange sqref="T49" name="Range2_12_5_1_1_2_2"/>
    <protectedRange sqref="S49" name="Range2_12_4_1_1_1_4_2_2_2"/>
    <protectedRange sqref="T48" name="Range2_12_5_1_1_2_1_1"/>
    <protectedRange sqref="S48" name="Range2_12_4_1_1_1_4_2_2_1_1"/>
    <protectedRange sqref="B69:B71" name="Range2_12_5_1_1_2"/>
    <protectedRange sqref="B68" name="Range2_12_5_1_1_2_1_4_1_1_1_2_1_1_1_1_1_1_1"/>
    <protectedRange sqref="F62 G64:H64" name="Range2_2_12_1_1_1_1_1_1"/>
    <protectedRange sqref="D62:E62" name="Range2_2_12_1_7_1_1_2_1"/>
    <protectedRange sqref="C62" name="Range2_1_1_2_1_1_1"/>
    <protectedRange sqref="B66:B67" name="Range2_12_5_1_1_2_1"/>
    <protectedRange sqref="B65" name="Range2_12_5_1_1_2_1_2_1"/>
    <protectedRange sqref="B64" name="Range2_12_5_1_1_2_1_2_2"/>
    <protectedRange sqref="G45:H47" name="Range2_2_12_1_3_1_1_1_1_1_4_1_1_1"/>
    <protectedRange sqref="E45:F47" name="Range2_2_12_1_7_1_1_3_1_1_1"/>
    <protectedRange sqref="Q45:R47" name="Range2_12_1_6_1_1_1_1_2_1_1"/>
    <protectedRange sqref="N45:P47" name="Range2_12_1_2_3_1_1_1_1_2_1_1"/>
    <protectedRange sqref="I45:M47" name="Range2_2_12_1_4_3_1_1_1_1_2_1_1"/>
    <protectedRange sqref="D45:D47" name="Range2_2_12_1_3_1_2_1_1_1_2_1_2_1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E48:H48" name="Range2_2_12_1_3_1_2_1_1_1_1_2_1_1_1_1_1_1_1"/>
    <protectedRange sqref="D48" name="Range2_2_12_1_3_1_2_1_1_1_2_1_2_3_1_1_1_1_2"/>
    <protectedRange sqref="G49:H49 D49:E49" name="Range2_2_12_1_3_1_2_1_1_1_2_1_3_2_1_2_1_1_1_1_1_1"/>
    <protectedRange sqref="F49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I48" name="Range2_2_12_1_4_2_1_1_1_4_1_2_1_1_1_2_1_1_1"/>
    <protectedRange sqref="I49" name="Range2_2_12_1_4_2_1_1_1_4_1_2_1_1_1_2_2_1_1"/>
    <protectedRange sqref="S60:S63" name="Range2_12_5_1_1_5"/>
    <protectedRange sqref="N60:R63" name="Range2_12_1_6_1_1_1"/>
    <protectedRange sqref="J60:M63" name="Range2_2_12_1_7_1_1_2"/>
    <protectedRange sqref="S57:S59" name="Range2_12_2_1_1_1_2_1_1_1"/>
    <protectedRange sqref="Q58:R59" name="Range2_12_1_4_1_1_1_1_1_1_1_1_1_1_1_1_1_1_1"/>
    <protectedRange sqref="N58:P59" name="Range2_12_1_2_1_1_1_1_1_1_1_1_1_1_1_1_1_1_1_1"/>
    <protectedRange sqref="J58:M59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50:S56" name="Range2_12_4_1_1_1_4_2_2_2_1"/>
    <protectedRange sqref="Q50:R56" name="Range2_12_1_6_1_1_1_2_3_2_1_1_3_2"/>
    <protectedRange sqref="N50:P56" name="Range2_12_1_2_3_1_1_1_2_3_2_1_1_3_2"/>
    <protectedRange sqref="K50:M56" name="Range2_2_12_1_4_3_1_1_1_3_3_2_1_1_3_2"/>
    <protectedRange sqref="J50:J56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4" name="Range2_2_12_1_4_3_1_1_1_2_1_2_1_1_3_1_1_1_1_1_1_1"/>
    <protectedRange sqref="I55" name="Range2_2_12_1_4_3_1_1_1_3_3_1_1_3_1_1_1_1_1_1_2_2"/>
    <protectedRange sqref="I57:I63" name="Range2_2_12_1_7_1_1_2_2_1_1"/>
    <protectedRange sqref="I56" name="Range2_2_12_1_4_3_1_1_1_3_3_1_1_3_1_1_1_1_1_1_2_1_1"/>
    <protectedRange sqref="G56:H56" name="Range2_2_12_1_3_1_2_1_1_1_1_2_1_1_1_1_1_1_2_1_1"/>
    <protectedRange sqref="G63:H63" name="Range2_2_12_1_3_1_2_1_1_1_2_1_1_1_1_1_1_2_1_1_1_1_1_1_1_1_1"/>
    <protectedRange sqref="F61 G60:H62" name="Range2_2_12_1_3_3_1_1_1_2_1_1_1_1_1_1_1_1_1_1_1_1_1_1_1_1"/>
    <protectedRange sqref="G57:H57" name="Range2_2_12_1_3_1_2_1_1_1_2_1_1_1_1_1_1_2_1_1_1_1_1_2_1"/>
    <protectedRange sqref="F57:F60" name="Range2_2_12_1_3_1_2_1_1_1_3_1_1_1_1_1_3_1_1_1_1_1_1_1_1_1"/>
    <protectedRange sqref="F56 G58:H59" name="Range2_2_12_1_3_1_2_1_1_1_1_2_1_1_1_1_1_1_1_1_1_1_1"/>
    <protectedRange sqref="D57:E58" name="Range2_2_12_1_3_1_2_1_1_1_3_1_1_1_1_1_1_1_2_1_1_1_1_1_1_1"/>
    <protectedRange sqref="D56:E56" name="Range2_2_12_1_3_1_2_1_1_1_2_1_1_1_1_3_1_1_1_1_1_1_1_1_1_1"/>
    <protectedRange sqref="B45:B47" name="Range2_12_5_1_1_1_2_2_1_1_1_1_1_1_1_1_1_1_1"/>
    <protectedRange sqref="B62" name="Range2_12_5_1_1_2_1_4_1_1_1_2_1_1_1_1_1_1_1_1_1_2_1_1_1_1_1"/>
    <protectedRange sqref="B63" name="Range2_12_5_1_1_2_1_2_2_1_1_1_1_1"/>
    <protectedRange sqref="B48" name="Range2_12_5_1_1_1_2_2_1_1_1_1_1_1_1_1_1_1_1_1"/>
    <protectedRange sqref="G52:H53" name="Range2_2_12_1_3_1_2_1_1_1_2_1_1_1_1_1_1_2_1_1_1_1"/>
    <protectedRange sqref="E54:H54" name="Range2_2_12_1_3_1_2_1_1_1_1_2_1_1_1_1_1_1_2_2_1"/>
    <protectedRange sqref="D54" name="Range2_2_12_1_3_1_2_1_1_1_2_1_2_3_1_1_1_1_1_2_1"/>
    <protectedRange sqref="G55:H55" name="Range2_2_12_1_3_1_2_1_1_1_1_2_1_1_1_1_1_1_2_1_1_1"/>
    <protectedRange sqref="F55" name="Range2_2_12_1_3_1_2_1_1_1_1_2_1_1_1_1_1_1_1_1_1_1_1_1"/>
    <protectedRange sqref="D55:E55" name="Range2_2_12_1_3_1_2_1_1_1_2_1_1_1_1_3_1_1_1_1_1_1_1_1_1_1_1"/>
    <protectedRange sqref="D52:E53" name="Range2_2_12_1_3_1_2_1_1_1_2_1_1_1_1_3_1_1_1_1_1_1_1"/>
    <protectedRange sqref="F52:F53" name="Range2_2_12_1_3_1_2_1_1_1_3_1_1_1_1_1_3_1_1_1_1_1_1_1"/>
    <protectedRange sqref="D61:E61" name="Range2_2_12_1_7_1_1_2_1_1"/>
    <protectedRange sqref="C61" name="Range2_1_1_2_1_1_1_1"/>
    <protectedRange sqref="D60" name="Range2_2_12_1_7_1_1_2_1_1_1_1_1_1"/>
    <protectedRange sqref="E60" name="Range2_2_12_1_1_1_1_1_1_1_1_1_1_1_1"/>
    <protectedRange sqref="C60" name="Range2_1_4_2_1_1_1_1_1_1_1_1_1"/>
    <protectedRange sqref="D59:E59" name="Range2_2_12_1_3_1_2_1_1_1_3_1_1_1_1_1_1_1_2_1_1_1_1_1_1_1_1"/>
    <protectedRange sqref="B60" name="Range2_12_5_1_1_2_1_4_1_1_1_2_1_1_1_1_1_1_1_1_1_2_1_1_1_1"/>
    <protectedRange sqref="B61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32" priority="5" operator="containsText" text="N/A">
      <formula>NOT(ISERROR(SEARCH("N/A",X11)))</formula>
    </cfRule>
    <cfRule type="cellIs" dxfId="431" priority="23" operator="equal">
      <formula>0</formula>
    </cfRule>
  </conditionalFormatting>
  <conditionalFormatting sqref="X11:AE34">
    <cfRule type="cellIs" dxfId="430" priority="22" operator="greaterThanOrEqual">
      <formula>1185</formula>
    </cfRule>
  </conditionalFormatting>
  <conditionalFormatting sqref="X11:AE34">
    <cfRule type="cellIs" dxfId="429" priority="21" operator="between">
      <formula>0.1</formula>
      <formula>1184</formula>
    </cfRule>
  </conditionalFormatting>
  <conditionalFormatting sqref="X8 AJ11:AO11 AJ12:AK15 AJ16:AJ34 AL12:AO32 AK33:AN34">
    <cfRule type="cellIs" dxfId="428" priority="20" operator="equal">
      <formula>0</formula>
    </cfRule>
  </conditionalFormatting>
  <conditionalFormatting sqref="X8 AJ11:AO11 AJ12:AK15 AJ16:AJ34 AL12:AO32 AK33:AN34">
    <cfRule type="cellIs" dxfId="427" priority="19" operator="greaterThan">
      <formula>1179</formula>
    </cfRule>
  </conditionalFormatting>
  <conditionalFormatting sqref="X8 AJ11:AO11 AJ12:AK15 AJ16:AJ34 AL12:AO32 AK33:AN34">
    <cfRule type="cellIs" dxfId="426" priority="18" operator="greaterThan">
      <formula>99</formula>
    </cfRule>
  </conditionalFormatting>
  <conditionalFormatting sqref="X8 AJ11:AO11 AJ12:AK15 AJ16:AJ34 AL12:AO32 AK33:AN34">
    <cfRule type="cellIs" dxfId="425" priority="17" operator="greaterThan">
      <formula>0.99</formula>
    </cfRule>
  </conditionalFormatting>
  <conditionalFormatting sqref="AB8">
    <cfRule type="cellIs" dxfId="424" priority="16" operator="equal">
      <formula>0</formula>
    </cfRule>
  </conditionalFormatting>
  <conditionalFormatting sqref="AB8">
    <cfRule type="cellIs" dxfId="423" priority="15" operator="greaterThan">
      <formula>1179</formula>
    </cfRule>
  </conditionalFormatting>
  <conditionalFormatting sqref="AB8">
    <cfRule type="cellIs" dxfId="422" priority="14" operator="greaterThan">
      <formula>99</formula>
    </cfRule>
  </conditionalFormatting>
  <conditionalFormatting sqref="AB8">
    <cfRule type="cellIs" dxfId="421" priority="13" operator="greaterThan">
      <formula>0.99</formula>
    </cfRule>
  </conditionalFormatting>
  <conditionalFormatting sqref="AO33:AO34 AQ11:AQ34 AK16:AK32">
    <cfRule type="cellIs" dxfId="420" priority="12" operator="equal">
      <formula>0</formula>
    </cfRule>
  </conditionalFormatting>
  <conditionalFormatting sqref="AO33:AO34 AQ11:AQ34 AK16:AK32">
    <cfRule type="cellIs" dxfId="419" priority="11" operator="greaterThan">
      <formula>1179</formula>
    </cfRule>
  </conditionalFormatting>
  <conditionalFormatting sqref="AO33:AO34 AQ11:AQ34 AK16:AK32">
    <cfRule type="cellIs" dxfId="418" priority="10" operator="greaterThan">
      <formula>99</formula>
    </cfRule>
  </conditionalFormatting>
  <conditionalFormatting sqref="AO33:AO34 AQ11:AQ34 AK16:AK32">
    <cfRule type="cellIs" dxfId="417" priority="9" operator="greaterThan">
      <formula>0.99</formula>
    </cfRule>
  </conditionalFormatting>
  <conditionalFormatting sqref="AI11:AI34">
    <cfRule type="cellIs" dxfId="416" priority="8" operator="greaterThan">
      <formula>$AI$8</formula>
    </cfRule>
  </conditionalFormatting>
  <conditionalFormatting sqref="AH11:AH34">
    <cfRule type="cellIs" dxfId="415" priority="6" operator="greaterThan">
      <formula>$AH$8</formula>
    </cfRule>
    <cfRule type="cellIs" dxfId="414" priority="7" operator="greaterThan">
      <formula>$AH$8</formula>
    </cfRule>
  </conditionalFormatting>
  <conditionalFormatting sqref="AP11:AP34">
    <cfRule type="cellIs" dxfId="413" priority="4" operator="equal">
      <formula>0</formula>
    </cfRule>
  </conditionalFormatting>
  <conditionalFormatting sqref="AP11:AP34">
    <cfRule type="cellIs" dxfId="412" priority="3" operator="greaterThan">
      <formula>1179</formula>
    </cfRule>
  </conditionalFormatting>
  <conditionalFormatting sqref="AP11:AP34">
    <cfRule type="cellIs" dxfId="411" priority="2" operator="greaterThan">
      <formula>99</formula>
    </cfRule>
  </conditionalFormatting>
  <conditionalFormatting sqref="AP11:AP34">
    <cfRule type="cellIs" dxfId="410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030A0"/>
  </sheetPr>
  <dimension ref="A2:AY122"/>
  <sheetViews>
    <sheetView showGridLines="0" zoomScaleNormal="100" workbookViewId="0">
      <selection activeCell="V30" sqref="V30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252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67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71" t="s">
        <v>10</v>
      </c>
      <c r="I7" s="170" t="s">
        <v>11</v>
      </c>
      <c r="J7" s="170" t="s">
        <v>12</v>
      </c>
      <c r="K7" s="170" t="s">
        <v>13</v>
      </c>
      <c r="L7" s="14"/>
      <c r="M7" s="14"/>
      <c r="N7" s="14"/>
      <c r="O7" s="171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70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70" t="s">
        <v>22</v>
      </c>
      <c r="AG7" s="170" t="s">
        <v>23</v>
      </c>
      <c r="AH7" s="170" t="s">
        <v>24</v>
      </c>
      <c r="AI7" s="170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7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42046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26040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70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68" t="s">
        <v>51</v>
      </c>
      <c r="V9" s="168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66" t="s">
        <v>55</v>
      </c>
      <c r="AG9" s="166" t="s">
        <v>56</v>
      </c>
      <c r="AH9" s="266" t="s">
        <v>57</v>
      </c>
      <c r="AI9" s="281" t="s">
        <v>58</v>
      </c>
      <c r="AJ9" s="168" t="s">
        <v>59</v>
      </c>
      <c r="AK9" s="168" t="s">
        <v>60</v>
      </c>
      <c r="AL9" s="168" t="s">
        <v>61</v>
      </c>
      <c r="AM9" s="168" t="s">
        <v>62</v>
      </c>
      <c r="AN9" s="168" t="s">
        <v>63</v>
      </c>
      <c r="AO9" s="168" t="s">
        <v>64</v>
      </c>
      <c r="AP9" s="168" t="s">
        <v>65</v>
      </c>
      <c r="AQ9" s="283" t="s">
        <v>66</v>
      </c>
      <c r="AR9" s="168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68" t="s">
        <v>72</v>
      </c>
      <c r="C10" s="168" t="s">
        <v>73</v>
      </c>
      <c r="D10" s="168" t="s">
        <v>74</v>
      </c>
      <c r="E10" s="168" t="s">
        <v>75</v>
      </c>
      <c r="F10" s="168" t="s">
        <v>74</v>
      </c>
      <c r="G10" s="168" t="s">
        <v>75</v>
      </c>
      <c r="H10" s="292"/>
      <c r="I10" s="168" t="s">
        <v>75</v>
      </c>
      <c r="J10" s="168" t="s">
        <v>75</v>
      </c>
      <c r="K10" s="168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10'!Q34</f>
        <v>24974491</v>
      </c>
      <c r="R10" s="274"/>
      <c r="S10" s="275"/>
      <c r="T10" s="276"/>
      <c r="U10" s="168" t="s">
        <v>75</v>
      </c>
      <c r="V10" s="168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10'!AG34</f>
        <v>34631284</v>
      </c>
      <c r="AH10" s="266"/>
      <c r="AI10" s="282"/>
      <c r="AJ10" s="168" t="s">
        <v>84</v>
      </c>
      <c r="AK10" s="168" t="s">
        <v>84</v>
      </c>
      <c r="AL10" s="168" t="s">
        <v>84</v>
      </c>
      <c r="AM10" s="168" t="s">
        <v>84</v>
      </c>
      <c r="AN10" s="168" t="s">
        <v>84</v>
      </c>
      <c r="AO10" s="168" t="s">
        <v>84</v>
      </c>
      <c r="AP10" s="2">
        <f>'FEB 10'!AP34</f>
        <v>7699647</v>
      </c>
      <c r="AQ10" s="284"/>
      <c r="AR10" s="169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10</v>
      </c>
      <c r="E11" s="43">
        <f>D11/1.42</f>
        <v>7.042253521126761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125</v>
      </c>
      <c r="P11" s="125">
        <v>91</v>
      </c>
      <c r="Q11" s="125">
        <v>24978701</v>
      </c>
      <c r="R11" s="48">
        <f>Q11-Q10</f>
        <v>4210</v>
      </c>
      <c r="S11" s="49">
        <f>R11*24/1000</f>
        <v>101.04</v>
      </c>
      <c r="T11" s="49">
        <f>R11/1000</f>
        <v>4.21</v>
      </c>
      <c r="U11" s="126">
        <v>4.5999999999999996</v>
      </c>
      <c r="V11" s="126">
        <f>U11</f>
        <v>4.5999999999999996</v>
      </c>
      <c r="W11" s="127" t="s">
        <v>129</v>
      </c>
      <c r="X11" s="129">
        <v>0</v>
      </c>
      <c r="Y11" s="129">
        <v>0</v>
      </c>
      <c r="Z11" s="129">
        <v>1035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34632016</v>
      </c>
      <c r="AH11" s="51">
        <f>IF(ISBLANK(AG11),"-",AG11-AG10)</f>
        <v>732</v>
      </c>
      <c r="AI11" s="52">
        <f>AH11/T11</f>
        <v>173.87173396674584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0.48</v>
      </c>
      <c r="AP11" s="129">
        <v>7700931</v>
      </c>
      <c r="AQ11" s="129">
        <f>AP11-AP10</f>
        <v>1284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10</v>
      </c>
      <c r="E12" s="43">
        <f t="shared" ref="E12:E34" si="0">D12/1.42</f>
        <v>7.042253521126761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124</v>
      </c>
      <c r="P12" s="125">
        <v>91</v>
      </c>
      <c r="Q12" s="125">
        <v>24982310</v>
      </c>
      <c r="R12" s="48">
        <f t="shared" ref="R12:R34" si="3">Q12-Q11</f>
        <v>3609</v>
      </c>
      <c r="S12" s="49">
        <f t="shared" ref="S12:S34" si="4">R12*24/1000</f>
        <v>86.616</v>
      </c>
      <c r="T12" s="49">
        <f t="shared" ref="T12:T34" si="5">R12/1000</f>
        <v>3.609</v>
      </c>
      <c r="U12" s="126">
        <v>5.8</v>
      </c>
      <c r="V12" s="126">
        <f t="shared" ref="V12:V33" si="6">U12</f>
        <v>5.8</v>
      </c>
      <c r="W12" s="127" t="s">
        <v>129</v>
      </c>
      <c r="X12" s="129">
        <v>0</v>
      </c>
      <c r="Y12" s="129">
        <v>0</v>
      </c>
      <c r="Z12" s="129">
        <v>998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34632620</v>
      </c>
      <c r="AH12" s="51">
        <f>IF(ISBLANK(AG12),"-",AG12-AG11)</f>
        <v>604</v>
      </c>
      <c r="AI12" s="52">
        <f t="shared" ref="AI12:AI34" si="7">AH12/T12</f>
        <v>167.35937932945416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0.48</v>
      </c>
      <c r="AP12" s="129">
        <v>7702095</v>
      </c>
      <c r="AQ12" s="129">
        <f>AP12-AP11</f>
        <v>1164</v>
      </c>
      <c r="AR12" s="55">
        <v>0.9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10</v>
      </c>
      <c r="E13" s="43">
        <f t="shared" si="0"/>
        <v>7.042253521126761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124</v>
      </c>
      <c r="P13" s="125">
        <v>90</v>
      </c>
      <c r="Q13" s="125">
        <v>24986132</v>
      </c>
      <c r="R13" s="48">
        <f t="shared" si="3"/>
        <v>3822</v>
      </c>
      <c r="S13" s="49">
        <f t="shared" si="4"/>
        <v>91.727999999999994</v>
      </c>
      <c r="T13" s="49">
        <f t="shared" si="5"/>
        <v>3.8220000000000001</v>
      </c>
      <c r="U13" s="126">
        <v>7.1</v>
      </c>
      <c r="V13" s="126">
        <f t="shared" si="6"/>
        <v>7.1</v>
      </c>
      <c r="W13" s="127" t="s">
        <v>129</v>
      </c>
      <c r="X13" s="129">
        <v>0</v>
      </c>
      <c r="Y13" s="129">
        <v>0</v>
      </c>
      <c r="Z13" s="129">
        <v>966</v>
      </c>
      <c r="AA13" s="129">
        <v>0</v>
      </c>
      <c r="AB13" s="129">
        <v>1109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34633252</v>
      </c>
      <c r="AH13" s="51">
        <f>IF(ISBLANK(AG13),"-",AG13-AG12)</f>
        <v>632</v>
      </c>
      <c r="AI13" s="52">
        <f t="shared" si="7"/>
        <v>165.35845107273678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0.48</v>
      </c>
      <c r="AP13" s="129">
        <v>7703380</v>
      </c>
      <c r="AQ13" s="129">
        <f>AP13-AP12</f>
        <v>1285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10</v>
      </c>
      <c r="E14" s="43">
        <f t="shared" si="0"/>
        <v>7.042253521126761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119</v>
      </c>
      <c r="P14" s="125">
        <v>92</v>
      </c>
      <c r="Q14" s="125">
        <v>24989974</v>
      </c>
      <c r="R14" s="48">
        <f t="shared" si="3"/>
        <v>3842</v>
      </c>
      <c r="S14" s="49">
        <f t="shared" si="4"/>
        <v>92.207999999999998</v>
      </c>
      <c r="T14" s="49">
        <f t="shared" si="5"/>
        <v>3.8420000000000001</v>
      </c>
      <c r="U14" s="126">
        <v>8.6</v>
      </c>
      <c r="V14" s="126">
        <f t="shared" si="6"/>
        <v>8.6</v>
      </c>
      <c r="W14" s="127" t="s">
        <v>129</v>
      </c>
      <c r="X14" s="129">
        <v>0</v>
      </c>
      <c r="Y14" s="129">
        <v>0</v>
      </c>
      <c r="Z14" s="129">
        <v>1001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34633892</v>
      </c>
      <c r="AH14" s="51">
        <f t="shared" ref="AH14:AH34" si="8">IF(ISBLANK(AG14),"-",AG14-AG13)</f>
        <v>640</v>
      </c>
      <c r="AI14" s="52">
        <f t="shared" si="7"/>
        <v>166.57990629880271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0.48</v>
      </c>
      <c r="AP14" s="129">
        <v>7704740</v>
      </c>
      <c r="AQ14" s="129">
        <f>AP14-AP13</f>
        <v>1360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10</v>
      </c>
      <c r="E15" s="43">
        <f t="shared" si="0"/>
        <v>7.042253521126761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104</v>
      </c>
      <c r="P15" s="125">
        <v>97</v>
      </c>
      <c r="Q15" s="125">
        <v>24994001</v>
      </c>
      <c r="R15" s="48">
        <f t="shared" si="3"/>
        <v>4027</v>
      </c>
      <c r="S15" s="49">
        <f t="shared" si="4"/>
        <v>96.647999999999996</v>
      </c>
      <c r="T15" s="49">
        <f t="shared" si="5"/>
        <v>4.0270000000000001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960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34634536</v>
      </c>
      <c r="AH15" s="51">
        <f t="shared" si="8"/>
        <v>644</v>
      </c>
      <c r="AI15" s="52">
        <f t="shared" si="7"/>
        <v>159.92053637943877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0.48</v>
      </c>
      <c r="AP15" s="129">
        <v>7705534</v>
      </c>
      <c r="AQ15" s="129">
        <f>AP15-AP14</f>
        <v>794</v>
      </c>
      <c r="AR15" s="53"/>
      <c r="AS15" s="54" t="s">
        <v>113</v>
      </c>
      <c r="AV15" s="41" t="s">
        <v>98</v>
      </c>
      <c r="AW15" s="41" t="s">
        <v>99</v>
      </c>
      <c r="AY15" s="85" t="s">
        <v>252</v>
      </c>
    </row>
    <row r="16" spans="2:51" x14ac:dyDescent="0.25">
      <c r="B16" s="42">
        <v>2.2083333333333299</v>
      </c>
      <c r="C16" s="42">
        <v>0.25</v>
      </c>
      <c r="D16" s="124">
        <v>10</v>
      </c>
      <c r="E16" s="43">
        <f t="shared" si="0"/>
        <v>7.042253521126761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120</v>
      </c>
      <c r="P16" s="125">
        <v>116</v>
      </c>
      <c r="Q16" s="125">
        <v>24998602</v>
      </c>
      <c r="R16" s="48">
        <f t="shared" si="3"/>
        <v>4601</v>
      </c>
      <c r="S16" s="49">
        <f t="shared" si="4"/>
        <v>110.42400000000001</v>
      </c>
      <c r="T16" s="49">
        <f t="shared" si="5"/>
        <v>4.601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1104</v>
      </c>
      <c r="AA16" s="129">
        <v>0</v>
      </c>
      <c r="AB16" s="129">
        <v>1198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34635324</v>
      </c>
      <c r="AH16" s="51">
        <f t="shared" si="8"/>
        <v>788</v>
      </c>
      <c r="AI16" s="52">
        <f t="shared" si="7"/>
        <v>171.26711584438166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7705534</v>
      </c>
      <c r="AQ16" s="129">
        <f t="shared" ref="AQ16:AQ34" si="10">AP16-AP15</f>
        <v>0</v>
      </c>
      <c r="AR16" s="55">
        <v>0.99</v>
      </c>
      <c r="AS16" s="54" t="s">
        <v>101</v>
      </c>
      <c r="AV16" s="41" t="s">
        <v>102</v>
      </c>
      <c r="AW16" s="41" t="s">
        <v>103</v>
      </c>
      <c r="AY16" s="111"/>
    </row>
    <row r="17" spans="1:51" x14ac:dyDescent="0.25">
      <c r="B17" s="42">
        <v>2.25</v>
      </c>
      <c r="C17" s="42">
        <v>0.29166666666666702</v>
      </c>
      <c r="D17" s="124">
        <v>10</v>
      </c>
      <c r="E17" s="43">
        <f t="shared" si="0"/>
        <v>7.042253521126761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138</v>
      </c>
      <c r="P17" s="125">
        <v>141</v>
      </c>
      <c r="Q17" s="125">
        <v>25004511</v>
      </c>
      <c r="R17" s="48">
        <f t="shared" si="3"/>
        <v>5909</v>
      </c>
      <c r="S17" s="49">
        <f t="shared" si="4"/>
        <v>141.816</v>
      </c>
      <c r="T17" s="49">
        <f t="shared" si="5"/>
        <v>5.9089999999999998</v>
      </c>
      <c r="U17" s="126">
        <v>9.1999999999999993</v>
      </c>
      <c r="V17" s="126">
        <f t="shared" si="6"/>
        <v>9.1999999999999993</v>
      </c>
      <c r="W17" s="127" t="s">
        <v>148</v>
      </c>
      <c r="X17" s="129">
        <v>0</v>
      </c>
      <c r="Y17" s="129">
        <v>1019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34636652</v>
      </c>
      <c r="AH17" s="51">
        <f t="shared" si="8"/>
        <v>1328</v>
      </c>
      <c r="AI17" s="52">
        <f t="shared" si="7"/>
        <v>224.7419191064478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7705534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134</v>
      </c>
      <c r="P18" s="125">
        <v>147</v>
      </c>
      <c r="Q18" s="125">
        <v>25010750</v>
      </c>
      <c r="R18" s="48">
        <f t="shared" si="3"/>
        <v>6239</v>
      </c>
      <c r="S18" s="49">
        <f t="shared" si="4"/>
        <v>149.73599999999999</v>
      </c>
      <c r="T18" s="49">
        <f t="shared" si="5"/>
        <v>6.2389999999999999</v>
      </c>
      <c r="U18" s="126">
        <v>8.6</v>
      </c>
      <c r="V18" s="126">
        <f t="shared" si="6"/>
        <v>8.6</v>
      </c>
      <c r="W18" s="127" t="s">
        <v>148</v>
      </c>
      <c r="X18" s="129">
        <v>0</v>
      </c>
      <c r="Y18" s="129">
        <v>1077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34638052</v>
      </c>
      <c r="AH18" s="51">
        <f t="shared" si="8"/>
        <v>1400</v>
      </c>
      <c r="AI18" s="52">
        <f t="shared" si="7"/>
        <v>224.39493508575092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7705534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0"/>
        <v>4.9295774647887329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132</v>
      </c>
      <c r="P19" s="125">
        <v>148</v>
      </c>
      <c r="Q19" s="125">
        <v>25016809</v>
      </c>
      <c r="R19" s="48">
        <f t="shared" si="3"/>
        <v>6059</v>
      </c>
      <c r="S19" s="49">
        <f t="shared" si="4"/>
        <v>145.416</v>
      </c>
      <c r="T19" s="49">
        <f t="shared" si="5"/>
        <v>6.0590000000000002</v>
      </c>
      <c r="U19" s="126">
        <v>8.1</v>
      </c>
      <c r="V19" s="126">
        <f t="shared" si="6"/>
        <v>8.1</v>
      </c>
      <c r="W19" s="127" t="s">
        <v>148</v>
      </c>
      <c r="X19" s="129">
        <v>0</v>
      </c>
      <c r="Y19" s="129">
        <v>1075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34639404</v>
      </c>
      <c r="AH19" s="51">
        <f t="shared" si="8"/>
        <v>1352</v>
      </c>
      <c r="AI19" s="52">
        <f t="shared" si="7"/>
        <v>223.13913186994552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7705534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133</v>
      </c>
      <c r="P20" s="125">
        <v>149</v>
      </c>
      <c r="Q20" s="125">
        <v>25022819</v>
      </c>
      <c r="R20" s="48">
        <f t="shared" si="3"/>
        <v>6010</v>
      </c>
      <c r="S20" s="49">
        <f t="shared" si="4"/>
        <v>144.24</v>
      </c>
      <c r="T20" s="49">
        <f t="shared" si="5"/>
        <v>6.01</v>
      </c>
      <c r="U20" s="126">
        <v>7.6</v>
      </c>
      <c r="V20" s="126">
        <f t="shared" si="6"/>
        <v>7.6</v>
      </c>
      <c r="W20" s="127" t="s">
        <v>148</v>
      </c>
      <c r="X20" s="129">
        <v>0</v>
      </c>
      <c r="Y20" s="129">
        <v>1066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34640752</v>
      </c>
      <c r="AH20" s="51">
        <f>IF(ISBLANK(AG20),"-",AG20-AG19)</f>
        <v>1348</v>
      </c>
      <c r="AI20" s="52">
        <f t="shared" si="7"/>
        <v>224.29284525790351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7705534</v>
      </c>
      <c r="AQ20" s="129">
        <f t="shared" si="10"/>
        <v>0</v>
      </c>
      <c r="AR20" s="55">
        <v>1.05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137</v>
      </c>
      <c r="P21" s="125">
        <v>146</v>
      </c>
      <c r="Q21" s="125">
        <v>25028821</v>
      </c>
      <c r="R21" s="48">
        <f>Q21-Q20</f>
        <v>6002</v>
      </c>
      <c r="S21" s="49">
        <f t="shared" si="4"/>
        <v>144.048</v>
      </c>
      <c r="T21" s="49">
        <f t="shared" si="5"/>
        <v>6.0019999999999998</v>
      </c>
      <c r="U21" s="126">
        <v>7.3</v>
      </c>
      <c r="V21" s="126">
        <f t="shared" si="6"/>
        <v>7.3</v>
      </c>
      <c r="W21" s="127" t="s">
        <v>148</v>
      </c>
      <c r="X21" s="129">
        <v>0</v>
      </c>
      <c r="Y21" s="129">
        <v>1029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34642041</v>
      </c>
      <c r="AH21" s="51">
        <f t="shared" si="8"/>
        <v>1289</v>
      </c>
      <c r="AI21" s="52">
        <f t="shared" si="7"/>
        <v>214.76174608463847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7705534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129</v>
      </c>
      <c r="P22" s="125">
        <v>142</v>
      </c>
      <c r="Q22" s="125">
        <v>25034619</v>
      </c>
      <c r="R22" s="48">
        <f t="shared" si="3"/>
        <v>5798</v>
      </c>
      <c r="S22" s="49">
        <f t="shared" si="4"/>
        <v>139.15199999999999</v>
      </c>
      <c r="T22" s="49">
        <f t="shared" si="5"/>
        <v>5.798</v>
      </c>
      <c r="U22" s="126">
        <v>6.9</v>
      </c>
      <c r="V22" s="126">
        <f t="shared" si="6"/>
        <v>6.9</v>
      </c>
      <c r="W22" s="127" t="s">
        <v>148</v>
      </c>
      <c r="X22" s="129">
        <v>0</v>
      </c>
      <c r="Y22" s="129">
        <v>1060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34643412</v>
      </c>
      <c r="AH22" s="51">
        <f t="shared" si="8"/>
        <v>1371</v>
      </c>
      <c r="AI22" s="52">
        <f t="shared" si="7"/>
        <v>236.46084856847187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7705534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0"/>
        <v>4.2253521126760569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133</v>
      </c>
      <c r="P23" s="125">
        <v>142</v>
      </c>
      <c r="Q23" s="125">
        <v>25040489</v>
      </c>
      <c r="R23" s="48">
        <f t="shared" si="3"/>
        <v>5870</v>
      </c>
      <c r="S23" s="49">
        <f t="shared" si="4"/>
        <v>140.88</v>
      </c>
      <c r="T23" s="49">
        <f t="shared" si="5"/>
        <v>5.87</v>
      </c>
      <c r="U23" s="126">
        <v>6.6</v>
      </c>
      <c r="V23" s="126">
        <f t="shared" si="6"/>
        <v>6.6</v>
      </c>
      <c r="W23" s="127" t="s">
        <v>148</v>
      </c>
      <c r="X23" s="129">
        <v>0</v>
      </c>
      <c r="Y23" s="129">
        <v>1023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34644752</v>
      </c>
      <c r="AH23" s="51">
        <f t="shared" si="8"/>
        <v>1340</v>
      </c>
      <c r="AI23" s="52">
        <f t="shared" si="7"/>
        <v>228.2793867120954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7705534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7</v>
      </c>
      <c r="E24" s="43">
        <f t="shared" si="0"/>
        <v>4.9295774647887329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134</v>
      </c>
      <c r="P24" s="125">
        <v>137</v>
      </c>
      <c r="Q24" s="125">
        <v>25046301</v>
      </c>
      <c r="R24" s="48">
        <f t="shared" si="3"/>
        <v>5812</v>
      </c>
      <c r="S24" s="49">
        <f t="shared" si="4"/>
        <v>139.488</v>
      </c>
      <c r="T24" s="49">
        <f t="shared" si="5"/>
        <v>5.8120000000000003</v>
      </c>
      <c r="U24" s="126">
        <v>6.4</v>
      </c>
      <c r="V24" s="126">
        <f t="shared" si="6"/>
        <v>6.4</v>
      </c>
      <c r="W24" s="127" t="s">
        <v>148</v>
      </c>
      <c r="X24" s="129">
        <v>0</v>
      </c>
      <c r="Y24" s="129">
        <v>990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34646082</v>
      </c>
      <c r="AH24" s="51">
        <f t="shared" si="8"/>
        <v>1330</v>
      </c>
      <c r="AI24" s="52">
        <f t="shared" si="7"/>
        <v>228.83688919476944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7705534</v>
      </c>
      <c r="AQ24" s="129">
        <f t="shared" si="10"/>
        <v>0</v>
      </c>
      <c r="AR24" s="55">
        <v>1.02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6</v>
      </c>
      <c r="E25" s="43">
        <f t="shared" si="0"/>
        <v>4.2253521126760569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133</v>
      </c>
      <c r="P25" s="125">
        <v>134</v>
      </c>
      <c r="Q25" s="125">
        <v>25052032</v>
      </c>
      <c r="R25" s="48">
        <f t="shared" si="3"/>
        <v>5731</v>
      </c>
      <c r="S25" s="49">
        <f t="shared" si="4"/>
        <v>137.54400000000001</v>
      </c>
      <c r="T25" s="49">
        <f t="shared" si="5"/>
        <v>5.7309999999999999</v>
      </c>
      <c r="U25" s="126">
        <v>6.1</v>
      </c>
      <c r="V25" s="126">
        <f t="shared" si="6"/>
        <v>6.1</v>
      </c>
      <c r="W25" s="127" t="s">
        <v>148</v>
      </c>
      <c r="X25" s="129">
        <v>0</v>
      </c>
      <c r="Y25" s="129">
        <v>1012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34647419</v>
      </c>
      <c r="AH25" s="51">
        <f t="shared" si="8"/>
        <v>1337</v>
      </c>
      <c r="AI25" s="52">
        <f t="shared" si="7"/>
        <v>233.29261908916419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7705534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136</v>
      </c>
      <c r="P26" s="125">
        <v>136</v>
      </c>
      <c r="Q26" s="125">
        <v>25057710</v>
      </c>
      <c r="R26" s="48">
        <f t="shared" si="3"/>
        <v>5678</v>
      </c>
      <c r="S26" s="49">
        <f t="shared" si="4"/>
        <v>136.27199999999999</v>
      </c>
      <c r="T26" s="49">
        <f t="shared" si="5"/>
        <v>5.6779999999999999</v>
      </c>
      <c r="U26" s="126">
        <v>5.8</v>
      </c>
      <c r="V26" s="126">
        <f t="shared" si="6"/>
        <v>5.8</v>
      </c>
      <c r="W26" s="127" t="s">
        <v>148</v>
      </c>
      <c r="X26" s="129">
        <v>0</v>
      </c>
      <c r="Y26" s="129">
        <v>1018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34648730</v>
      </c>
      <c r="AH26" s="51">
        <f t="shared" si="8"/>
        <v>1311</v>
      </c>
      <c r="AI26" s="52">
        <f t="shared" si="7"/>
        <v>230.89115885875307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7705534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0"/>
        <v>2.8169014084507045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127</v>
      </c>
      <c r="P27" s="125">
        <v>140</v>
      </c>
      <c r="Q27" s="125">
        <v>25063337</v>
      </c>
      <c r="R27" s="48">
        <f t="shared" si="3"/>
        <v>5627</v>
      </c>
      <c r="S27" s="49">
        <f t="shared" si="4"/>
        <v>135.048</v>
      </c>
      <c r="T27" s="49">
        <f t="shared" si="5"/>
        <v>5.6269999999999998</v>
      </c>
      <c r="U27" s="126">
        <v>5.3</v>
      </c>
      <c r="V27" s="126">
        <f t="shared" si="6"/>
        <v>5.3</v>
      </c>
      <c r="W27" s="127" t="s">
        <v>148</v>
      </c>
      <c r="X27" s="129">
        <v>0</v>
      </c>
      <c r="Y27" s="129">
        <v>1078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34650016</v>
      </c>
      <c r="AH27" s="51">
        <f t="shared" si="8"/>
        <v>1286</v>
      </c>
      <c r="AI27" s="52">
        <f t="shared" si="7"/>
        <v>228.54096321307981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7705534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4</v>
      </c>
      <c r="E28" s="43">
        <f t="shared" si="0"/>
        <v>2.8169014084507045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130</v>
      </c>
      <c r="P28" s="125">
        <v>136</v>
      </c>
      <c r="Q28" s="125">
        <v>25069032</v>
      </c>
      <c r="R28" s="48">
        <f t="shared" si="3"/>
        <v>5695</v>
      </c>
      <c r="S28" s="49">
        <f t="shared" si="4"/>
        <v>136.68</v>
      </c>
      <c r="T28" s="49">
        <f t="shared" si="5"/>
        <v>5.6950000000000003</v>
      </c>
      <c r="U28" s="126">
        <v>5.2</v>
      </c>
      <c r="V28" s="126">
        <f t="shared" si="6"/>
        <v>5.2</v>
      </c>
      <c r="W28" s="127" t="s">
        <v>148</v>
      </c>
      <c r="X28" s="129">
        <v>0</v>
      </c>
      <c r="Y28" s="129">
        <v>960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34651330</v>
      </c>
      <c r="AH28" s="51">
        <f t="shared" si="8"/>
        <v>1314</v>
      </c>
      <c r="AI28" s="52">
        <f t="shared" si="7"/>
        <v>230.72870939420542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7705534</v>
      </c>
      <c r="AQ28" s="129">
        <f t="shared" si="10"/>
        <v>0</v>
      </c>
      <c r="AR28" s="55">
        <v>0.94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0"/>
        <v>2.1126760563380285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137</v>
      </c>
      <c r="P29" s="125">
        <v>134</v>
      </c>
      <c r="Q29" s="125">
        <v>25074698</v>
      </c>
      <c r="R29" s="48">
        <f t="shared" si="3"/>
        <v>5666</v>
      </c>
      <c r="S29" s="49">
        <f t="shared" si="4"/>
        <v>135.98400000000001</v>
      </c>
      <c r="T29" s="49">
        <f t="shared" si="5"/>
        <v>5.6660000000000004</v>
      </c>
      <c r="U29" s="126">
        <v>5.0999999999999996</v>
      </c>
      <c r="V29" s="126">
        <f t="shared" si="6"/>
        <v>5.0999999999999996</v>
      </c>
      <c r="W29" s="127" t="s">
        <v>148</v>
      </c>
      <c r="X29" s="129">
        <v>0</v>
      </c>
      <c r="Y29" s="129">
        <v>980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34652632</v>
      </c>
      <c r="AH29" s="51">
        <f t="shared" si="8"/>
        <v>1302</v>
      </c>
      <c r="AI29" s="52">
        <f t="shared" si="7"/>
        <v>229.79174020472996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7705534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0"/>
        <v>6.3380281690140849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121</v>
      </c>
      <c r="P30" s="125">
        <v>123</v>
      </c>
      <c r="Q30" s="125">
        <v>25080110</v>
      </c>
      <c r="R30" s="48">
        <f t="shared" si="3"/>
        <v>5412</v>
      </c>
      <c r="S30" s="49">
        <f t="shared" si="4"/>
        <v>129.88800000000001</v>
      </c>
      <c r="T30" s="49">
        <f t="shared" si="5"/>
        <v>5.4119999999999999</v>
      </c>
      <c r="U30" s="126">
        <v>4.3</v>
      </c>
      <c r="V30" s="126">
        <f t="shared" si="6"/>
        <v>4.3</v>
      </c>
      <c r="W30" s="127" t="s">
        <v>156</v>
      </c>
      <c r="X30" s="129">
        <v>0</v>
      </c>
      <c r="Y30" s="129">
        <v>1104</v>
      </c>
      <c r="Z30" s="129">
        <v>1196</v>
      </c>
      <c r="AA30" s="129">
        <v>0</v>
      </c>
      <c r="AB30" s="129">
        <v>1199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34653737</v>
      </c>
      <c r="AH30" s="51">
        <f t="shared" si="8"/>
        <v>1105</v>
      </c>
      <c r="AI30" s="52">
        <f t="shared" si="7"/>
        <v>204.1759053954176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7705534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0"/>
        <v>7.042253521126761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114</v>
      </c>
      <c r="P31" s="125">
        <v>125</v>
      </c>
      <c r="Q31" s="125">
        <v>25085407</v>
      </c>
      <c r="R31" s="48">
        <f t="shared" si="3"/>
        <v>5297</v>
      </c>
      <c r="S31" s="49">
        <f t="shared" si="4"/>
        <v>127.128</v>
      </c>
      <c r="T31" s="49">
        <f t="shared" si="5"/>
        <v>5.2969999999999997</v>
      </c>
      <c r="U31" s="126">
        <v>3.5</v>
      </c>
      <c r="V31" s="126">
        <f t="shared" si="6"/>
        <v>3.5</v>
      </c>
      <c r="W31" s="127" t="s">
        <v>156</v>
      </c>
      <c r="X31" s="129">
        <v>0</v>
      </c>
      <c r="Y31" s="129">
        <v>1048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34654794</v>
      </c>
      <c r="AH31" s="51">
        <f t="shared" si="8"/>
        <v>1057</v>
      </c>
      <c r="AI31" s="52">
        <f t="shared" si="7"/>
        <v>199.54691334717765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7705534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120</v>
      </c>
      <c r="P32" s="125">
        <v>120</v>
      </c>
      <c r="Q32" s="125">
        <v>25090561</v>
      </c>
      <c r="R32" s="48">
        <f t="shared" si="3"/>
        <v>5154</v>
      </c>
      <c r="S32" s="49">
        <f t="shared" si="4"/>
        <v>123.696</v>
      </c>
      <c r="T32" s="49">
        <f t="shared" si="5"/>
        <v>5.1539999999999999</v>
      </c>
      <c r="U32" s="126">
        <v>3.1</v>
      </c>
      <c r="V32" s="126">
        <f t="shared" si="6"/>
        <v>3.1</v>
      </c>
      <c r="W32" s="127" t="s">
        <v>156</v>
      </c>
      <c r="X32" s="129">
        <v>0</v>
      </c>
      <c r="Y32" s="129">
        <v>1001</v>
      </c>
      <c r="Z32" s="129">
        <v>1197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34655844</v>
      </c>
      <c r="AH32" s="51">
        <f t="shared" si="8"/>
        <v>1050</v>
      </c>
      <c r="AI32" s="52">
        <f t="shared" si="7"/>
        <v>203.72526193247964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7705534</v>
      </c>
      <c r="AQ32" s="129">
        <f t="shared" si="10"/>
        <v>0</v>
      </c>
      <c r="AR32" s="55">
        <v>1.08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7</v>
      </c>
      <c r="E33" s="43">
        <f t="shared" si="0"/>
        <v>4.9295774647887329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107</v>
      </c>
      <c r="P33" s="125">
        <v>121</v>
      </c>
      <c r="Q33" s="125">
        <v>25095065</v>
      </c>
      <c r="R33" s="48">
        <f t="shared" si="3"/>
        <v>4504</v>
      </c>
      <c r="S33" s="49">
        <f t="shared" si="4"/>
        <v>108.096</v>
      </c>
      <c r="T33" s="49">
        <f t="shared" si="5"/>
        <v>4.5039999999999996</v>
      </c>
      <c r="U33" s="126">
        <v>3.4</v>
      </c>
      <c r="V33" s="126">
        <f t="shared" si="6"/>
        <v>3.4</v>
      </c>
      <c r="W33" s="127" t="s">
        <v>129</v>
      </c>
      <c r="X33" s="129">
        <v>0</v>
      </c>
      <c r="Y33" s="129">
        <v>0</v>
      </c>
      <c r="Z33" s="129">
        <v>1129</v>
      </c>
      <c r="AA33" s="129">
        <v>0</v>
      </c>
      <c r="AB33" s="129">
        <v>1199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34656624</v>
      </c>
      <c r="AH33" s="51">
        <f t="shared" si="8"/>
        <v>780</v>
      </c>
      <c r="AI33" s="52">
        <f t="shared" si="7"/>
        <v>173.17939609236237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9">
        <v>7705932</v>
      </c>
      <c r="AQ33" s="129">
        <f t="shared" si="10"/>
        <v>398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12</v>
      </c>
      <c r="E34" s="43">
        <f t="shared" si="0"/>
        <v>8.4507042253521139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100</v>
      </c>
      <c r="P34" s="125">
        <v>119</v>
      </c>
      <c r="Q34" s="125">
        <v>25099190</v>
      </c>
      <c r="R34" s="48">
        <f t="shared" si="3"/>
        <v>4125</v>
      </c>
      <c r="S34" s="49">
        <f t="shared" si="4"/>
        <v>99</v>
      </c>
      <c r="T34" s="49">
        <f t="shared" si="5"/>
        <v>4.125</v>
      </c>
      <c r="U34" s="126">
        <v>4.2</v>
      </c>
      <c r="V34" s="126">
        <f>U34</f>
        <v>4.2</v>
      </c>
      <c r="W34" s="127" t="s">
        <v>129</v>
      </c>
      <c r="X34" s="129">
        <v>0</v>
      </c>
      <c r="Y34" s="129">
        <v>0</v>
      </c>
      <c r="Z34" s="129">
        <v>1030</v>
      </c>
      <c r="AA34" s="129">
        <v>0</v>
      </c>
      <c r="AB34" s="129">
        <v>1128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34657324</v>
      </c>
      <c r="AH34" s="51">
        <f t="shared" si="8"/>
        <v>700</v>
      </c>
      <c r="AI34" s="52">
        <f t="shared" si="7"/>
        <v>169.69696969696969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9">
        <v>7706625</v>
      </c>
      <c r="AQ34" s="129">
        <f t="shared" si="10"/>
        <v>693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125.70833333333333</v>
      </c>
      <c r="Q35" s="66">
        <f>Q34-Q10</f>
        <v>124699</v>
      </c>
      <c r="R35" s="67">
        <f>SUM(R11:R34)</f>
        <v>124699</v>
      </c>
      <c r="S35" s="175">
        <f>AVERAGE(S11:S34)</f>
        <v>124.699</v>
      </c>
      <c r="T35" s="175">
        <f>SUM(T11:T34)</f>
        <v>124.699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26040</v>
      </c>
      <c r="AH35" s="70">
        <f>SUM(AH11:AH34)</f>
        <v>26040</v>
      </c>
      <c r="AI35" s="71">
        <f>$AH$35/$T35</f>
        <v>208.8228454117515</v>
      </c>
      <c r="AJ35" s="99"/>
      <c r="AK35" s="100"/>
      <c r="AL35" s="100"/>
      <c r="AM35" s="100"/>
      <c r="AN35" s="101"/>
      <c r="AO35" s="72"/>
      <c r="AP35" s="73">
        <f>AP34-AP10</f>
        <v>6978</v>
      </c>
      <c r="AQ35" s="74">
        <f>SUM(AQ11:AQ34)</f>
        <v>6978</v>
      </c>
      <c r="AR35" s="75">
        <f>AVERAGE(AR11:AR34)</f>
        <v>0.9966666666666667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224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225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22" t="s">
        <v>124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15" t="s">
        <v>162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142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143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227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226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131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228</v>
      </c>
      <c r="C50" s="116"/>
      <c r="D50" s="116"/>
      <c r="E50" s="116"/>
      <c r="F50" s="116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132</v>
      </c>
      <c r="C51" s="94"/>
      <c r="D51" s="94"/>
      <c r="E51" s="94"/>
      <c r="F51" s="94"/>
      <c r="G51" s="94"/>
      <c r="H51" s="94"/>
      <c r="I51" s="123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229</v>
      </c>
      <c r="C52" s="116"/>
      <c r="D52" s="116"/>
      <c r="E52" s="116"/>
      <c r="F52" s="116"/>
      <c r="G52" s="116"/>
      <c r="H52" s="116"/>
      <c r="I52" s="123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133</v>
      </c>
      <c r="C53" s="116"/>
      <c r="D53" s="116"/>
      <c r="E53" s="116"/>
      <c r="F53" s="116"/>
      <c r="G53" s="116"/>
      <c r="H53" s="116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 t="s">
        <v>140</v>
      </c>
      <c r="C54" s="116"/>
      <c r="D54" s="116"/>
      <c r="E54" s="116"/>
      <c r="F54" s="116"/>
      <c r="G54" s="116"/>
      <c r="H54" s="116"/>
      <c r="I54" s="17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230</v>
      </c>
      <c r="C55" s="116"/>
      <c r="D55" s="116"/>
      <c r="E55" s="116"/>
      <c r="F55" s="116"/>
      <c r="G55" s="94"/>
      <c r="H55" s="94"/>
      <c r="I55" s="176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138</v>
      </c>
      <c r="C56" s="116"/>
      <c r="D56" s="116"/>
      <c r="E56" s="116"/>
      <c r="F56" s="116"/>
      <c r="G56" s="94"/>
      <c r="H56" s="94"/>
      <c r="I56" s="123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20"/>
      <c r="U56" s="120"/>
      <c r="V56" s="120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1" t="s">
        <v>221</v>
      </c>
      <c r="C57" s="122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155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 t="s">
        <v>127</v>
      </c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18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116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5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9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5"/>
      <c r="D66" s="94"/>
      <c r="E66" s="116"/>
      <c r="F66" s="116"/>
      <c r="G66" s="116"/>
      <c r="H66" s="116"/>
      <c r="I66" s="94"/>
      <c r="J66" s="117"/>
      <c r="K66" s="117"/>
      <c r="L66" s="117"/>
      <c r="M66" s="117"/>
      <c r="N66" s="117"/>
      <c r="O66" s="117"/>
      <c r="P66" s="117"/>
      <c r="Q66" s="117"/>
      <c r="R66" s="117"/>
      <c r="S66" s="92"/>
      <c r="T66" s="92"/>
      <c r="U66" s="92"/>
      <c r="V66" s="92"/>
      <c r="W66" s="92"/>
      <c r="X66" s="92"/>
      <c r="Y66" s="92"/>
      <c r="Z66" s="84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111"/>
      <c r="AW66" s="107"/>
      <c r="AX66" s="107"/>
      <c r="AY66" s="107"/>
    </row>
    <row r="67" spans="1:51" x14ac:dyDescent="0.25">
      <c r="B67" s="95"/>
      <c r="C67" s="122"/>
      <c r="D67" s="94"/>
      <c r="E67" s="116"/>
      <c r="F67" s="116"/>
      <c r="G67" s="116"/>
      <c r="H67" s="116"/>
      <c r="I67" s="9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84"/>
      <c r="X67" s="84"/>
      <c r="Y67" s="84"/>
      <c r="Z67" s="112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111"/>
      <c r="AW67" s="107"/>
      <c r="AX67" s="107"/>
      <c r="AY67" s="107"/>
    </row>
    <row r="68" spans="1:51" x14ac:dyDescent="0.25">
      <c r="B68" s="95"/>
      <c r="C68" s="122"/>
      <c r="D68" s="116"/>
      <c r="E68" s="94"/>
      <c r="F68" s="116"/>
      <c r="G68" s="116"/>
      <c r="H68" s="116"/>
      <c r="I68" s="116"/>
      <c r="J68" s="92"/>
      <c r="K68" s="92"/>
      <c r="L68" s="92"/>
      <c r="M68" s="92"/>
      <c r="N68" s="92"/>
      <c r="O68" s="92"/>
      <c r="P68" s="92"/>
      <c r="Q68" s="92"/>
      <c r="R68" s="92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95"/>
      <c r="C69" s="118"/>
      <c r="D69" s="116"/>
      <c r="E69" s="94"/>
      <c r="F69" s="94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95"/>
      <c r="C70" s="118"/>
      <c r="D70" s="116"/>
      <c r="E70" s="116"/>
      <c r="F70" s="94"/>
      <c r="G70" s="94"/>
      <c r="H70" s="94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95"/>
      <c r="C71" s="92"/>
      <c r="D71" s="116"/>
      <c r="E71" s="116"/>
      <c r="F71" s="116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177"/>
      <c r="C72" s="122"/>
      <c r="D72" s="92"/>
      <c r="E72" s="116"/>
      <c r="F72" s="116"/>
      <c r="G72" s="116"/>
      <c r="H72" s="116"/>
      <c r="I72" s="92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177"/>
      <c r="C73" s="183"/>
      <c r="D73" s="84"/>
      <c r="E73" s="178"/>
      <c r="F73" s="178"/>
      <c r="G73" s="178"/>
      <c r="H73" s="178"/>
      <c r="I73" s="84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84"/>
      <c r="U73" s="185"/>
      <c r="V73" s="185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U73" s="107"/>
      <c r="AV73" s="111"/>
      <c r="AW73" s="107"/>
      <c r="AX73" s="107"/>
      <c r="AY73" s="182"/>
    </row>
    <row r="74" spans="1:51" s="182" customFormat="1" x14ac:dyDescent="0.25">
      <c r="B74" s="180"/>
      <c r="C74" s="186"/>
      <c r="D74" s="178"/>
      <c r="E74" s="84"/>
      <c r="F74" s="178"/>
      <c r="G74" s="178"/>
      <c r="H74" s="178"/>
      <c r="I74" s="178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84"/>
      <c r="U74" s="185"/>
      <c r="V74" s="185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T74" s="22"/>
      <c r="AV74" s="111"/>
      <c r="AY74" s="107"/>
    </row>
    <row r="75" spans="1:51" x14ac:dyDescent="0.25">
      <c r="A75" s="112"/>
      <c r="B75" s="180"/>
      <c r="C75" s="181"/>
      <c r="D75" s="178"/>
      <c r="E75" s="84"/>
      <c r="F75" s="84"/>
      <c r="G75" s="178"/>
      <c r="H75" s="178"/>
      <c r="I75" s="113"/>
      <c r="J75" s="113"/>
      <c r="K75" s="113"/>
      <c r="L75" s="113"/>
      <c r="M75" s="113"/>
      <c r="N75" s="113"/>
      <c r="O75" s="114"/>
      <c r="P75" s="109"/>
      <c r="R75" s="111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180"/>
      <c r="C76" s="182"/>
      <c r="D76" s="182"/>
      <c r="E76" s="182"/>
      <c r="F76" s="182"/>
      <c r="G76" s="84"/>
      <c r="H76" s="84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B77" s="180"/>
      <c r="C77" s="182"/>
      <c r="D77" s="182"/>
      <c r="E77" s="182"/>
      <c r="F77" s="182"/>
      <c r="G77" s="84"/>
      <c r="H77" s="84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B78" s="84"/>
      <c r="C78" s="182"/>
      <c r="D78" s="182"/>
      <c r="E78" s="182"/>
      <c r="F78" s="182"/>
      <c r="G78" s="182"/>
      <c r="H78" s="182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84"/>
      <c r="C79" s="182"/>
      <c r="D79" s="182"/>
      <c r="E79" s="182"/>
      <c r="F79" s="182"/>
      <c r="G79" s="182"/>
      <c r="H79" s="18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180"/>
      <c r="C80" s="182"/>
      <c r="D80" s="182"/>
      <c r="E80" s="182"/>
      <c r="F80" s="182"/>
      <c r="G80" s="182"/>
      <c r="H80" s="18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84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I82" s="113"/>
      <c r="J82" s="113"/>
      <c r="K82" s="113"/>
      <c r="L82" s="113"/>
      <c r="M82" s="113"/>
      <c r="N82" s="113"/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Q93" s="109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R103" s="109"/>
      <c r="S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09"/>
      <c r="Q107" s="109"/>
      <c r="R107" s="109"/>
      <c r="S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R108" s="109"/>
      <c r="S108" s="109"/>
      <c r="T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R109" s="109"/>
      <c r="S109" s="109"/>
      <c r="T109" s="109"/>
      <c r="U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T110" s="109"/>
      <c r="U110" s="109"/>
      <c r="AS110" s="107"/>
      <c r="AT110" s="107"/>
      <c r="AU110" s="107"/>
      <c r="AV110" s="107"/>
      <c r="AW110" s="107"/>
      <c r="AX110" s="107"/>
    </row>
    <row r="121" spans="45:51" x14ac:dyDescent="0.25">
      <c r="AY121" s="107"/>
    </row>
    <row r="122" spans="45:51" x14ac:dyDescent="0.25">
      <c r="AS122" s="107"/>
      <c r="AT122" s="107"/>
      <c r="AU122" s="107"/>
      <c r="AV122" s="107"/>
      <c r="AW122" s="107"/>
      <c r="AX122" s="107"/>
    </row>
  </sheetData>
  <protectedRanges>
    <protectedRange sqref="N66:R66 B80 S68:T74 B72:B77 S64:T65 N69:R74 T56:T63 T44:T48" name="Range2_12_5_1_1"/>
    <protectedRange sqref="N10 L10 L6 D6 D8 AD8 AF8 O8:U8 AJ8:AR8 AF10 AR11:AR34 L24:N31 G23:G34 N12:N23 N32:N34 E23:E34 N11:P11 E11:G22 O12:P34 R11:AF34" name="Range1_16_3_1_1"/>
    <protectedRange sqref="I71 J69:M74 J66:M66 I7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5:H75 F74 E73" name="Range2_2_2_9_2_1_1"/>
    <protectedRange sqref="D71 D74:D75" name="Range2_1_1_1_1_1_9_2_1_1"/>
    <protectedRange sqref="Q10:Q34" name="Range1_17_1_1_1"/>
    <protectedRange sqref="AG10:AG34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8:B79 J67:R68 D72:D73 I72:I73 Z65:Z66 S66:Y67 AA66:AU67 E74:E75 G76:H77 F75" name="Range2_2_1_10_1_1_1_2"/>
    <protectedRange sqref="C71" name="Range2_2_1_10_2_1_1_1"/>
    <protectedRange sqref="N64:R65 G72:H72 D68 F71 E70" name="Range2_12_1_6_1_1"/>
    <protectedRange sqref="D63:D64 I68:I70 I64:M65 G73:H74 G66:H68 E71:E72 F72:F73 F65:F67 E64:E66" name="Range2_2_12_1_7_1_1"/>
    <protectedRange sqref="D69:D70" name="Range2_1_1_1_1_11_1_2_1_1"/>
    <protectedRange sqref="E67 G69:H69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5:H65" name="Range2_2_12_1_1_1_1_1"/>
    <protectedRange sqref="C63" name="Range2_1_4_2_1_1_1"/>
    <protectedRange sqref="C65:C66" name="Range2_5_1_1_1"/>
    <protectedRange sqref="E68:E69 F69:F70 G70:H71 I66:I67" name="Range2_2_1_1_1_1"/>
    <protectedRange sqref="D66:D67" name="Range2_1_1_1_1_1_1_1_1"/>
    <protectedRange sqref="AS11:AS15" name="Range1_4_1_1_1_1"/>
    <protectedRange sqref="J11:J15 J26:J34" name="Range1_1_2_1_10_1_1_1_1"/>
    <protectedRange sqref="R81" name="Range2_2_1_10_1_1_1_1_1"/>
    <protectedRange sqref="B44:B45" name="Range2_12_5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3" name="Range2_1_2_1_1_1_1_1"/>
    <protectedRange sqref="C38" name="Range2_3_1_1_1_1_1"/>
    <protectedRange sqref="G44:H45" name="Range2_2_12_1_3_1_1_1_1_1_4_1_1"/>
    <protectedRange sqref="E44:F45" name="Range2_2_12_1_7_1_1_3_1_1"/>
    <protectedRange sqref="S44:S48" name="Range2_12_5_1_1_2_3_1"/>
    <protectedRange sqref="Q44:R45" name="Range2_12_1_6_1_1_1_1_2_1"/>
    <protectedRange sqref="N44:P45" name="Range2_12_1_2_3_1_1_1_1_2_1"/>
    <protectedRange sqref="I44:M45" name="Range2_2_12_1_4_3_1_1_1_1_2_1"/>
    <protectedRange sqref="D44:D45" name="Range2_2_12_1_3_1_2_1_1_1_2_1_2_1"/>
    <protectedRange sqref="T51:T55" name="Range2_12_5_1_1_3"/>
    <protectedRange sqref="T50" name="Range2_12_5_1_1_2_2"/>
    <protectedRange sqref="S50" name="Range2_12_4_1_1_1_4_2_2_2"/>
    <protectedRange sqref="T49" name="Range2_12_5_1_1_2_1_1"/>
    <protectedRange sqref="S49" name="Range2_12_4_1_1_1_4_2_2_1_1"/>
    <protectedRange sqref="B69:B71" name="Range2_12_5_1_1_2"/>
    <protectedRange sqref="B68" name="Range2_12_5_1_1_2_1_4_1_1_1_2_1_1_1_1_1_1_1"/>
    <protectedRange sqref="F62 G64:H64" name="Range2_2_12_1_1_1_1_1_1"/>
    <protectedRange sqref="D62:E62" name="Range2_2_12_1_7_1_1_2_1"/>
    <protectedRange sqref="C62" name="Range2_1_1_2_1_1_1"/>
    <protectedRange sqref="B66:B67" name="Range2_12_5_1_1_2_1"/>
    <protectedRange sqref="B65" name="Range2_12_5_1_1_2_1_2_1"/>
    <protectedRange sqref="B64" name="Range2_12_5_1_1_2_1_2_2"/>
    <protectedRange sqref="G46:H48" name="Range2_2_12_1_3_1_1_1_1_1_4_1_1_1"/>
    <protectedRange sqref="E46:F48" name="Range2_2_12_1_7_1_1_3_1_1_1"/>
    <protectedRange sqref="Q46:R48" name="Range2_12_1_6_1_1_1_1_2_1_1"/>
    <protectedRange sqref="N46:P48" name="Range2_12_1_2_3_1_1_1_1_2_1_1"/>
    <protectedRange sqref="I46:M48" name="Range2_2_12_1_4_3_1_1_1_1_2_1_1"/>
    <protectedRange sqref="D46:D48" name="Range2_2_12_1_3_1_2_1_1_1_2_1_2_1_1"/>
    <protectedRange sqref="Q50:R50" name="Range2_12_1_6_1_1_1_2_3_2_1_1_3_1"/>
    <protectedRange sqref="N50:P50" name="Range2_12_1_2_3_1_1_1_2_3_2_1_1_3_1"/>
    <protectedRange sqref="K50:M50" name="Range2_2_12_1_4_3_1_1_1_3_3_2_1_1_3_1"/>
    <protectedRange sqref="J50" name="Range2_2_12_1_4_3_1_1_1_3_2_1_2_2_1"/>
    <protectedRange sqref="E49:H49" name="Range2_2_12_1_3_1_2_1_1_1_1_2_1_1_1_1_1_1_1"/>
    <protectedRange sqref="D49" name="Range2_2_12_1_3_1_2_1_1_1_2_1_2_3_1_1_1_1_2"/>
    <protectedRange sqref="G50:H50 D50:E50" name="Range2_2_12_1_3_1_2_1_1_1_2_1_3_2_1_2_1_1_1_1_1_1"/>
    <protectedRange sqref="F50" name="Range2_2_12_1_3_1_2_1_1_1_1_1_2_2_1_2_1_1_1_1_1_1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I49" name="Range2_2_12_1_4_2_1_1_1_4_1_2_1_1_1_2_1_1_1"/>
    <protectedRange sqref="I50" name="Range2_2_12_1_4_2_1_1_1_4_1_2_1_1_1_2_2_1_1"/>
    <protectedRange sqref="S60:S63" name="Range2_12_5_1_1_5"/>
    <protectedRange sqref="N60:R63" name="Range2_12_1_6_1_1_1"/>
    <protectedRange sqref="J60:M63" name="Range2_2_12_1_7_1_1_2"/>
    <protectedRange sqref="S57:S59" name="Range2_12_2_1_1_1_2_1_1_1"/>
    <protectedRange sqref="Q58:R59" name="Range2_12_1_4_1_1_1_1_1_1_1_1_1_1_1_1_1_1_1"/>
    <protectedRange sqref="N58:P59" name="Range2_12_1_2_1_1_1_1_1_1_1_1_1_1_1_1_1_1_1_1"/>
    <protectedRange sqref="J58:M59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51:S56" name="Range2_12_4_1_1_1_4_2_2_2_1"/>
    <protectedRange sqref="Q51:R56" name="Range2_12_1_6_1_1_1_2_3_2_1_1_3_2"/>
    <protectedRange sqref="N51:P56" name="Range2_12_1_2_3_1_1_1_2_3_2_1_1_3_2"/>
    <protectedRange sqref="K51:M56" name="Range2_2_12_1_4_3_1_1_1_3_3_2_1_1_3_2"/>
    <protectedRange sqref="J51:J56" name="Range2_2_12_1_4_3_1_1_1_3_2_1_2_2_2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I51:I54" name="Range2_2_12_1_4_3_1_1_1_2_1_2_1_1_3_1_1_1_1_1_1_1"/>
    <protectedRange sqref="I55" name="Range2_2_12_1_4_3_1_1_1_3_3_1_1_3_1_1_1_1_1_1_2_2"/>
    <protectedRange sqref="I57:I63" name="Range2_2_12_1_7_1_1_2_2_1_1"/>
    <protectedRange sqref="I56" name="Range2_2_12_1_4_3_1_1_1_3_3_1_1_3_1_1_1_1_1_1_2_1_1"/>
    <protectedRange sqref="G56:H56" name="Range2_2_12_1_3_1_2_1_1_1_1_2_1_1_1_1_1_1_2_1_1"/>
    <protectedRange sqref="G63:H63" name="Range2_2_12_1_3_1_2_1_1_1_2_1_1_1_1_1_1_2_1_1_1_1_1_1_1_1_1"/>
    <protectedRange sqref="F61 G60:H62" name="Range2_2_12_1_3_3_1_1_1_2_1_1_1_1_1_1_1_1_1_1_1_1_1_1_1_1"/>
    <protectedRange sqref="G57:H57" name="Range2_2_12_1_3_1_2_1_1_1_2_1_1_1_1_1_1_2_1_1_1_1_1_2_1"/>
    <protectedRange sqref="F57:F60" name="Range2_2_12_1_3_1_2_1_1_1_3_1_1_1_1_1_3_1_1_1_1_1_1_1_1_1"/>
    <protectedRange sqref="F56 G58:H59" name="Range2_2_12_1_3_1_2_1_1_1_1_2_1_1_1_1_1_1_1_1_1_1_1"/>
    <protectedRange sqref="D57:E58" name="Range2_2_12_1_3_1_2_1_1_1_3_1_1_1_1_1_1_1_2_1_1_1_1_1_1_1"/>
    <protectedRange sqref="D56:E56" name="Range2_2_12_1_3_1_2_1_1_1_2_1_1_1_1_3_1_1_1_1_1_1_1_1_1_1"/>
    <protectedRange sqref="B46:B48" name="Range2_12_5_1_1_1_2_2_1_1_1_1_1_1_1_1_1_1_1"/>
    <protectedRange sqref="B62" name="Range2_12_5_1_1_2_1_4_1_1_1_2_1_1_1_1_1_1_1_1_1_2_1_1_1_1_1"/>
    <protectedRange sqref="B63" name="Range2_12_5_1_1_2_1_2_2_1_1_1_1_1"/>
    <protectedRange sqref="B49" name="Range2_12_5_1_1_1_2_2_1_1_1_1_1_1_1_1_1_1_1_1"/>
    <protectedRange sqref="G52:H53" name="Range2_2_12_1_3_1_2_1_1_1_2_1_1_1_1_1_1_2_1_1_1_1"/>
    <protectedRange sqref="E54:H54" name="Range2_2_12_1_3_1_2_1_1_1_1_2_1_1_1_1_1_1_2_2_1"/>
    <protectedRange sqref="D54" name="Range2_2_12_1_3_1_2_1_1_1_2_1_2_3_1_1_1_1_1_2_1"/>
    <protectedRange sqref="G55:H55" name="Range2_2_12_1_3_1_2_1_1_1_1_2_1_1_1_1_1_1_2_1_1_1"/>
    <protectedRange sqref="F55" name="Range2_2_12_1_3_1_2_1_1_1_1_2_1_1_1_1_1_1_1_1_1_1_1_1"/>
    <protectedRange sqref="D55:E55" name="Range2_2_12_1_3_1_2_1_1_1_2_1_1_1_1_3_1_1_1_1_1_1_1_1_1_1_1"/>
    <protectedRange sqref="D52:E53" name="Range2_2_12_1_3_1_2_1_1_1_2_1_1_1_1_3_1_1_1_1_1_1_1"/>
    <protectedRange sqref="F52:F53" name="Range2_2_12_1_3_1_2_1_1_1_3_1_1_1_1_1_3_1_1_1_1_1_1_1"/>
    <protectedRange sqref="D61:E61" name="Range2_2_12_1_7_1_1_2_1_1"/>
    <protectedRange sqref="C61" name="Range2_1_1_2_1_1_1_1"/>
    <protectedRange sqref="D60" name="Range2_2_12_1_7_1_1_2_1_1_1_1_1_1"/>
    <protectedRange sqref="E60" name="Range2_2_12_1_1_1_1_1_1_1_1_1_1_1_1"/>
    <protectedRange sqref="C60" name="Range2_1_4_2_1_1_1_1_1_1_1_1_1"/>
    <protectedRange sqref="D59:E59" name="Range2_2_12_1_3_1_2_1_1_1_3_1_1_1_1_1_1_1_2_1_1_1_1_1_1_1_1"/>
    <protectedRange sqref="B60" name="Range2_12_5_1_1_2_1_4_1_1_1_2_1_1_1_1_1_1_1_1_1_2_1_1_1_1"/>
    <protectedRange sqref="B61" name="Range2_12_5_1_1_2_1_2_2_1_1_1_1"/>
    <protectedRange sqref="B41:B43" name="Range2_12_5_1_1_1_1"/>
    <protectedRange sqref="B58" name="Range2_12_5_1_1_2_1_4_1_1_1_2_1_1_1_1_1_1_1_1_1_2_1_1_1_1_2"/>
    <protectedRange sqref="B59" name="Range2_12_5_1_1_2_1_2_2_1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09" priority="5" operator="containsText" text="N/A">
      <formula>NOT(ISERROR(SEARCH("N/A",X11)))</formula>
    </cfRule>
    <cfRule type="cellIs" dxfId="408" priority="23" operator="equal">
      <formula>0</formula>
    </cfRule>
  </conditionalFormatting>
  <conditionalFormatting sqref="X11:AE34">
    <cfRule type="cellIs" dxfId="407" priority="22" operator="greaterThanOrEqual">
      <formula>1185</formula>
    </cfRule>
  </conditionalFormatting>
  <conditionalFormatting sqref="X11:AE34">
    <cfRule type="cellIs" dxfId="406" priority="21" operator="between">
      <formula>0.1</formula>
      <formula>1184</formula>
    </cfRule>
  </conditionalFormatting>
  <conditionalFormatting sqref="X8 AJ11:AO11 AJ12:AK15 AJ16:AJ34 AK34:AM34 AL12:AO23 AK33 AM24:AM33 AL24:AL34 AO24:AO32 AN24:AN34">
    <cfRule type="cellIs" dxfId="405" priority="20" operator="equal">
      <formula>0</formula>
    </cfRule>
  </conditionalFormatting>
  <conditionalFormatting sqref="X8 AJ11:AO11 AJ12:AK15 AJ16:AJ34 AK34:AM34 AL12:AO23 AK33 AM24:AM33 AL24:AL34 AO24:AO32 AN24:AN34">
    <cfRule type="cellIs" dxfId="404" priority="19" operator="greaterThan">
      <formula>1179</formula>
    </cfRule>
  </conditionalFormatting>
  <conditionalFormatting sqref="X8 AJ11:AO11 AJ12:AK15 AJ16:AJ34 AK34:AM34 AL12:AO23 AK33 AM24:AM33 AL24:AL34 AO24:AO32 AN24:AN34">
    <cfRule type="cellIs" dxfId="403" priority="18" operator="greaterThan">
      <formula>99</formula>
    </cfRule>
  </conditionalFormatting>
  <conditionalFormatting sqref="X8 AJ11:AO11 AJ12:AK15 AJ16:AJ34 AK34:AM34 AL12:AO23 AK33 AM24:AM33 AL24:AL34 AO24:AO32 AN24:AN34">
    <cfRule type="cellIs" dxfId="402" priority="17" operator="greaterThan">
      <formula>0.99</formula>
    </cfRule>
  </conditionalFormatting>
  <conditionalFormatting sqref="AB8">
    <cfRule type="cellIs" dxfId="401" priority="16" operator="equal">
      <formula>0</formula>
    </cfRule>
  </conditionalFormatting>
  <conditionalFormatting sqref="AB8">
    <cfRule type="cellIs" dxfId="400" priority="15" operator="greaterThan">
      <formula>1179</formula>
    </cfRule>
  </conditionalFormatting>
  <conditionalFormatting sqref="AB8">
    <cfRule type="cellIs" dxfId="399" priority="14" operator="greaterThan">
      <formula>99</formula>
    </cfRule>
  </conditionalFormatting>
  <conditionalFormatting sqref="AB8">
    <cfRule type="cellIs" dxfId="398" priority="13" operator="greaterThan">
      <formula>0.99</formula>
    </cfRule>
  </conditionalFormatting>
  <conditionalFormatting sqref="AO33:AO34 AQ11:AQ34 AK16:AK32">
    <cfRule type="cellIs" dxfId="397" priority="12" operator="equal">
      <formula>0</formula>
    </cfRule>
  </conditionalFormatting>
  <conditionalFormatting sqref="AO33:AO34 AQ11:AQ34 AK16:AK32">
    <cfRule type="cellIs" dxfId="396" priority="11" operator="greaterThan">
      <formula>1179</formula>
    </cfRule>
  </conditionalFormatting>
  <conditionalFormatting sqref="AO33:AO34 AQ11:AQ34 AK16:AK32">
    <cfRule type="cellIs" dxfId="395" priority="10" operator="greaterThan">
      <formula>99</formula>
    </cfRule>
  </conditionalFormatting>
  <conditionalFormatting sqref="AO33:AO34 AQ11:AQ34 AK16:AK32">
    <cfRule type="cellIs" dxfId="394" priority="9" operator="greaterThan">
      <formula>0.99</formula>
    </cfRule>
  </conditionalFormatting>
  <conditionalFormatting sqref="AI11:AI34">
    <cfRule type="cellIs" dxfId="393" priority="8" operator="greaterThan">
      <formula>$AI$8</formula>
    </cfRule>
  </conditionalFormatting>
  <conditionalFormatting sqref="AH11:AH34">
    <cfRule type="cellIs" dxfId="392" priority="6" operator="greaterThan">
      <formula>$AH$8</formula>
    </cfRule>
    <cfRule type="cellIs" dxfId="391" priority="7" operator="greaterThan">
      <formula>$AH$8</formula>
    </cfRule>
  </conditionalFormatting>
  <conditionalFormatting sqref="AP11:AP34">
    <cfRule type="cellIs" dxfId="390" priority="4" operator="equal">
      <formula>0</formula>
    </cfRule>
  </conditionalFormatting>
  <conditionalFormatting sqref="AP11:AP34">
    <cfRule type="cellIs" dxfId="389" priority="3" operator="greaterThan">
      <formula>1179</formula>
    </cfRule>
  </conditionalFormatting>
  <conditionalFormatting sqref="AP11:AP34">
    <cfRule type="cellIs" dxfId="388" priority="2" operator="greaterThan">
      <formula>99</formula>
    </cfRule>
  </conditionalFormatting>
  <conditionalFormatting sqref="AP11:AP34">
    <cfRule type="cellIs" dxfId="38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A2:AY114"/>
  <sheetViews>
    <sheetView showGridLines="0" zoomScaleNormal="100" workbookViewId="0">
      <selection activeCell="P5" sqref="P5:U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136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175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93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88" t="s">
        <v>10</v>
      </c>
      <c r="I7" s="189" t="s">
        <v>11</v>
      </c>
      <c r="J7" s="189" t="s">
        <v>12</v>
      </c>
      <c r="K7" s="189" t="s">
        <v>13</v>
      </c>
      <c r="L7" s="14"/>
      <c r="M7" s="14"/>
      <c r="N7" s="14"/>
      <c r="O7" s="188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89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89" t="s">
        <v>22</v>
      </c>
      <c r="AG7" s="189" t="s">
        <v>23</v>
      </c>
      <c r="AH7" s="189" t="s">
        <v>24</v>
      </c>
      <c r="AI7" s="189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89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42047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24364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89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90" t="s">
        <v>51</v>
      </c>
      <c r="V9" s="190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92" t="s">
        <v>55</v>
      </c>
      <c r="AG9" s="192" t="s">
        <v>56</v>
      </c>
      <c r="AH9" s="266" t="s">
        <v>57</v>
      </c>
      <c r="AI9" s="281" t="s">
        <v>58</v>
      </c>
      <c r="AJ9" s="190" t="s">
        <v>59</v>
      </c>
      <c r="AK9" s="190" t="s">
        <v>60</v>
      </c>
      <c r="AL9" s="190" t="s">
        <v>61</v>
      </c>
      <c r="AM9" s="190" t="s">
        <v>62</v>
      </c>
      <c r="AN9" s="190" t="s">
        <v>63</v>
      </c>
      <c r="AO9" s="190" t="s">
        <v>64</v>
      </c>
      <c r="AP9" s="190" t="s">
        <v>65</v>
      </c>
      <c r="AQ9" s="283" t="s">
        <v>66</v>
      </c>
      <c r="AR9" s="190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90" t="s">
        <v>72</v>
      </c>
      <c r="C10" s="190" t="s">
        <v>73</v>
      </c>
      <c r="D10" s="190" t="s">
        <v>74</v>
      </c>
      <c r="E10" s="190" t="s">
        <v>75</v>
      </c>
      <c r="F10" s="190" t="s">
        <v>74</v>
      </c>
      <c r="G10" s="190" t="s">
        <v>75</v>
      </c>
      <c r="H10" s="292"/>
      <c r="I10" s="190" t="s">
        <v>75</v>
      </c>
      <c r="J10" s="190" t="s">
        <v>75</v>
      </c>
      <c r="K10" s="190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11'!Q34</f>
        <v>25099190</v>
      </c>
      <c r="R10" s="274"/>
      <c r="S10" s="275"/>
      <c r="T10" s="276"/>
      <c r="U10" s="190" t="s">
        <v>75</v>
      </c>
      <c r="V10" s="190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11'!AG34</f>
        <v>34657324</v>
      </c>
      <c r="AH10" s="266"/>
      <c r="AI10" s="282"/>
      <c r="AJ10" s="190" t="s">
        <v>84</v>
      </c>
      <c r="AK10" s="190" t="s">
        <v>84</v>
      </c>
      <c r="AL10" s="190" t="s">
        <v>84</v>
      </c>
      <c r="AM10" s="190" t="s">
        <v>84</v>
      </c>
      <c r="AN10" s="190" t="s">
        <v>84</v>
      </c>
      <c r="AO10" s="190" t="s">
        <v>84</v>
      </c>
      <c r="AP10" s="2">
        <f>'FEB 11'!AP34</f>
        <v>7706625</v>
      </c>
      <c r="AQ10" s="284"/>
      <c r="AR10" s="191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13</v>
      </c>
      <c r="E11" s="43">
        <f>D11/1.42</f>
        <v>9.1549295774647899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116</v>
      </c>
      <c r="P11" s="125">
        <v>96</v>
      </c>
      <c r="Q11" s="125">
        <v>25103034</v>
      </c>
      <c r="R11" s="48">
        <f>Q11-Q10</f>
        <v>3844</v>
      </c>
      <c r="S11" s="49">
        <f>R11*24/1000</f>
        <v>92.256</v>
      </c>
      <c r="T11" s="49">
        <f>R11/1000</f>
        <v>3.8439999999999999</v>
      </c>
      <c r="U11" s="126">
        <v>5.0999999999999996</v>
      </c>
      <c r="V11" s="126">
        <f>U11</f>
        <v>5.0999999999999996</v>
      </c>
      <c r="W11" s="127" t="s">
        <v>129</v>
      </c>
      <c r="X11" s="129">
        <v>0</v>
      </c>
      <c r="Y11" s="129">
        <v>0</v>
      </c>
      <c r="Z11" s="129">
        <v>1010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34657596</v>
      </c>
      <c r="AH11" s="51">
        <f>IF(ISBLANK(AG11),"-",AG11-AG10)</f>
        <v>272</v>
      </c>
      <c r="AI11" s="52">
        <f>AH11/T11</f>
        <v>70.759625390218531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9">
        <v>7707411</v>
      </c>
      <c r="AQ11" s="129">
        <f>AP11-AP10</f>
        <v>786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13</v>
      </c>
      <c r="E12" s="43">
        <f t="shared" ref="E12:E34" si="0">D12/1.42</f>
        <v>9.1549295774647899</v>
      </c>
      <c r="F12" s="110">
        <v>66</v>
      </c>
      <c r="G12" s="43">
        <f t="shared" ref="G12:G34" si="1">F12/1.42</f>
        <v>46.478873239436624</v>
      </c>
      <c r="H12" s="44" t="s">
        <v>248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124</v>
      </c>
      <c r="P12" s="125">
        <v>92</v>
      </c>
      <c r="Q12" s="125">
        <v>25106810</v>
      </c>
      <c r="R12" s="48">
        <f t="shared" ref="R12:R34" si="3">Q12-Q11</f>
        <v>3776</v>
      </c>
      <c r="S12" s="49">
        <f t="shared" ref="S12:S34" si="4">R12*24/1000</f>
        <v>90.623999999999995</v>
      </c>
      <c r="T12" s="49">
        <f t="shared" ref="T12:T34" si="5">R12/1000</f>
        <v>3.7759999999999998</v>
      </c>
      <c r="U12" s="126">
        <v>6.2</v>
      </c>
      <c r="V12" s="126">
        <f>U12</f>
        <v>6.2</v>
      </c>
      <c r="W12" s="127" t="s">
        <v>129</v>
      </c>
      <c r="X12" s="129">
        <v>0</v>
      </c>
      <c r="Y12" s="129">
        <v>0</v>
      </c>
      <c r="Z12" s="129">
        <v>995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34657596</v>
      </c>
      <c r="AH12" s="51">
        <f>IF(ISBLANK(AG12),"-",AG12-AG11)</f>
        <v>0</v>
      </c>
      <c r="AI12" s="52">
        <f t="shared" ref="AI12:AI34" si="6">AH12/T12</f>
        <v>0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9">
        <v>7708642</v>
      </c>
      <c r="AQ12" s="129">
        <f>AP12-AP11</f>
        <v>1231</v>
      </c>
      <c r="AR12" s="55">
        <v>0.94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14</v>
      </c>
      <c r="E13" s="43">
        <f t="shared" si="0"/>
        <v>9.8591549295774659</v>
      </c>
      <c r="F13" s="110">
        <v>66</v>
      </c>
      <c r="G13" s="43">
        <f t="shared" si="1"/>
        <v>46.478873239436624</v>
      </c>
      <c r="H13" s="44" t="s">
        <v>248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132</v>
      </c>
      <c r="P13" s="125">
        <v>90</v>
      </c>
      <c r="Q13" s="125">
        <v>25110973</v>
      </c>
      <c r="R13" s="48">
        <f t="shared" si="3"/>
        <v>4163</v>
      </c>
      <c r="S13" s="49">
        <f t="shared" si="4"/>
        <v>99.912000000000006</v>
      </c>
      <c r="T13" s="49">
        <f t="shared" si="5"/>
        <v>4.1630000000000003</v>
      </c>
      <c r="U13" s="126">
        <v>7.5</v>
      </c>
      <c r="V13" s="126">
        <f t="shared" ref="V13:V18" si="7">U13</f>
        <v>7.5</v>
      </c>
      <c r="W13" s="127" t="s">
        <v>129</v>
      </c>
      <c r="X13" s="129">
        <v>0</v>
      </c>
      <c r="Y13" s="129">
        <v>0</v>
      </c>
      <c r="Z13" s="129">
        <v>973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34657596</v>
      </c>
      <c r="AH13" s="51">
        <v>0</v>
      </c>
      <c r="AI13" s="52">
        <f t="shared" si="6"/>
        <v>0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9">
        <v>7710072</v>
      </c>
      <c r="AQ13" s="129">
        <f>AP13-AP12</f>
        <v>1430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13</v>
      </c>
      <c r="E14" s="43">
        <f t="shared" si="0"/>
        <v>9.1549295774647899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115</v>
      </c>
      <c r="P14" s="125">
        <v>98</v>
      </c>
      <c r="Q14" s="125">
        <v>25114431</v>
      </c>
      <c r="R14" s="48">
        <f t="shared" si="3"/>
        <v>3458</v>
      </c>
      <c r="S14" s="49">
        <f t="shared" si="4"/>
        <v>82.992000000000004</v>
      </c>
      <c r="T14" s="49">
        <f t="shared" si="5"/>
        <v>3.4580000000000002</v>
      </c>
      <c r="U14" s="126">
        <v>8.8000000000000007</v>
      </c>
      <c r="V14" s="126">
        <f t="shared" si="7"/>
        <v>8.8000000000000007</v>
      </c>
      <c r="W14" s="127" t="s">
        <v>129</v>
      </c>
      <c r="X14" s="129">
        <v>0</v>
      </c>
      <c r="Y14" s="129">
        <v>0</v>
      </c>
      <c r="Z14" s="129">
        <v>1020</v>
      </c>
      <c r="AA14" s="129">
        <v>0</v>
      </c>
      <c r="AB14" s="129">
        <v>1059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34658000</v>
      </c>
      <c r="AH14" s="51">
        <f t="shared" ref="AH14:AH34" si="8">IF(ISBLANK(AG14),"-",AG14-AG13)</f>
        <v>404</v>
      </c>
      <c r="AI14" s="52">
        <f t="shared" si="6"/>
        <v>116.83053788316946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9">
        <v>7710993</v>
      </c>
      <c r="AQ14" s="129">
        <f>AP14-AP13</f>
        <v>921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21</v>
      </c>
      <c r="E15" s="43">
        <f t="shared" si="0"/>
        <v>14.788732394366198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100</v>
      </c>
      <c r="P15" s="125">
        <v>96</v>
      </c>
      <c r="Q15" s="125">
        <v>25118237</v>
      </c>
      <c r="R15" s="48">
        <f t="shared" si="3"/>
        <v>3806</v>
      </c>
      <c r="S15" s="49">
        <f t="shared" si="4"/>
        <v>91.343999999999994</v>
      </c>
      <c r="T15" s="49">
        <f t="shared" si="5"/>
        <v>3.806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1059</v>
      </c>
      <c r="AA15" s="129">
        <v>0</v>
      </c>
      <c r="AB15" s="129">
        <v>1059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34658572</v>
      </c>
      <c r="AH15" s="51">
        <f t="shared" si="8"/>
        <v>572</v>
      </c>
      <c r="AI15" s="52">
        <f t="shared" si="6"/>
        <v>150.28901734104045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9">
        <v>7711610</v>
      </c>
      <c r="AQ15" s="129">
        <f>AP15-AP14</f>
        <v>617</v>
      </c>
      <c r="AR15" s="53"/>
      <c r="AS15" s="54" t="s">
        <v>113</v>
      </c>
      <c r="AV15" s="41" t="s">
        <v>98</v>
      </c>
      <c r="AW15" s="41" t="s">
        <v>99</v>
      </c>
      <c r="AY15" s="85" t="s">
        <v>175</v>
      </c>
    </row>
    <row r="16" spans="2:51" x14ac:dyDescent="0.25">
      <c r="B16" s="42">
        <v>2.2083333333333299</v>
      </c>
      <c r="C16" s="42">
        <v>0.25</v>
      </c>
      <c r="D16" s="124">
        <v>12</v>
      </c>
      <c r="E16" s="43">
        <f t="shared" si="0"/>
        <v>8.4507042253521139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117</v>
      </c>
      <c r="P16" s="125">
        <v>116</v>
      </c>
      <c r="Q16" s="125">
        <v>25123008</v>
      </c>
      <c r="R16" s="48">
        <f t="shared" si="3"/>
        <v>4771</v>
      </c>
      <c r="S16" s="49">
        <f t="shared" si="4"/>
        <v>114.504</v>
      </c>
      <c r="T16" s="49">
        <f t="shared" si="5"/>
        <v>4.7709999999999999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1087</v>
      </c>
      <c r="AA16" s="129">
        <v>0</v>
      </c>
      <c r="AB16" s="129">
        <v>1190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34659372</v>
      </c>
      <c r="AH16" s="51">
        <f t="shared" si="8"/>
        <v>800</v>
      </c>
      <c r="AI16" s="52">
        <f t="shared" si="6"/>
        <v>167.67973171242926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7711610</v>
      </c>
      <c r="AQ16" s="129">
        <f t="shared" ref="AQ16:AQ34" si="10">AP16-AP15</f>
        <v>0</v>
      </c>
      <c r="AR16" s="55">
        <v>0.88</v>
      </c>
      <c r="AS16" s="54" t="s">
        <v>101</v>
      </c>
      <c r="AV16" s="41" t="s">
        <v>102</v>
      </c>
      <c r="AW16" s="41" t="s">
        <v>103</v>
      </c>
      <c r="AY16" s="111"/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0"/>
        <v>5.6338028169014089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135</v>
      </c>
      <c r="P17" s="125">
        <v>149</v>
      </c>
      <c r="Q17" s="125">
        <v>25128683</v>
      </c>
      <c r="R17" s="48">
        <f t="shared" si="3"/>
        <v>5675</v>
      </c>
      <c r="S17" s="49">
        <f t="shared" si="4"/>
        <v>136.19999999999999</v>
      </c>
      <c r="T17" s="49">
        <f t="shared" si="5"/>
        <v>5.6749999999999998</v>
      </c>
      <c r="U17" s="126">
        <v>9.3000000000000007</v>
      </c>
      <c r="V17" s="126">
        <f t="shared" si="7"/>
        <v>9.3000000000000007</v>
      </c>
      <c r="W17" s="127" t="s">
        <v>148</v>
      </c>
      <c r="X17" s="129">
        <v>0</v>
      </c>
      <c r="Y17" s="129">
        <v>117</v>
      </c>
      <c r="Z17" s="129">
        <v>1196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34660636</v>
      </c>
      <c r="AH17" s="51">
        <f t="shared" si="8"/>
        <v>1264</v>
      </c>
      <c r="AI17" s="52">
        <f t="shared" si="6"/>
        <v>222.73127753303964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7711610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133</v>
      </c>
      <c r="P18" s="125">
        <v>148</v>
      </c>
      <c r="Q18" s="125">
        <v>25134778</v>
      </c>
      <c r="R18" s="48">
        <f t="shared" si="3"/>
        <v>6095</v>
      </c>
      <c r="S18" s="49">
        <f t="shared" si="4"/>
        <v>146.28</v>
      </c>
      <c r="T18" s="49">
        <f t="shared" si="5"/>
        <v>6.0949999999999998</v>
      </c>
      <c r="U18" s="126">
        <v>8.8000000000000007</v>
      </c>
      <c r="V18" s="126">
        <f t="shared" si="7"/>
        <v>8.8000000000000007</v>
      </c>
      <c r="W18" s="127" t="s">
        <v>148</v>
      </c>
      <c r="X18" s="129">
        <v>0</v>
      </c>
      <c r="Y18" s="129">
        <v>1062</v>
      </c>
      <c r="Z18" s="129">
        <v>1196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34662012</v>
      </c>
      <c r="AH18" s="51">
        <f t="shared" si="8"/>
        <v>1376</v>
      </c>
      <c r="AI18" s="52">
        <f t="shared" si="6"/>
        <v>225.75881870385564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7711610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133</v>
      </c>
      <c r="P19" s="125">
        <v>147</v>
      </c>
      <c r="Q19" s="125">
        <v>25140917</v>
      </c>
      <c r="R19" s="48">
        <f t="shared" si="3"/>
        <v>6139</v>
      </c>
      <c r="S19" s="49">
        <f t="shared" si="4"/>
        <v>147.33600000000001</v>
      </c>
      <c r="T19" s="49">
        <f t="shared" si="5"/>
        <v>6.1390000000000002</v>
      </c>
      <c r="U19" s="126">
        <v>8.1</v>
      </c>
      <c r="V19" s="126">
        <f t="shared" ref="V19:V33" si="12">U19</f>
        <v>8.1</v>
      </c>
      <c r="W19" s="127" t="s">
        <v>148</v>
      </c>
      <c r="X19" s="129">
        <v>0</v>
      </c>
      <c r="Y19" s="129">
        <v>1080</v>
      </c>
      <c r="Z19" s="129">
        <v>1196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34663408</v>
      </c>
      <c r="AH19" s="51">
        <f t="shared" si="8"/>
        <v>1396</v>
      </c>
      <c r="AI19" s="52">
        <f t="shared" si="6"/>
        <v>227.3985991203779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7711610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8</v>
      </c>
      <c r="E20" s="43">
        <f t="shared" si="0"/>
        <v>5.6338028169014089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133</v>
      </c>
      <c r="P20" s="125">
        <v>148</v>
      </c>
      <c r="Q20" s="125">
        <v>25146896</v>
      </c>
      <c r="R20" s="48">
        <f t="shared" si="3"/>
        <v>5979</v>
      </c>
      <c r="S20" s="49">
        <f t="shared" si="4"/>
        <v>143.49600000000001</v>
      </c>
      <c r="T20" s="49">
        <f t="shared" si="5"/>
        <v>5.9790000000000001</v>
      </c>
      <c r="U20" s="126">
        <v>7.4</v>
      </c>
      <c r="V20" s="126">
        <f t="shared" si="12"/>
        <v>7.4</v>
      </c>
      <c r="W20" s="127" t="s">
        <v>148</v>
      </c>
      <c r="X20" s="129">
        <v>0</v>
      </c>
      <c r="Y20" s="129">
        <v>1075</v>
      </c>
      <c r="Z20" s="129">
        <v>1196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34664760</v>
      </c>
      <c r="AH20" s="51">
        <f>IF(ISBLANK(AG20),"-",AG20-AG19)</f>
        <v>1352</v>
      </c>
      <c r="AI20" s="52">
        <f t="shared" si="6"/>
        <v>226.12477002843283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7711610</v>
      </c>
      <c r="AQ20" s="129">
        <f t="shared" si="10"/>
        <v>0</v>
      </c>
      <c r="AR20" s="55">
        <v>1.1000000000000001</v>
      </c>
      <c r="AS20" s="54" t="s">
        <v>101</v>
      </c>
      <c r="AV20" s="41" t="s">
        <v>248</v>
      </c>
      <c r="AW20" s="41" t="s">
        <v>249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134</v>
      </c>
      <c r="P21" s="125">
        <v>144</v>
      </c>
      <c r="Q21" s="125">
        <v>25153056</v>
      </c>
      <c r="R21" s="48">
        <f>Q21-Q20</f>
        <v>6160</v>
      </c>
      <c r="S21" s="49">
        <f t="shared" si="4"/>
        <v>147.84</v>
      </c>
      <c r="T21" s="49">
        <f t="shared" si="5"/>
        <v>6.16</v>
      </c>
      <c r="U21" s="126">
        <v>6.8</v>
      </c>
      <c r="V21" s="126">
        <f t="shared" si="12"/>
        <v>6.8</v>
      </c>
      <c r="W21" s="127" t="s">
        <v>148</v>
      </c>
      <c r="X21" s="129">
        <v>0</v>
      </c>
      <c r="Y21" s="129">
        <v>1070</v>
      </c>
      <c r="Z21" s="129">
        <v>1196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34666164</v>
      </c>
      <c r="AH21" s="51">
        <f t="shared" si="8"/>
        <v>1404</v>
      </c>
      <c r="AI21" s="52">
        <f t="shared" si="6"/>
        <v>227.9220779220779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7711610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129</v>
      </c>
      <c r="P22" s="125">
        <v>140</v>
      </c>
      <c r="Q22" s="125">
        <v>25159050</v>
      </c>
      <c r="R22" s="48">
        <f t="shared" si="3"/>
        <v>5994</v>
      </c>
      <c r="S22" s="49">
        <f t="shared" si="4"/>
        <v>143.85599999999999</v>
      </c>
      <c r="T22" s="49">
        <f t="shared" si="5"/>
        <v>5.9939999999999998</v>
      </c>
      <c r="U22" s="126">
        <v>6.1</v>
      </c>
      <c r="V22" s="126">
        <f t="shared" si="12"/>
        <v>6.1</v>
      </c>
      <c r="W22" s="127" t="s">
        <v>148</v>
      </c>
      <c r="X22" s="129">
        <v>0</v>
      </c>
      <c r="Y22" s="129">
        <v>1116</v>
      </c>
      <c r="Z22" s="129">
        <v>1196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34667548</v>
      </c>
      <c r="AH22" s="51">
        <f t="shared" si="8"/>
        <v>1384</v>
      </c>
      <c r="AI22" s="52">
        <f t="shared" si="6"/>
        <v>230.89756423089759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7711610</v>
      </c>
      <c r="AQ22" s="129">
        <f t="shared" si="10"/>
        <v>0</v>
      </c>
      <c r="AR22" s="53"/>
      <c r="AS22" s="54" t="s">
        <v>101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0"/>
        <v>3.5211267605633805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133</v>
      </c>
      <c r="P23" s="125">
        <v>140</v>
      </c>
      <c r="Q23" s="125">
        <v>25164888</v>
      </c>
      <c r="R23" s="48">
        <f t="shared" si="3"/>
        <v>5838</v>
      </c>
      <c r="S23" s="49">
        <f t="shared" si="4"/>
        <v>140.11199999999999</v>
      </c>
      <c r="T23" s="49">
        <f t="shared" si="5"/>
        <v>5.8380000000000001</v>
      </c>
      <c r="U23" s="126">
        <v>5.7</v>
      </c>
      <c r="V23" s="126">
        <f t="shared" si="12"/>
        <v>5.7</v>
      </c>
      <c r="W23" s="127" t="s">
        <v>148</v>
      </c>
      <c r="X23" s="129">
        <v>0</v>
      </c>
      <c r="Y23" s="129">
        <v>1037</v>
      </c>
      <c r="Z23" s="129">
        <v>1196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34668884</v>
      </c>
      <c r="AH23" s="51">
        <f t="shared" si="8"/>
        <v>1336</v>
      </c>
      <c r="AI23" s="52">
        <f t="shared" si="6"/>
        <v>228.84549503254539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7711610</v>
      </c>
      <c r="AQ23" s="129">
        <f t="shared" si="10"/>
        <v>0</v>
      </c>
      <c r="AR23" s="53"/>
      <c r="AS23" s="54" t="s">
        <v>113</v>
      </c>
      <c r="AT23" s="56"/>
      <c r="AV23" s="57" t="s">
        <v>110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0"/>
        <v>3.5211267605633805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3">J24+(6/1.42)</f>
        <v>61.267605633802816</v>
      </c>
      <c r="L24" s="46">
        <v>18</v>
      </c>
      <c r="M24" s="47" t="s">
        <v>100</v>
      </c>
      <c r="N24" s="47">
        <v>17.3</v>
      </c>
      <c r="O24" s="125">
        <v>135</v>
      </c>
      <c r="P24" s="125">
        <v>132</v>
      </c>
      <c r="Q24" s="125">
        <v>25170609</v>
      </c>
      <c r="R24" s="48">
        <f t="shared" si="3"/>
        <v>5721</v>
      </c>
      <c r="S24" s="49">
        <f t="shared" si="4"/>
        <v>137.304</v>
      </c>
      <c r="T24" s="49">
        <f t="shared" si="5"/>
        <v>5.7210000000000001</v>
      </c>
      <c r="U24" s="126">
        <v>5.3</v>
      </c>
      <c r="V24" s="126">
        <f t="shared" si="12"/>
        <v>5.3</v>
      </c>
      <c r="W24" s="127" t="s">
        <v>148</v>
      </c>
      <c r="X24" s="129">
        <v>0</v>
      </c>
      <c r="Y24" s="129">
        <v>1023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34670210</v>
      </c>
      <c r="AH24" s="51">
        <f t="shared" si="8"/>
        <v>1326</v>
      </c>
      <c r="AI24" s="52">
        <f t="shared" si="6"/>
        <v>231.77766124803355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7711610</v>
      </c>
      <c r="AQ24" s="129">
        <f t="shared" si="10"/>
        <v>0</v>
      </c>
      <c r="AR24" s="55">
        <v>1.04</v>
      </c>
      <c r="AS24" s="54" t="s">
        <v>113</v>
      </c>
      <c r="AV24" s="58" t="s">
        <v>111</v>
      </c>
      <c r="AW24" s="59" t="s">
        <v>112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3"/>
        <v>61.267605633802816</v>
      </c>
      <c r="L25" s="46">
        <v>18</v>
      </c>
      <c r="M25" s="47" t="s">
        <v>100</v>
      </c>
      <c r="N25" s="47">
        <v>16.899999999999999</v>
      </c>
      <c r="O25" s="125">
        <v>134</v>
      </c>
      <c r="P25" s="125">
        <v>136</v>
      </c>
      <c r="Q25" s="125">
        <v>25176181</v>
      </c>
      <c r="R25" s="48">
        <f t="shared" si="3"/>
        <v>5572</v>
      </c>
      <c r="S25" s="49">
        <f t="shared" si="4"/>
        <v>133.72800000000001</v>
      </c>
      <c r="T25" s="49">
        <f t="shared" si="5"/>
        <v>5.5720000000000001</v>
      </c>
      <c r="U25" s="126">
        <v>5.2</v>
      </c>
      <c r="V25" s="126">
        <f t="shared" si="12"/>
        <v>5.2</v>
      </c>
      <c r="W25" s="127" t="s">
        <v>148</v>
      </c>
      <c r="X25" s="129">
        <v>0</v>
      </c>
      <c r="Y25" s="129">
        <v>998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34671520</v>
      </c>
      <c r="AH25" s="51">
        <f t="shared" si="8"/>
        <v>1310</v>
      </c>
      <c r="AI25" s="52">
        <f t="shared" si="6"/>
        <v>235.10409188801148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7711610</v>
      </c>
      <c r="AQ25" s="129">
        <f t="shared" si="10"/>
        <v>0</v>
      </c>
      <c r="AR25" s="53"/>
      <c r="AS25" s="54" t="s">
        <v>113</v>
      </c>
      <c r="AV25" s="60" t="s">
        <v>29</v>
      </c>
      <c r="AW25" s="60">
        <v>14.7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3"/>
        <v>59.154929577464792</v>
      </c>
      <c r="L26" s="46">
        <v>18</v>
      </c>
      <c r="M26" s="47" t="s">
        <v>100</v>
      </c>
      <c r="N26" s="47">
        <v>16.7</v>
      </c>
      <c r="O26" s="125">
        <v>131</v>
      </c>
      <c r="P26" s="125">
        <v>133</v>
      </c>
      <c r="Q26" s="125">
        <v>25181864</v>
      </c>
      <c r="R26" s="48">
        <f t="shared" si="3"/>
        <v>5683</v>
      </c>
      <c r="S26" s="49">
        <f t="shared" si="4"/>
        <v>136.392</v>
      </c>
      <c r="T26" s="49">
        <f t="shared" si="5"/>
        <v>5.6829999999999998</v>
      </c>
      <c r="U26" s="126">
        <v>5.0999999999999996</v>
      </c>
      <c r="V26" s="126">
        <f t="shared" si="12"/>
        <v>5.0999999999999996</v>
      </c>
      <c r="W26" s="127" t="s">
        <v>148</v>
      </c>
      <c r="X26" s="129">
        <v>0</v>
      </c>
      <c r="Y26" s="129">
        <v>1001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34672858</v>
      </c>
      <c r="AH26" s="51">
        <f t="shared" si="8"/>
        <v>1338</v>
      </c>
      <c r="AI26" s="52">
        <f t="shared" si="6"/>
        <v>235.43902868203415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7711610</v>
      </c>
      <c r="AQ26" s="129">
        <f t="shared" si="10"/>
        <v>0</v>
      </c>
      <c r="AR26" s="53"/>
      <c r="AS26" s="54" t="s">
        <v>113</v>
      </c>
      <c r="AV26" s="60" t="s">
        <v>74</v>
      </c>
      <c r="AW26" s="60">
        <v>10.36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0"/>
        <v>3.5211267605633805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4">(F27-3)/1.42</f>
        <v>54.929577464788736</v>
      </c>
      <c r="K27" s="44">
        <f t="shared" si="13"/>
        <v>59.154929577464792</v>
      </c>
      <c r="L27" s="46">
        <v>18</v>
      </c>
      <c r="M27" s="47" t="s">
        <v>100</v>
      </c>
      <c r="N27" s="47">
        <v>16.7</v>
      </c>
      <c r="O27" s="125">
        <v>130</v>
      </c>
      <c r="P27" s="125">
        <v>140</v>
      </c>
      <c r="Q27" s="125">
        <v>25187492</v>
      </c>
      <c r="R27" s="48">
        <f t="shared" si="3"/>
        <v>5628</v>
      </c>
      <c r="S27" s="49">
        <f t="shared" si="4"/>
        <v>135.072</v>
      </c>
      <c r="T27" s="49">
        <f t="shared" si="5"/>
        <v>5.6280000000000001</v>
      </c>
      <c r="U27" s="126">
        <v>4.7</v>
      </c>
      <c r="V27" s="126">
        <f t="shared" si="12"/>
        <v>4.7</v>
      </c>
      <c r="W27" s="127" t="s">
        <v>148</v>
      </c>
      <c r="X27" s="129">
        <v>0</v>
      </c>
      <c r="Y27" s="129">
        <v>1068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34674152</v>
      </c>
      <c r="AH27" s="51">
        <f t="shared" si="8"/>
        <v>1294</v>
      </c>
      <c r="AI27" s="52">
        <f t="shared" si="6"/>
        <v>229.92181947405828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7711610</v>
      </c>
      <c r="AQ27" s="129">
        <f t="shared" si="10"/>
        <v>0</v>
      </c>
      <c r="AR27" s="53"/>
      <c r="AS27" s="54" t="s">
        <v>113</v>
      </c>
      <c r="AV27" s="60" t="s">
        <v>114</v>
      </c>
      <c r="AW27" s="60">
        <v>1.01325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4"/>
        <v>52.816901408450704</v>
      </c>
      <c r="K28" s="44">
        <f t="shared" si="13"/>
        <v>57.04225352112676</v>
      </c>
      <c r="L28" s="46">
        <v>18</v>
      </c>
      <c r="M28" s="47" t="s">
        <v>100</v>
      </c>
      <c r="N28" s="47">
        <v>16.7</v>
      </c>
      <c r="O28" s="125">
        <v>133</v>
      </c>
      <c r="P28" s="125">
        <v>138</v>
      </c>
      <c r="Q28" s="125">
        <v>25193197</v>
      </c>
      <c r="R28" s="48">
        <f t="shared" si="3"/>
        <v>5705</v>
      </c>
      <c r="S28" s="49">
        <f t="shared" si="4"/>
        <v>136.91999999999999</v>
      </c>
      <c r="T28" s="49">
        <f t="shared" si="5"/>
        <v>5.7050000000000001</v>
      </c>
      <c r="U28" s="126">
        <v>4.4000000000000004</v>
      </c>
      <c r="V28" s="126">
        <f t="shared" si="12"/>
        <v>4.4000000000000004</v>
      </c>
      <c r="W28" s="127" t="s">
        <v>148</v>
      </c>
      <c r="X28" s="129">
        <v>0</v>
      </c>
      <c r="Y28" s="129">
        <v>1004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34675472</v>
      </c>
      <c r="AH28" s="51">
        <f t="shared" si="8"/>
        <v>1320</v>
      </c>
      <c r="AI28" s="52">
        <f t="shared" si="6"/>
        <v>231.37598597721296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7711610</v>
      </c>
      <c r="AQ28" s="129">
        <f t="shared" si="10"/>
        <v>0</v>
      </c>
      <c r="AR28" s="55">
        <v>0.97</v>
      </c>
      <c r="AS28" s="54" t="s">
        <v>113</v>
      </c>
      <c r="AV28" s="60" t="s">
        <v>115</v>
      </c>
      <c r="AW28" s="60">
        <v>1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0"/>
        <v>2.1126760563380285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4"/>
        <v>52.816901408450704</v>
      </c>
      <c r="K29" s="44">
        <f t="shared" si="13"/>
        <v>57.04225352112676</v>
      </c>
      <c r="L29" s="46">
        <v>18</v>
      </c>
      <c r="M29" s="47" t="s">
        <v>100</v>
      </c>
      <c r="N29" s="47">
        <v>16.600000000000001</v>
      </c>
      <c r="O29" s="125">
        <v>129</v>
      </c>
      <c r="P29" s="125">
        <v>134</v>
      </c>
      <c r="Q29" s="125">
        <v>25198874</v>
      </c>
      <c r="R29" s="48">
        <f t="shared" si="3"/>
        <v>5677</v>
      </c>
      <c r="S29" s="49">
        <f t="shared" si="4"/>
        <v>136.24799999999999</v>
      </c>
      <c r="T29" s="49">
        <f t="shared" si="5"/>
        <v>5.6769999999999996</v>
      </c>
      <c r="U29" s="126">
        <v>4.0999999999999996</v>
      </c>
      <c r="V29" s="126">
        <f t="shared" si="12"/>
        <v>4.0999999999999996</v>
      </c>
      <c r="W29" s="127" t="s">
        <v>148</v>
      </c>
      <c r="X29" s="129">
        <v>0</v>
      </c>
      <c r="Y29" s="129">
        <v>1005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34676788</v>
      </c>
      <c r="AH29" s="51">
        <f t="shared" si="8"/>
        <v>1316</v>
      </c>
      <c r="AI29" s="52">
        <f t="shared" si="6"/>
        <v>231.81257706535143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7711610</v>
      </c>
      <c r="AQ29" s="129">
        <f t="shared" si="10"/>
        <v>0</v>
      </c>
      <c r="AR29" s="53"/>
      <c r="AS29" s="54" t="s">
        <v>113</v>
      </c>
      <c r="AV29" s="60" t="s">
        <v>116</v>
      </c>
      <c r="AW29" s="60">
        <v>101.325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8</v>
      </c>
      <c r="E30" s="43">
        <f t="shared" si="0"/>
        <v>5.6338028169014089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4"/>
        <v>51.408450704225352</v>
      </c>
      <c r="K30" s="44">
        <f t="shared" si="13"/>
        <v>55.633802816901408</v>
      </c>
      <c r="L30" s="46">
        <v>18</v>
      </c>
      <c r="M30" s="47" t="s">
        <v>100</v>
      </c>
      <c r="N30" s="47">
        <v>16.600000000000001</v>
      </c>
      <c r="O30" s="125">
        <v>119</v>
      </c>
      <c r="P30" s="125">
        <v>128</v>
      </c>
      <c r="Q30" s="125">
        <v>25204354</v>
      </c>
      <c r="R30" s="48">
        <f t="shared" si="3"/>
        <v>5480</v>
      </c>
      <c r="S30" s="49">
        <f t="shared" si="4"/>
        <v>131.52000000000001</v>
      </c>
      <c r="T30" s="49">
        <f t="shared" si="5"/>
        <v>5.48</v>
      </c>
      <c r="U30" s="126">
        <v>3.1</v>
      </c>
      <c r="V30" s="126">
        <f t="shared" si="12"/>
        <v>3.1</v>
      </c>
      <c r="W30" s="127" t="s">
        <v>156</v>
      </c>
      <c r="X30" s="129">
        <v>0</v>
      </c>
      <c r="Y30" s="129">
        <v>1184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34677936</v>
      </c>
      <c r="AH30" s="51">
        <f t="shared" si="8"/>
        <v>1148</v>
      </c>
      <c r="AI30" s="52">
        <f t="shared" si="6"/>
        <v>209.4890510948905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7711610</v>
      </c>
      <c r="AQ30" s="129">
        <f t="shared" si="10"/>
        <v>0</v>
      </c>
      <c r="AR30" s="53"/>
      <c r="AS30" s="54" t="s">
        <v>113</v>
      </c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0"/>
        <v>6.3380281690140849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4"/>
        <v>51.408450704225352</v>
      </c>
      <c r="K31" s="44">
        <f t="shared" si="13"/>
        <v>55.633802816901408</v>
      </c>
      <c r="L31" s="46">
        <v>18</v>
      </c>
      <c r="M31" s="47" t="s">
        <v>100</v>
      </c>
      <c r="N31" s="47">
        <v>16.100000000000001</v>
      </c>
      <c r="O31" s="125">
        <v>111</v>
      </c>
      <c r="P31" s="125">
        <v>129</v>
      </c>
      <c r="Q31" s="125">
        <v>25209711</v>
      </c>
      <c r="R31" s="48">
        <f t="shared" si="3"/>
        <v>5357</v>
      </c>
      <c r="S31" s="49">
        <f t="shared" si="4"/>
        <v>128.56800000000001</v>
      </c>
      <c r="T31" s="49">
        <f t="shared" si="5"/>
        <v>5.3570000000000002</v>
      </c>
      <c r="U31" s="126">
        <v>2.1</v>
      </c>
      <c r="V31" s="126">
        <f t="shared" si="12"/>
        <v>2.1</v>
      </c>
      <c r="W31" s="127" t="s">
        <v>156</v>
      </c>
      <c r="X31" s="129">
        <v>0</v>
      </c>
      <c r="Y31" s="129">
        <v>1115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34679014</v>
      </c>
      <c r="AH31" s="51">
        <f t="shared" si="8"/>
        <v>1078</v>
      </c>
      <c r="AI31" s="52">
        <f t="shared" si="6"/>
        <v>201.23203285420945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7711610</v>
      </c>
      <c r="AQ31" s="129">
        <f t="shared" si="10"/>
        <v>0</v>
      </c>
      <c r="AR31" s="53"/>
      <c r="AS31" s="54" t="s">
        <v>113</v>
      </c>
      <c r="AV31" s="267" t="s">
        <v>117</v>
      </c>
      <c r="AW31" s="267"/>
      <c r="AY31" s="111"/>
    </row>
    <row r="32" spans="1:51" x14ac:dyDescent="0.25">
      <c r="B32" s="42">
        <v>2.875</v>
      </c>
      <c r="C32" s="42">
        <v>0.91666666666667096</v>
      </c>
      <c r="D32" s="124">
        <v>7</v>
      </c>
      <c r="E32" s="43">
        <f t="shared" si="0"/>
        <v>4.9295774647887329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4"/>
        <v>51.408450704225352</v>
      </c>
      <c r="K32" s="44">
        <f t="shared" si="13"/>
        <v>55.633802816901408</v>
      </c>
      <c r="L32" s="46">
        <v>14</v>
      </c>
      <c r="M32" s="47" t="s">
        <v>118</v>
      </c>
      <c r="N32" s="47">
        <v>12.6</v>
      </c>
      <c r="O32" s="125">
        <v>111</v>
      </c>
      <c r="P32" s="125">
        <v>105</v>
      </c>
      <c r="Q32" s="125">
        <v>25214711</v>
      </c>
      <c r="R32" s="48">
        <f t="shared" si="3"/>
        <v>5000</v>
      </c>
      <c r="S32" s="49">
        <f t="shared" si="4"/>
        <v>120</v>
      </c>
      <c r="T32" s="49">
        <f t="shared" si="5"/>
        <v>5</v>
      </c>
      <c r="U32" s="126">
        <v>1.5</v>
      </c>
      <c r="V32" s="126">
        <f t="shared" si="12"/>
        <v>1.5</v>
      </c>
      <c r="W32" s="127" t="s">
        <v>156</v>
      </c>
      <c r="X32" s="129">
        <v>0</v>
      </c>
      <c r="Y32" s="129">
        <v>1056</v>
      </c>
      <c r="Z32" s="129">
        <v>1195</v>
      </c>
      <c r="AA32" s="129">
        <v>0</v>
      </c>
      <c r="AB32" s="129">
        <v>1198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34680015</v>
      </c>
      <c r="AH32" s="51">
        <f t="shared" si="8"/>
        <v>1001</v>
      </c>
      <c r="AI32" s="52">
        <f t="shared" si="6"/>
        <v>200.2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7711610</v>
      </c>
      <c r="AQ32" s="129">
        <f t="shared" si="10"/>
        <v>0</v>
      </c>
      <c r="AR32" s="55">
        <v>1.1000000000000001</v>
      </c>
      <c r="AS32" s="54" t="s">
        <v>113</v>
      </c>
      <c r="AV32" s="61" t="s">
        <v>29</v>
      </c>
      <c r="AW32" s="61" t="s">
        <v>74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5</v>
      </c>
      <c r="E33" s="43">
        <f t="shared" si="0"/>
        <v>3.5211267605633805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5">(F33-5)/1.42</f>
        <v>42.95774647887324</v>
      </c>
      <c r="K33" s="44">
        <f t="shared" si="13"/>
        <v>47.183098591549296</v>
      </c>
      <c r="L33" s="46">
        <v>14</v>
      </c>
      <c r="M33" s="47" t="s">
        <v>118</v>
      </c>
      <c r="N33" s="47">
        <v>11.9</v>
      </c>
      <c r="O33" s="125">
        <v>131</v>
      </c>
      <c r="P33" s="125">
        <v>106</v>
      </c>
      <c r="Q33" s="125">
        <v>25219591</v>
      </c>
      <c r="R33" s="48">
        <f t="shared" si="3"/>
        <v>4880</v>
      </c>
      <c r="S33" s="49">
        <f t="shared" si="4"/>
        <v>117.12</v>
      </c>
      <c r="T33" s="49">
        <f t="shared" si="5"/>
        <v>4.88</v>
      </c>
      <c r="U33" s="126">
        <v>2.1</v>
      </c>
      <c r="V33" s="126">
        <f t="shared" si="12"/>
        <v>2.1</v>
      </c>
      <c r="W33" s="127" t="s">
        <v>129</v>
      </c>
      <c r="X33" s="129">
        <v>0</v>
      </c>
      <c r="Y33" s="129">
        <v>0</v>
      </c>
      <c r="Z33" s="129">
        <v>1159</v>
      </c>
      <c r="AA33" s="129">
        <v>0</v>
      </c>
      <c r="AB33" s="129">
        <v>1129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34680916</v>
      </c>
      <c r="AH33" s="51">
        <f t="shared" si="8"/>
        <v>901</v>
      </c>
      <c r="AI33" s="52">
        <f t="shared" si="6"/>
        <v>184.63114754098362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9">
        <v>7712303</v>
      </c>
      <c r="AQ33" s="129">
        <f t="shared" si="10"/>
        <v>693</v>
      </c>
      <c r="AR33" s="53"/>
      <c r="AS33" s="54" t="s">
        <v>113</v>
      </c>
      <c r="AV33" s="62">
        <v>1</v>
      </c>
      <c r="AW33" s="62">
        <f>IFERROR(AV33*VLOOKUP(AV32,AV25:AW29,2,FALSE)/VLOOKUP(AW32,AV25:AW29,2,FALSE),"Enter Unit and Value")</f>
        <v>1.4189189189189189</v>
      </c>
      <c r="AY33" s="111"/>
    </row>
    <row r="34" spans="2:51" x14ac:dyDescent="0.25">
      <c r="B34" s="42">
        <v>2.9583333333333299</v>
      </c>
      <c r="C34" s="42">
        <v>1</v>
      </c>
      <c r="D34" s="124">
        <v>8</v>
      </c>
      <c r="E34" s="43">
        <f t="shared" si="0"/>
        <v>5.6338028169014089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5"/>
        <v>42.95774647887324</v>
      </c>
      <c r="K34" s="44">
        <f t="shared" si="13"/>
        <v>47.183098591549296</v>
      </c>
      <c r="L34" s="46">
        <v>14</v>
      </c>
      <c r="M34" s="47" t="s">
        <v>118</v>
      </c>
      <c r="N34" s="63">
        <v>11.5</v>
      </c>
      <c r="O34" s="125">
        <v>128</v>
      </c>
      <c r="P34" s="125">
        <v>103</v>
      </c>
      <c r="Q34" s="125">
        <v>25223941</v>
      </c>
      <c r="R34" s="48">
        <f t="shared" si="3"/>
        <v>4350</v>
      </c>
      <c r="S34" s="49">
        <f t="shared" si="4"/>
        <v>104.4</v>
      </c>
      <c r="T34" s="49">
        <f t="shared" si="5"/>
        <v>4.3499999999999996</v>
      </c>
      <c r="U34" s="126">
        <v>3.2</v>
      </c>
      <c r="V34" s="126">
        <f>U34</f>
        <v>3.2</v>
      </c>
      <c r="W34" s="127" t="s">
        <v>129</v>
      </c>
      <c r="X34" s="129">
        <v>0</v>
      </c>
      <c r="Y34" s="129">
        <v>0</v>
      </c>
      <c r="Z34" s="129">
        <v>1082</v>
      </c>
      <c r="AA34" s="129">
        <v>0</v>
      </c>
      <c r="AB34" s="129">
        <v>1129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34681688</v>
      </c>
      <c r="AH34" s="51">
        <f t="shared" si="8"/>
        <v>772</v>
      </c>
      <c r="AI34" s="52">
        <f t="shared" si="6"/>
        <v>177.4712643678161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9">
        <v>7713406</v>
      </c>
      <c r="AQ34" s="129">
        <f t="shared" si="10"/>
        <v>1103</v>
      </c>
      <c r="AR34" s="53"/>
      <c r="AS34" s="54" t="s">
        <v>113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124.5</v>
      </c>
      <c r="Q35" s="66">
        <f>Q34-Q10</f>
        <v>124751</v>
      </c>
      <c r="R35" s="67">
        <f>SUM(R11:R34)</f>
        <v>124751</v>
      </c>
      <c r="S35" s="175">
        <f>AVERAGE(S11:S34)</f>
        <v>124.75100000000003</v>
      </c>
      <c r="T35" s="175">
        <f>SUM(T11:T34)</f>
        <v>124.75099999999999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24364</v>
      </c>
      <c r="AH35" s="70">
        <f>SUM(AH11:AH34)</f>
        <v>24364</v>
      </c>
      <c r="AI35" s="71">
        <f>$AH$35/$T35</f>
        <v>195.30103967102468</v>
      </c>
      <c r="AJ35" s="99"/>
      <c r="AK35" s="100"/>
      <c r="AL35" s="100"/>
      <c r="AM35" s="100"/>
      <c r="AN35" s="101"/>
      <c r="AO35" s="72"/>
      <c r="AP35" s="73">
        <f>AP34-AP10</f>
        <v>6781</v>
      </c>
      <c r="AQ35" s="74">
        <f>SUM(AQ11:AQ34)</f>
        <v>6781</v>
      </c>
      <c r="AR35" s="75">
        <f>AVERAGE(AR11:AR34)</f>
        <v>1.0049999999999999</v>
      </c>
      <c r="AS35" s="72"/>
      <c r="AV35" s="58" t="s">
        <v>119</v>
      </c>
      <c r="AW35" s="64" t="s">
        <v>30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30</v>
      </c>
      <c r="AW36" s="76">
        <v>1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121</v>
      </c>
      <c r="AW37" s="76">
        <v>41.67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 t="s">
        <v>123</v>
      </c>
      <c r="AW38" s="76">
        <v>11.574999999999999</v>
      </c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241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76"/>
      <c r="AW41" s="76"/>
      <c r="AY41" s="107"/>
    </row>
    <row r="42" spans="2:51" x14ac:dyDescent="0.25">
      <c r="B42" s="91" t="s">
        <v>231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76"/>
      <c r="AW42" s="76"/>
      <c r="AY42" s="107"/>
    </row>
    <row r="43" spans="2:51" x14ac:dyDescent="0.25">
      <c r="B43" s="91" t="s">
        <v>232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91" t="s">
        <v>233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95"/>
      <c r="AW44" s="195"/>
      <c r="AX44" s="107"/>
      <c r="AY44" s="107"/>
    </row>
    <row r="45" spans="2:51" x14ac:dyDescent="0.25">
      <c r="B45" s="91" t="s">
        <v>234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235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91" t="s">
        <v>236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91" t="s">
        <v>237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8" t="s">
        <v>242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91" t="s">
        <v>238</v>
      </c>
      <c r="C50" s="116"/>
      <c r="D50" s="116"/>
      <c r="E50" s="116"/>
      <c r="F50" s="116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239</v>
      </c>
      <c r="C51" s="94"/>
      <c r="D51" s="94"/>
      <c r="E51" s="94"/>
      <c r="F51" s="94"/>
      <c r="G51" s="94"/>
      <c r="H51" s="94"/>
      <c r="I51" s="123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91" t="s">
        <v>240</v>
      </c>
      <c r="C52" s="116"/>
      <c r="D52" s="116"/>
      <c r="E52" s="116"/>
      <c r="F52" s="116"/>
      <c r="G52" s="116"/>
      <c r="H52" s="116"/>
      <c r="I52" s="123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124</v>
      </c>
      <c r="C53" s="116"/>
      <c r="D53" s="116"/>
      <c r="E53" s="116"/>
      <c r="F53" s="116"/>
      <c r="G53" s="116"/>
      <c r="H53" s="116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162</v>
      </c>
      <c r="C54" s="116"/>
      <c r="D54" s="116"/>
      <c r="E54" s="116"/>
      <c r="F54" s="116"/>
      <c r="G54" s="116"/>
      <c r="H54" s="116"/>
      <c r="I54" s="17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125</v>
      </c>
      <c r="C55" s="116"/>
      <c r="D55" s="116"/>
      <c r="E55" s="116"/>
      <c r="F55" s="116"/>
      <c r="G55" s="116"/>
      <c r="H55" s="116"/>
      <c r="I55" s="176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244</v>
      </c>
      <c r="C56" s="116"/>
      <c r="D56" s="116"/>
      <c r="E56" s="116"/>
      <c r="F56" s="116"/>
      <c r="G56" s="94"/>
      <c r="H56" s="94"/>
      <c r="I56" s="17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1" t="s">
        <v>143</v>
      </c>
      <c r="C57" s="116"/>
      <c r="D57" s="116"/>
      <c r="E57" s="116"/>
      <c r="F57" s="116"/>
      <c r="G57" s="94"/>
      <c r="H57" s="94"/>
      <c r="I57" s="123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15" t="s">
        <v>243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120"/>
      <c r="V58" s="120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22" t="s">
        <v>226</v>
      </c>
      <c r="C59" s="116"/>
      <c r="D59" s="116"/>
      <c r="E59" s="121"/>
      <c r="F59" s="121"/>
      <c r="G59" s="121"/>
      <c r="H59" s="116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20"/>
      <c r="T59" s="119"/>
      <c r="U59" s="119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22" t="s">
        <v>131</v>
      </c>
      <c r="C60" s="116"/>
      <c r="D60" s="116"/>
      <c r="E60" s="116"/>
      <c r="F60" s="116"/>
      <c r="G60" s="116"/>
      <c r="H60" s="116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20"/>
      <c r="T60" s="119"/>
      <c r="U60" s="119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15" t="s">
        <v>167</v>
      </c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22" t="s">
        <v>132</v>
      </c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115" t="s">
        <v>168</v>
      </c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22" t="s">
        <v>133</v>
      </c>
      <c r="C64" s="118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2:51" x14ac:dyDescent="0.25">
      <c r="B65" s="118" t="s">
        <v>140</v>
      </c>
      <c r="C65" s="118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2:51" x14ac:dyDescent="0.25">
      <c r="B66" s="115" t="s">
        <v>230</v>
      </c>
      <c r="C66" s="115"/>
      <c r="D66" s="116"/>
      <c r="E66" s="116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9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2:51" x14ac:dyDescent="0.25">
      <c r="B67" s="122" t="s">
        <v>138</v>
      </c>
      <c r="C67" s="115"/>
      <c r="D67" s="94"/>
      <c r="E67" s="116"/>
      <c r="F67" s="116"/>
      <c r="G67" s="116"/>
      <c r="H67" s="116"/>
      <c r="I67" s="94"/>
      <c r="J67" s="117"/>
      <c r="K67" s="117"/>
      <c r="L67" s="117"/>
      <c r="M67" s="117"/>
      <c r="N67" s="117"/>
      <c r="O67" s="117"/>
      <c r="P67" s="117"/>
      <c r="Q67" s="117"/>
      <c r="R67" s="117"/>
      <c r="S67" s="92"/>
      <c r="T67" s="92"/>
      <c r="U67" s="92"/>
      <c r="V67" s="92"/>
      <c r="W67" s="92"/>
      <c r="X67" s="92"/>
      <c r="Y67" s="92"/>
      <c r="Z67" s="84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111"/>
      <c r="AW67" s="107"/>
      <c r="AX67" s="107"/>
      <c r="AY67" s="107"/>
    </row>
    <row r="68" spans="2:51" x14ac:dyDescent="0.25">
      <c r="B68" s="91" t="s">
        <v>221</v>
      </c>
      <c r="C68" s="122"/>
      <c r="D68" s="94"/>
      <c r="E68" s="116"/>
      <c r="F68" s="116"/>
      <c r="G68" s="116"/>
      <c r="H68" s="116"/>
      <c r="I68" s="9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84"/>
      <c r="X68" s="84"/>
      <c r="Y68" s="84"/>
      <c r="Z68" s="112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111"/>
      <c r="AW68" s="107"/>
      <c r="AX68" s="107"/>
      <c r="AY68" s="107"/>
    </row>
    <row r="69" spans="2:51" x14ac:dyDescent="0.25">
      <c r="B69" s="95" t="s">
        <v>197</v>
      </c>
      <c r="C69" s="122"/>
      <c r="D69" s="116"/>
      <c r="E69" s="94"/>
      <c r="F69" s="116"/>
      <c r="G69" s="116"/>
      <c r="H69" s="116"/>
      <c r="I69" s="116"/>
      <c r="J69" s="92"/>
      <c r="K69" s="92"/>
      <c r="L69" s="92"/>
      <c r="M69" s="92"/>
      <c r="N69" s="92"/>
      <c r="O69" s="92"/>
      <c r="P69" s="92"/>
      <c r="Q69" s="92"/>
      <c r="R69" s="92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2:51" x14ac:dyDescent="0.25">
      <c r="B70" s="95" t="s">
        <v>127</v>
      </c>
      <c r="C70" s="118"/>
      <c r="D70" s="116"/>
      <c r="E70" s="94"/>
      <c r="F70" s="94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2:51" x14ac:dyDescent="0.25">
      <c r="B71" s="95"/>
      <c r="C71" s="118"/>
      <c r="D71" s="116"/>
      <c r="E71" s="116"/>
      <c r="F71" s="94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2:51" x14ac:dyDescent="0.25">
      <c r="B72" s="95"/>
      <c r="C72" s="92"/>
      <c r="D72" s="116"/>
      <c r="E72" s="116"/>
      <c r="F72" s="116"/>
      <c r="G72" s="94"/>
      <c r="H72" s="94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2:51" x14ac:dyDescent="0.25">
      <c r="B73" s="95"/>
      <c r="C73" s="122"/>
      <c r="D73" s="92"/>
      <c r="E73" s="116"/>
      <c r="F73" s="116"/>
      <c r="G73" s="116"/>
      <c r="H73" s="116"/>
      <c r="I73" s="92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2:51" x14ac:dyDescent="0.25">
      <c r="B74" s="177"/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2:51" x14ac:dyDescent="0.25">
      <c r="B75" s="180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2:51" x14ac:dyDescent="0.25">
      <c r="B76" s="180"/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2:51" x14ac:dyDescent="0.25">
      <c r="B77" s="180"/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2:51" x14ac:dyDescent="0.25">
      <c r="B78" s="180"/>
      <c r="O78" s="114"/>
      <c r="AS78" s="107"/>
      <c r="AT78" s="107"/>
      <c r="AU78" s="107"/>
      <c r="AV78" s="107"/>
      <c r="AW78" s="107"/>
      <c r="AX78" s="107"/>
      <c r="AY78" s="107"/>
    </row>
    <row r="79" spans="2:51" x14ac:dyDescent="0.25">
      <c r="B79" s="84"/>
      <c r="O79" s="114"/>
      <c r="AS79" s="107"/>
      <c r="AT79" s="107"/>
      <c r="AU79" s="107"/>
      <c r="AV79" s="107"/>
      <c r="AW79" s="107"/>
      <c r="AX79" s="107"/>
      <c r="AY79" s="107"/>
    </row>
    <row r="80" spans="2:51" x14ac:dyDescent="0.25">
      <c r="B80" s="84"/>
      <c r="O80" s="114"/>
      <c r="AS80" s="107"/>
      <c r="AT80" s="107"/>
      <c r="AU80" s="107"/>
      <c r="AV80" s="107"/>
      <c r="AW80" s="107"/>
      <c r="AX80" s="107"/>
      <c r="AY80" s="107"/>
    </row>
    <row r="81" spans="2:51" x14ac:dyDescent="0.25">
      <c r="B81" s="180"/>
      <c r="O81" s="114"/>
      <c r="AS81" s="107"/>
      <c r="AT81" s="107"/>
      <c r="AU81" s="107"/>
      <c r="AV81" s="107"/>
      <c r="AW81" s="107"/>
      <c r="AX81" s="107"/>
      <c r="AY81" s="107"/>
    </row>
    <row r="82" spans="2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2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2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2:51" x14ac:dyDescent="0.25">
      <c r="O85" s="14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2:51" x14ac:dyDescent="0.25">
      <c r="O86" s="14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2:51" x14ac:dyDescent="0.25">
      <c r="O87" s="14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2:51" x14ac:dyDescent="0.25">
      <c r="O88" s="14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2:51" x14ac:dyDescent="0.25">
      <c r="O89" s="14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2:51" x14ac:dyDescent="0.25">
      <c r="O90" s="14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2:51" x14ac:dyDescent="0.25">
      <c r="O91" s="14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2:51" x14ac:dyDescent="0.25">
      <c r="O92" s="14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2:51" x14ac:dyDescent="0.25">
      <c r="O93" s="14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2:51" x14ac:dyDescent="0.25">
      <c r="O94" s="14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2:51" x14ac:dyDescent="0.25">
      <c r="O95" s="14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2:51" x14ac:dyDescent="0.25">
      <c r="O96" s="14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T101" s="109"/>
      <c r="U101" s="109"/>
      <c r="AS101" s="107"/>
      <c r="AT101" s="107"/>
      <c r="AU101" s="107"/>
      <c r="AV101" s="107"/>
      <c r="AW101" s="107"/>
      <c r="AX101" s="107"/>
    </row>
    <row r="102" spans="15:51" x14ac:dyDescent="0.25">
      <c r="AV102" s="107"/>
      <c r="AW102" s="107"/>
    </row>
    <row r="112" spans="15:51" x14ac:dyDescent="0.25">
      <c r="AY112" s="107"/>
    </row>
    <row r="113" spans="45:50" x14ac:dyDescent="0.25">
      <c r="AS113" s="107"/>
      <c r="AT113" s="107"/>
      <c r="AU113" s="107"/>
      <c r="AX113" s="107"/>
    </row>
    <row r="114" spans="45:50" x14ac:dyDescent="0.25">
      <c r="AV114" s="107"/>
      <c r="AW114" s="107"/>
    </row>
  </sheetData>
  <protectedRanges>
    <protectedRange sqref="N67:R67 B81 S69:T73 B74:B78 S65:T66 T61:T64 T57:T58 T44:T48 N70:R73" name="Range2_12_5_1_1"/>
    <protectedRange sqref="N10 L10 L6 D6 D8 AD8 AF8 O8:U8 AJ8:AR8 AF10 AR11:AR34 L24:N31 G23:G34 N12:N23 N32:N34 E23:E34 N11:P11 E11:G22 O12:P34 R11:AF34" name="Range1_16_3_1_1"/>
    <protectedRange sqref="I72 J67:M67 J70:M7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D72" name="Range2_1_1_1_1_1_9_2_1_1"/>
    <protectedRange sqref="Q10:Q34" name="Range1_17_1_1_1"/>
    <protectedRange sqref="AG10:AG34" name="Range1_18_1_1_1"/>
    <protectedRange sqref="C73" name="Range2_4_1_1_1"/>
    <protectedRange sqref="AS16:AS34" name="Range1_1_1_1"/>
    <protectedRange sqref="P3:U5" name="Range1_16_1_1_1_1"/>
    <protectedRange sqref="C71" name="Range2_1_3_1_1"/>
    <protectedRange sqref="H11:H34" name="Range1_1_1_1_1_1_1"/>
    <protectedRange sqref="B79:B80 J68:R69 I73 AA67:AU68 Z66:Z67 S67:Y68 D73" name="Range2_2_1_10_1_1_1_2"/>
    <protectedRange sqref="C72" name="Range2_2_1_10_2_1_1_1"/>
    <protectedRange sqref="N65:R66 G73:H73 D69 F72 E71" name="Range2_12_1_6_1_1"/>
    <protectedRange sqref="D64:D65 I69:I71 I65:M66 E65:E67 G67:H69 E72:E73 F66:F68 F73" name="Range2_2_12_1_7_1_1"/>
    <protectedRange sqref="D70:D71" name="Range2_1_1_1_1_11_1_2_1_1"/>
    <protectedRange sqref="E68 G70:H70 F69" name="Range2_2_2_9_1_1_1_1"/>
    <protectedRange sqref="D66" name="Range2_1_1_1_1_1_9_1_1_1_1"/>
    <protectedRange sqref="C70 C65" name="Range2_1_1_2_1_1"/>
    <protectedRange sqref="C69" name="Range2_1_2_2_1_1"/>
    <protectedRange sqref="C68" name="Range2_3_2_1_1"/>
    <protectedRange sqref="F64:F65 E64 G66:H66" name="Range2_2_12_1_1_1_1_1"/>
    <protectedRange sqref="C64" name="Range2_1_4_2_1_1_1"/>
    <protectedRange sqref="C66:C67" name="Range2_5_1_1_1"/>
    <protectedRange sqref="E69:E70 F70:F71 G71:H72 I67:I68" name="Range2_2_1_1_1_1"/>
    <protectedRange sqref="D67:D68" name="Range2_1_1_1_1_1_1_1_1"/>
    <protectedRange sqref="AS11:AS15" name="Range1_4_1_1_1_1"/>
    <protectedRange sqref="J11:J15 J26:J34" name="Range1_1_2_1_10_1_1_1_1"/>
    <protectedRange sqref="B55:B56" name="Range2_12_5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3" name="Range2_1_2_1_1_1_1_1"/>
    <protectedRange sqref="C38" name="Range2_3_1_1_1_1_1"/>
    <protectedRange sqref="G44:H45" name="Range2_2_12_1_3_1_1_1_1_1_4_1_1"/>
    <protectedRange sqref="E44:F45" name="Range2_2_12_1_7_1_1_3_1_1"/>
    <protectedRange sqref="S44:S48" name="Range2_12_5_1_1_2_3_1"/>
    <protectedRange sqref="Q44:R45" name="Range2_12_1_6_1_1_1_1_2_1"/>
    <protectedRange sqref="N44:P45" name="Range2_12_1_2_3_1_1_1_1_2_1"/>
    <protectedRange sqref="I44:M45" name="Range2_2_12_1_4_3_1_1_1_1_2_1"/>
    <protectedRange sqref="D44:D45" name="Range2_2_12_1_3_1_2_1_1_1_2_1_2_1"/>
    <protectedRange sqref="T51:T56" name="Range2_12_5_1_1_3"/>
    <protectedRange sqref="T50" name="Range2_12_5_1_1_2_2"/>
    <protectedRange sqref="S50" name="Range2_12_4_1_1_1_4_2_2_2"/>
    <protectedRange sqref="T49" name="Range2_12_5_1_1_2_1_1"/>
    <protectedRange sqref="S49" name="Range2_12_4_1_1_1_4_2_2_1_1"/>
    <protectedRange sqref="F63 G65:H65" name="Range2_2_12_1_1_1_1_1_1"/>
    <protectedRange sqref="D63:E63" name="Range2_2_12_1_7_1_1_2_1"/>
    <protectedRange sqref="C63" name="Range2_1_1_2_1_1_1"/>
    <protectedRange sqref="G46:H48" name="Range2_2_12_1_3_1_1_1_1_1_4_1_1_1"/>
    <protectedRange sqref="E46:F48" name="Range2_2_12_1_7_1_1_3_1_1_1"/>
    <protectedRange sqref="Q46:R48" name="Range2_12_1_6_1_1_1_1_2_1_1"/>
    <protectedRange sqref="N46:P48" name="Range2_12_1_2_3_1_1_1_1_2_1_1"/>
    <protectedRange sqref="I46:M48" name="Range2_2_12_1_4_3_1_1_1_1_2_1_1"/>
    <protectedRange sqref="D46:D48" name="Range2_2_12_1_3_1_2_1_1_1_2_1_2_1_1"/>
    <protectedRange sqref="Q50:R50" name="Range2_12_1_6_1_1_1_2_3_2_1_1_3_1"/>
    <protectedRange sqref="N50:P50" name="Range2_12_1_2_3_1_1_1_2_3_2_1_1_3_1"/>
    <protectedRange sqref="K50:M50" name="Range2_2_12_1_4_3_1_1_1_3_3_2_1_1_3_1"/>
    <protectedRange sqref="J50" name="Range2_2_12_1_4_3_1_1_1_3_2_1_2_2_1"/>
    <protectedRange sqref="E49:H49" name="Range2_2_12_1_3_1_2_1_1_1_1_2_1_1_1_1_1_1_1"/>
    <protectedRange sqref="D49" name="Range2_2_12_1_3_1_2_1_1_1_2_1_2_3_1_1_1_1_2"/>
    <protectedRange sqref="G50:H50 D50:E50" name="Range2_2_12_1_3_1_2_1_1_1_2_1_3_2_1_2_1_1_1_1_1_1"/>
    <protectedRange sqref="F50" name="Range2_2_12_1_3_1_2_1_1_1_1_1_2_2_1_2_1_1_1_1_1_1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I49" name="Range2_2_12_1_4_2_1_1_1_4_1_2_1_1_1_2_1_1_1"/>
    <protectedRange sqref="I50" name="Range2_2_12_1_4_2_1_1_1_4_1_2_1_1_1_2_2_1_1"/>
    <protectedRange sqref="S61:S64" name="Range2_12_5_1_1_5"/>
    <protectedRange sqref="N61:R64" name="Range2_12_1_6_1_1_1"/>
    <protectedRange sqref="J61:M64" name="Range2_2_12_1_7_1_1_2"/>
    <protectedRange sqref="S58" name="Range2_12_2_1_1_1_2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51:S57" name="Range2_12_4_1_1_1_4_2_2_2_1"/>
    <protectedRange sqref="Q51:R57" name="Range2_12_1_6_1_1_1_2_3_2_1_1_3_2"/>
    <protectedRange sqref="N51:P57" name="Range2_12_1_2_3_1_1_1_2_3_2_1_1_3_2"/>
    <protectedRange sqref="K51:M57" name="Range2_2_12_1_4_3_1_1_1_3_3_2_1_1_3_2"/>
    <protectedRange sqref="J51:J57" name="Range2_2_12_1_4_3_1_1_1_3_2_1_2_2_2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I51:I55" name="Range2_2_12_1_4_3_1_1_1_2_1_2_1_1_3_1_1_1_1_1_1_1"/>
    <protectedRange sqref="I56" name="Range2_2_12_1_4_3_1_1_1_3_3_1_1_3_1_1_1_1_1_1_2_2"/>
    <protectedRange sqref="I58 I61:I64" name="Range2_2_12_1_7_1_1_2_2_1_1"/>
    <protectedRange sqref="I57" name="Range2_2_12_1_4_3_1_1_1_3_3_1_1_3_1_1_1_1_1_1_2_1_1"/>
    <protectedRange sqref="G57:H57" name="Range2_2_12_1_3_1_2_1_1_1_1_2_1_1_1_1_1_1_2_1_1"/>
    <protectedRange sqref="G64:H64" name="Range2_2_12_1_3_1_2_1_1_1_2_1_1_1_1_1_1_2_1_1_1_1_1_1_1_1_1"/>
    <protectedRange sqref="F62 G61:H63" name="Range2_2_12_1_3_3_1_1_1_2_1_1_1_1_1_1_1_1_1_1_1_1_1_1_1_1"/>
    <protectedRange sqref="G58:H58" name="Range2_2_12_1_3_1_2_1_1_1_2_1_1_1_1_1_1_2_1_1_1_1_1_2_1"/>
    <protectedRange sqref="F58 F61" name="Range2_2_12_1_3_1_2_1_1_1_3_1_1_1_1_1_3_1_1_1_1_1_1_1_1_1"/>
    <protectedRange sqref="F57" name="Range2_2_12_1_3_1_2_1_1_1_1_2_1_1_1_1_1_1_1_1_1_1_1"/>
    <protectedRange sqref="D58:E58" name="Range2_2_12_1_3_1_2_1_1_1_3_1_1_1_1_1_1_1_2_1_1_1_1_1_1_1"/>
    <protectedRange sqref="D57:E57" name="Range2_2_12_1_3_1_2_1_1_1_2_1_1_1_1_3_1_1_1_1_1_1_1_1_1_1"/>
    <protectedRange sqref="B57:B58" name="Range2_12_5_1_1_1_2_2_1_1_1_1_1_1_1_1_1_1_1"/>
    <protectedRange sqref="B73" name="Range2_12_5_1_1_2_1_4_1_1_1_2_1_1_1_1_1_1_1_1_1_2_1_1_1_1_1"/>
    <protectedRange sqref="G52:H54" name="Range2_2_12_1_3_1_2_1_1_1_2_1_1_1_1_1_1_2_1_1_1_1"/>
    <protectedRange sqref="E55:H55" name="Range2_2_12_1_3_1_2_1_1_1_1_2_1_1_1_1_1_1_2_2_1"/>
    <protectedRange sqref="D55" name="Range2_2_12_1_3_1_2_1_1_1_2_1_2_3_1_1_1_1_1_2_1"/>
    <protectedRange sqref="G56:H56" name="Range2_2_12_1_3_1_2_1_1_1_1_2_1_1_1_1_1_1_2_1_1_1"/>
    <protectedRange sqref="F56" name="Range2_2_12_1_3_1_2_1_1_1_1_2_1_1_1_1_1_1_1_1_1_1_1_1"/>
    <protectedRange sqref="D56:E56" name="Range2_2_12_1_3_1_2_1_1_1_2_1_1_1_1_3_1_1_1_1_1_1_1_1_1_1_1"/>
    <protectedRange sqref="D52:E54" name="Range2_2_12_1_3_1_2_1_1_1_2_1_1_1_1_3_1_1_1_1_1_1_1"/>
    <protectedRange sqref="F52:F54" name="Range2_2_12_1_3_1_2_1_1_1_3_1_1_1_1_1_3_1_1_1_1_1_1_1"/>
    <protectedRange sqref="D62:E62" name="Range2_2_12_1_7_1_1_2_1_1"/>
    <protectedRange sqref="C62" name="Range2_1_1_2_1_1_1_1"/>
    <protectedRange sqref="D61" name="Range2_2_12_1_7_1_1_2_1_1_1_1_1_1"/>
    <protectedRange sqref="E61" name="Range2_2_12_1_1_1_1_1_1_1_1_1_1_1_1"/>
    <protectedRange sqref="C61" name="Range2_1_4_2_1_1_1_1_1_1_1_1_1"/>
    <protectedRange sqref="B71" name="Range2_12_5_1_1_2_1_4_1_1_1_2_1_1_1_1_1_1_1_1_1_2_1_1_1_1"/>
    <protectedRange sqref="B72" name="Range2_12_5_1_1_2_1_2_2_1_1_1_1"/>
    <protectedRange sqref="B41:B48 B50:B54" name="Range2_12_5_1_1_1_1"/>
    <protectedRange sqref="B49" name="Range2_12_5_1_1_1_1_2"/>
    <protectedRange sqref="T59" name="Range2_12_5_1_1_4"/>
    <protectedRange sqref="S59" name="Range2_12_5_1_1_2_3_1_1"/>
    <protectedRange sqref="T60" name="Range2_12_5_1_1_2_1_1_1"/>
    <protectedRange sqref="S60" name="Range2_12_4_1_1_1_4_2_2_1_1_1"/>
    <protectedRange sqref="G59:H59" name="Range2_2_12_1_3_1_1_1_1_1_4_1_1_1_1"/>
    <protectedRange sqref="E59:F59" name="Range2_2_12_1_7_1_1_3_1_1_1_1"/>
    <protectedRange sqref="Q59:R59" name="Range2_12_1_6_1_1_1_1_2_1_1_1"/>
    <protectedRange sqref="N59:P59" name="Range2_12_1_2_3_1_1_1_1_2_1_1_1"/>
    <protectedRange sqref="I59:M59" name="Range2_2_12_1_4_3_1_1_1_1_2_1_1_1"/>
    <protectedRange sqref="D59" name="Range2_2_12_1_3_1_2_1_1_1_2_1_2_1_1_1"/>
    <protectedRange sqref="E60:H60" name="Range2_2_12_1_3_1_2_1_1_1_1_2_1_1_1_1_1_1_1_1"/>
    <protectedRange sqref="D60" name="Range2_2_12_1_3_1_2_1_1_1_2_1_2_3_1_1_1_1_2_1"/>
    <protectedRange sqref="Q60:R60" name="Range2_12_1_6_1_1_1_2_3_2_1_1_1_1_1_1"/>
    <protectedRange sqref="N60:P60" name="Range2_12_1_2_3_1_1_1_2_3_2_1_1_1_1_1_1"/>
    <protectedRange sqref="K60:M60" name="Range2_2_12_1_4_3_1_1_1_3_3_2_1_1_1_1_1_1"/>
    <protectedRange sqref="J60" name="Range2_2_12_1_4_3_1_1_1_3_2_1_2_1_1_1_1"/>
    <protectedRange sqref="I60" name="Range2_2_12_1_4_2_1_1_1_4_1_2_1_1_1_2_1_1_1_1"/>
    <protectedRange sqref="B59" name="Range2_12_5_1_1_1_2_2_1_1_1_1_1_1_1_1_1_1_1_2"/>
    <protectedRange sqref="B60" name="Range2_12_5_1_1_1_2_2_1_1_1_1_1_1_1_1_1_1_1_1_1"/>
    <protectedRange sqref="B69" name="Range2_12_5_1_1_2_1_4_1_1_1_2_1_1_1_1_1_1_1_1_1_2_1_1_1_1_2_1"/>
    <protectedRange sqref="B70" name="Range2_12_5_1_1_2_1_2_2_1_1_1_1_2_1"/>
  </protectedRanges>
  <mergeCells count="41">
    <mergeCell ref="AS9:AS10"/>
    <mergeCell ref="AV31:AW31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86" priority="5" operator="containsText" text="N/A">
      <formula>NOT(ISERROR(SEARCH("N/A",X11)))</formula>
    </cfRule>
    <cfRule type="cellIs" dxfId="385" priority="23" operator="equal">
      <formula>0</formula>
    </cfRule>
  </conditionalFormatting>
  <conditionalFormatting sqref="X11:AE34">
    <cfRule type="cellIs" dxfId="384" priority="22" operator="greaterThanOrEqual">
      <formula>1185</formula>
    </cfRule>
  </conditionalFormatting>
  <conditionalFormatting sqref="X11:AE34">
    <cfRule type="cellIs" dxfId="383" priority="21" operator="between">
      <formula>0.1</formula>
      <formula>1184</formula>
    </cfRule>
  </conditionalFormatting>
  <conditionalFormatting sqref="X8 AJ11:AO11 AL12:AO15 AJ12:AK34 AO16:AO32 AL16:AN34">
    <cfRule type="cellIs" dxfId="382" priority="20" operator="equal">
      <formula>0</formula>
    </cfRule>
  </conditionalFormatting>
  <conditionalFormatting sqref="X8 AJ11:AO11 AL12:AO15 AJ12:AK34 AO16:AO32 AL16:AN34">
    <cfRule type="cellIs" dxfId="381" priority="19" operator="greaterThan">
      <formula>1179</formula>
    </cfRule>
  </conditionalFormatting>
  <conditionalFormatting sqref="X8 AJ11:AO11 AL12:AO15 AJ12:AK34 AO16:AO32 AL16:AN34">
    <cfRule type="cellIs" dxfId="380" priority="18" operator="greaterThan">
      <formula>99</formula>
    </cfRule>
  </conditionalFormatting>
  <conditionalFormatting sqref="X8 AJ11:AO11 AL12:AO15 AJ12:AK34 AO16:AO32 AL16:AN34">
    <cfRule type="cellIs" dxfId="379" priority="17" operator="greaterThan">
      <formula>0.99</formula>
    </cfRule>
  </conditionalFormatting>
  <conditionalFormatting sqref="AB8">
    <cfRule type="cellIs" dxfId="378" priority="16" operator="equal">
      <formula>0</formula>
    </cfRule>
  </conditionalFormatting>
  <conditionalFormatting sqref="AB8">
    <cfRule type="cellIs" dxfId="377" priority="15" operator="greaterThan">
      <formula>1179</formula>
    </cfRule>
  </conditionalFormatting>
  <conditionalFormatting sqref="AB8">
    <cfRule type="cellIs" dxfId="376" priority="14" operator="greaterThan">
      <formula>99</formula>
    </cfRule>
  </conditionalFormatting>
  <conditionalFormatting sqref="AB8">
    <cfRule type="cellIs" dxfId="375" priority="13" operator="greaterThan">
      <formula>0.99</formula>
    </cfRule>
  </conditionalFormatting>
  <conditionalFormatting sqref="AO33:AO34 AQ11:AQ34">
    <cfRule type="cellIs" dxfId="374" priority="12" operator="equal">
      <formula>0</formula>
    </cfRule>
  </conditionalFormatting>
  <conditionalFormatting sqref="AO33:AO34 AQ11:AQ34">
    <cfRule type="cellIs" dxfId="373" priority="11" operator="greaterThan">
      <formula>1179</formula>
    </cfRule>
  </conditionalFormatting>
  <conditionalFormatting sqref="AO33:AO34 AQ11:AQ34">
    <cfRule type="cellIs" dxfId="372" priority="10" operator="greaterThan">
      <formula>99</formula>
    </cfRule>
  </conditionalFormatting>
  <conditionalFormatting sqref="AO33:AO34 AQ11:AQ34">
    <cfRule type="cellIs" dxfId="371" priority="9" operator="greaterThan">
      <formula>0.99</formula>
    </cfRule>
  </conditionalFormatting>
  <conditionalFormatting sqref="AI11:AI34">
    <cfRule type="cellIs" dxfId="370" priority="8" operator="greaterThan">
      <formula>$AI$8</formula>
    </cfRule>
  </conditionalFormatting>
  <conditionalFormatting sqref="AH11:AH34">
    <cfRule type="cellIs" dxfId="369" priority="6" operator="greaterThan">
      <formula>$AH$8</formula>
    </cfRule>
    <cfRule type="cellIs" dxfId="368" priority="7" operator="greaterThan">
      <formula>$AH$8</formula>
    </cfRule>
  </conditionalFormatting>
  <conditionalFormatting sqref="AP11:AP34">
    <cfRule type="cellIs" dxfId="367" priority="4" operator="equal">
      <formula>0</formula>
    </cfRule>
  </conditionalFormatting>
  <conditionalFormatting sqref="AP11:AP34">
    <cfRule type="cellIs" dxfId="366" priority="3" operator="greaterThan">
      <formula>1179</formula>
    </cfRule>
  </conditionalFormatting>
  <conditionalFormatting sqref="AP11:AP34">
    <cfRule type="cellIs" dxfId="365" priority="2" operator="greaterThan">
      <formula>99</formula>
    </cfRule>
  </conditionalFormatting>
  <conditionalFormatting sqref="AP11:AP34">
    <cfRule type="cellIs" dxfId="364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AV32:AW32">
      <formula1>$AV$25:$AV$29</formula1>
    </dataValidation>
    <dataValidation type="list" allowBlank="1" showInputMessage="1" showErrorMessage="1" sqref="H11:H34">
      <formula1>$AV$10:$AV$20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7030A0"/>
  </sheetPr>
  <dimension ref="A2:AY112"/>
  <sheetViews>
    <sheetView showGridLines="0" zoomScaleNormal="100" workbookViewId="0">
      <selection activeCell="J17" sqref="J17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175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99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03" t="s">
        <v>10</v>
      </c>
      <c r="I7" s="202" t="s">
        <v>11</v>
      </c>
      <c r="J7" s="202" t="s">
        <v>12</v>
      </c>
      <c r="K7" s="202" t="s">
        <v>13</v>
      </c>
      <c r="L7" s="14"/>
      <c r="M7" s="14"/>
      <c r="N7" s="14"/>
      <c r="O7" s="203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02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02" t="s">
        <v>22</v>
      </c>
      <c r="AG7" s="202" t="s">
        <v>23</v>
      </c>
      <c r="AH7" s="202" t="s">
        <v>24</v>
      </c>
      <c r="AI7" s="202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02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42048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26076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02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00" t="s">
        <v>51</v>
      </c>
      <c r="V9" s="200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98" t="s">
        <v>55</v>
      </c>
      <c r="AG9" s="198" t="s">
        <v>56</v>
      </c>
      <c r="AH9" s="266" t="s">
        <v>57</v>
      </c>
      <c r="AI9" s="281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83" t="s">
        <v>66</v>
      </c>
      <c r="AR9" s="200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92"/>
      <c r="I10" s="200" t="s">
        <v>75</v>
      </c>
      <c r="J10" s="200" t="s">
        <v>75</v>
      </c>
      <c r="K10" s="200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12'!Q34</f>
        <v>25223941</v>
      </c>
      <c r="R10" s="274"/>
      <c r="S10" s="275"/>
      <c r="T10" s="276"/>
      <c r="U10" s="200" t="s">
        <v>75</v>
      </c>
      <c r="V10" s="200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12'!AG34</f>
        <v>34681688</v>
      </c>
      <c r="AH10" s="266"/>
      <c r="AI10" s="282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2">
        <f>'FEB 12'!AP34</f>
        <v>7713406</v>
      </c>
      <c r="AQ10" s="284"/>
      <c r="AR10" s="201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10</v>
      </c>
      <c r="E11" s="43">
        <f>D11/1.42</f>
        <v>7.042253521126761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126</v>
      </c>
      <c r="P11" s="125">
        <v>92</v>
      </c>
      <c r="Q11" s="125">
        <v>25227946</v>
      </c>
      <c r="R11" s="48">
        <f>Q11-Q10</f>
        <v>4005</v>
      </c>
      <c r="S11" s="49">
        <f>R11*24/1000</f>
        <v>96.12</v>
      </c>
      <c r="T11" s="49">
        <f>R11/1000</f>
        <v>4.0049999999999999</v>
      </c>
      <c r="U11" s="126">
        <v>4.5999999999999996</v>
      </c>
      <c r="V11" s="126">
        <f>U11</f>
        <v>4.5999999999999996</v>
      </c>
      <c r="W11" s="127" t="s">
        <v>129</v>
      </c>
      <c r="X11" s="129">
        <v>0</v>
      </c>
      <c r="Y11" s="129">
        <v>0</v>
      </c>
      <c r="Z11" s="129">
        <v>1028</v>
      </c>
      <c r="AA11" s="129">
        <v>0</v>
      </c>
      <c r="AB11" s="129">
        <v>1130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34682376</v>
      </c>
      <c r="AH11" s="51">
        <f>IF(ISBLANK(AG11),"-",AG11-AG10)</f>
        <v>688</v>
      </c>
      <c r="AI11" s="52">
        <f>AH11/T11</f>
        <v>171.78526841448189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</v>
      </c>
      <c r="AP11" s="205">
        <v>7714537</v>
      </c>
      <c r="AQ11" s="129">
        <f>AP11-AP10</f>
        <v>1131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12</v>
      </c>
      <c r="E12" s="43">
        <f t="shared" ref="E12:E34" si="0">D12/1.42</f>
        <v>8.4507042253521139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125</v>
      </c>
      <c r="P12" s="125">
        <v>100</v>
      </c>
      <c r="Q12" s="125">
        <v>25231639</v>
      </c>
      <c r="R12" s="48">
        <f t="shared" ref="R12:R34" si="3">Q12-Q11</f>
        <v>3693</v>
      </c>
      <c r="S12" s="49">
        <f t="shared" ref="S12:S34" si="4">R12*24/1000</f>
        <v>88.632000000000005</v>
      </c>
      <c r="T12" s="49">
        <f t="shared" ref="T12:T34" si="5">R12/1000</f>
        <v>3.6930000000000001</v>
      </c>
      <c r="U12" s="126">
        <v>5.7</v>
      </c>
      <c r="V12" s="126">
        <f>U12</f>
        <v>5.7</v>
      </c>
      <c r="W12" s="127" t="s">
        <v>129</v>
      </c>
      <c r="X12" s="129">
        <v>0</v>
      </c>
      <c r="Y12" s="129">
        <v>0</v>
      </c>
      <c r="Z12" s="129">
        <v>992</v>
      </c>
      <c r="AA12" s="129">
        <v>0</v>
      </c>
      <c r="AB12" s="129">
        <v>1129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34683000</v>
      </c>
      <c r="AH12" s="51">
        <f>IF(ISBLANK(AG12),"-",AG12-AG11)</f>
        <v>624</v>
      </c>
      <c r="AI12" s="52">
        <f t="shared" ref="AI12:AI34" si="6">AH12/T12</f>
        <v>168.96831844029245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</v>
      </c>
      <c r="AP12" s="205">
        <v>7715713</v>
      </c>
      <c r="AQ12" s="129">
        <f>AP12-AP11</f>
        <v>1176</v>
      </c>
      <c r="AR12" s="55">
        <v>1.33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14</v>
      </c>
      <c r="E13" s="43">
        <f t="shared" si="0"/>
        <v>9.8591549295774659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122</v>
      </c>
      <c r="P13" s="125">
        <v>88</v>
      </c>
      <c r="Q13" s="125">
        <v>25235504</v>
      </c>
      <c r="R13" s="48">
        <f t="shared" si="3"/>
        <v>3865</v>
      </c>
      <c r="S13" s="49">
        <f t="shared" si="4"/>
        <v>92.76</v>
      </c>
      <c r="T13" s="49">
        <f t="shared" si="5"/>
        <v>3.8650000000000002</v>
      </c>
      <c r="U13" s="126">
        <v>7</v>
      </c>
      <c r="V13" s="126">
        <f t="shared" ref="V13:V33" si="7">U13</f>
        <v>7</v>
      </c>
      <c r="W13" s="127" t="s">
        <v>129</v>
      </c>
      <c r="X13" s="129">
        <v>0</v>
      </c>
      <c r="Y13" s="129">
        <v>0</v>
      </c>
      <c r="Z13" s="129">
        <v>962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34683636</v>
      </c>
      <c r="AH13" s="51">
        <f>IF(ISBLANK(AG13),"-",AG13-AG12)</f>
        <v>636</v>
      </c>
      <c r="AI13" s="52">
        <f t="shared" si="6"/>
        <v>164.55368693402329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</v>
      </c>
      <c r="AP13" s="205">
        <v>7716937</v>
      </c>
      <c r="AQ13" s="129">
        <f>AP13-AP12</f>
        <v>1224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15</v>
      </c>
      <c r="E14" s="43">
        <f t="shared" si="0"/>
        <v>10.563380281690142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112</v>
      </c>
      <c r="P14" s="125">
        <v>92</v>
      </c>
      <c r="Q14" s="125">
        <v>25239260</v>
      </c>
      <c r="R14" s="48">
        <f t="shared" si="3"/>
        <v>3756</v>
      </c>
      <c r="S14" s="49">
        <f t="shared" si="4"/>
        <v>90.144000000000005</v>
      </c>
      <c r="T14" s="49">
        <f t="shared" si="5"/>
        <v>3.7559999999999998</v>
      </c>
      <c r="U14" s="126">
        <v>8.4</v>
      </c>
      <c r="V14" s="126">
        <f t="shared" si="7"/>
        <v>8.4</v>
      </c>
      <c r="W14" s="127" t="s">
        <v>129</v>
      </c>
      <c r="X14" s="129">
        <v>0</v>
      </c>
      <c r="Y14" s="129">
        <v>0</v>
      </c>
      <c r="Z14" s="129">
        <v>978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34684232</v>
      </c>
      <c r="AH14" s="51">
        <f t="shared" ref="AH14:AH34" si="8">IF(ISBLANK(AG14),"-",AG14-AG13)</f>
        <v>596</v>
      </c>
      <c r="AI14" s="52">
        <f t="shared" si="6"/>
        <v>158.67944621938233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</v>
      </c>
      <c r="AP14" s="205">
        <v>7718160</v>
      </c>
      <c r="AQ14" s="129">
        <f>AP14-AP13</f>
        <v>1223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12</v>
      </c>
      <c r="E15" s="43">
        <f t="shared" si="0"/>
        <v>8.4507042253521139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100</v>
      </c>
      <c r="P15" s="125">
        <v>98</v>
      </c>
      <c r="Q15" s="125">
        <v>25243281</v>
      </c>
      <c r="R15" s="48">
        <f t="shared" si="3"/>
        <v>4021</v>
      </c>
      <c r="S15" s="49">
        <f t="shared" si="4"/>
        <v>96.504000000000005</v>
      </c>
      <c r="T15" s="49">
        <f t="shared" si="5"/>
        <v>4.0209999999999999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953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34684876</v>
      </c>
      <c r="AH15" s="51">
        <f>IF(ISBLANK(AG15),"-",AG15-AG14)</f>
        <v>644</v>
      </c>
      <c r="AI15" s="52">
        <f t="shared" si="6"/>
        <v>160.15916438696843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</v>
      </c>
      <c r="AP15" s="205">
        <v>7719214</v>
      </c>
      <c r="AQ15" s="129">
        <f>AP15-AP14</f>
        <v>1054</v>
      </c>
      <c r="AR15" s="53"/>
      <c r="AS15" s="54" t="s">
        <v>113</v>
      </c>
      <c r="AV15" s="41" t="s">
        <v>98</v>
      </c>
      <c r="AW15" s="41" t="s">
        <v>99</v>
      </c>
      <c r="AY15" s="85" t="s">
        <v>175</v>
      </c>
    </row>
    <row r="16" spans="2:51" x14ac:dyDescent="0.25">
      <c r="B16" s="42">
        <v>2.2083333333333299</v>
      </c>
      <c r="C16" s="42">
        <v>0.25</v>
      </c>
      <c r="D16" s="124">
        <v>12</v>
      </c>
      <c r="E16" s="43">
        <f t="shared" si="0"/>
        <v>8.4507042253521139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117</v>
      </c>
      <c r="P16" s="125">
        <v>110</v>
      </c>
      <c r="Q16" s="125">
        <v>25247615</v>
      </c>
      <c r="R16" s="48">
        <f t="shared" si="3"/>
        <v>4334</v>
      </c>
      <c r="S16" s="49">
        <f t="shared" si="4"/>
        <v>104.01600000000001</v>
      </c>
      <c r="T16" s="49">
        <f t="shared" si="5"/>
        <v>4.3339999999999996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1117</v>
      </c>
      <c r="AA16" s="129">
        <v>0</v>
      </c>
      <c r="AB16" s="129">
        <v>1151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34685572</v>
      </c>
      <c r="AH16" s="51">
        <f t="shared" si="8"/>
        <v>696</v>
      </c>
      <c r="AI16" s="52">
        <f t="shared" si="6"/>
        <v>160.59067835717585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205">
        <v>7719214</v>
      </c>
      <c r="AQ16" s="129">
        <f t="shared" ref="AQ16:AQ34" si="10">AP16-AP15</f>
        <v>0</v>
      </c>
      <c r="AR16" s="55">
        <v>1.25</v>
      </c>
      <c r="AS16" s="54" t="s">
        <v>101</v>
      </c>
      <c r="AV16" s="41" t="s">
        <v>102</v>
      </c>
      <c r="AW16" s="41" t="s">
        <v>103</v>
      </c>
      <c r="AY16" s="111"/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0"/>
        <v>5.6338028169014089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137</v>
      </c>
      <c r="P17" s="125">
        <v>139</v>
      </c>
      <c r="Q17" s="125">
        <v>25253315</v>
      </c>
      <c r="R17" s="48">
        <f t="shared" si="3"/>
        <v>5700</v>
      </c>
      <c r="S17" s="49">
        <f t="shared" si="4"/>
        <v>136.80000000000001</v>
      </c>
      <c r="T17" s="49">
        <f t="shared" si="5"/>
        <v>5.7</v>
      </c>
      <c r="U17" s="126">
        <v>9.4</v>
      </c>
      <c r="V17" s="126">
        <f t="shared" si="7"/>
        <v>9.4</v>
      </c>
      <c r="W17" s="127" t="s">
        <v>148</v>
      </c>
      <c r="X17" s="129">
        <v>0</v>
      </c>
      <c r="Y17" s="129">
        <v>985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34686860</v>
      </c>
      <c r="AH17" s="51">
        <f t="shared" si="8"/>
        <v>1288</v>
      </c>
      <c r="AI17" s="52">
        <f t="shared" si="6"/>
        <v>225.96491228070175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205">
        <v>7719214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136</v>
      </c>
      <c r="P18" s="125">
        <v>148</v>
      </c>
      <c r="Q18" s="125">
        <v>25259299</v>
      </c>
      <c r="R18" s="48">
        <f t="shared" si="3"/>
        <v>5984</v>
      </c>
      <c r="S18" s="49">
        <f t="shared" si="4"/>
        <v>143.61600000000001</v>
      </c>
      <c r="T18" s="49">
        <f t="shared" si="5"/>
        <v>5.984</v>
      </c>
      <c r="U18" s="126">
        <v>8.9</v>
      </c>
      <c r="V18" s="126">
        <f t="shared" si="7"/>
        <v>8.9</v>
      </c>
      <c r="W18" s="127" t="s">
        <v>148</v>
      </c>
      <c r="X18" s="129">
        <v>0</v>
      </c>
      <c r="Y18" s="129">
        <v>1049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34688204</v>
      </c>
      <c r="AH18" s="51">
        <f t="shared" si="8"/>
        <v>1344</v>
      </c>
      <c r="AI18" s="52">
        <f t="shared" si="6"/>
        <v>224.59893048128342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205">
        <v>7719214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0"/>
        <v>4.9295774647887329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133</v>
      </c>
      <c r="P19" s="125">
        <v>151</v>
      </c>
      <c r="Q19" s="125">
        <v>25265472</v>
      </c>
      <c r="R19" s="48">
        <f t="shared" si="3"/>
        <v>6173</v>
      </c>
      <c r="S19" s="49">
        <f t="shared" si="4"/>
        <v>148.15199999999999</v>
      </c>
      <c r="T19" s="49">
        <f t="shared" si="5"/>
        <v>6.173</v>
      </c>
      <c r="U19" s="126">
        <v>8.4</v>
      </c>
      <c r="V19" s="126">
        <f t="shared" si="7"/>
        <v>8.4</v>
      </c>
      <c r="W19" s="127" t="s">
        <v>148</v>
      </c>
      <c r="X19" s="129">
        <v>0</v>
      </c>
      <c r="Y19" s="129">
        <v>1105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34689592</v>
      </c>
      <c r="AH19" s="51">
        <f t="shared" si="8"/>
        <v>1388</v>
      </c>
      <c r="AI19" s="52">
        <f t="shared" si="6"/>
        <v>224.85015389599872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205">
        <v>7719214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133</v>
      </c>
      <c r="P20" s="125">
        <v>151</v>
      </c>
      <c r="Q20" s="125">
        <v>25271719</v>
      </c>
      <c r="R20" s="48">
        <f t="shared" si="3"/>
        <v>6247</v>
      </c>
      <c r="S20" s="49">
        <f t="shared" si="4"/>
        <v>149.928</v>
      </c>
      <c r="T20" s="49">
        <f t="shared" si="5"/>
        <v>6.2469999999999999</v>
      </c>
      <c r="U20" s="126">
        <v>7.7</v>
      </c>
      <c r="V20" s="126">
        <f t="shared" si="7"/>
        <v>7.7</v>
      </c>
      <c r="W20" s="127" t="s">
        <v>148</v>
      </c>
      <c r="X20" s="129">
        <v>0</v>
      </c>
      <c r="Y20" s="129">
        <v>1103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34690996</v>
      </c>
      <c r="AH20" s="51">
        <f>IF(ISBLANK(AG20),"-",AG20-AG19)</f>
        <v>1404</v>
      </c>
      <c r="AI20" s="52">
        <f t="shared" si="6"/>
        <v>224.74787898191133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205">
        <v>7719214</v>
      </c>
      <c r="AQ20" s="129">
        <f t="shared" si="10"/>
        <v>0</v>
      </c>
      <c r="AR20" s="55">
        <v>1.1000000000000001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7</v>
      </c>
      <c r="E21" s="43">
        <f t="shared" si="0"/>
        <v>4.9295774647887329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130</v>
      </c>
      <c r="P21" s="125">
        <v>148</v>
      </c>
      <c r="Q21" s="125">
        <v>25277731</v>
      </c>
      <c r="R21" s="48">
        <f>Q21-Q20</f>
        <v>6012</v>
      </c>
      <c r="S21" s="49">
        <f t="shared" si="4"/>
        <v>144.28800000000001</v>
      </c>
      <c r="T21" s="49">
        <f t="shared" si="5"/>
        <v>6.0119999999999996</v>
      </c>
      <c r="U21" s="126">
        <v>7.3</v>
      </c>
      <c r="V21" s="126">
        <f t="shared" si="7"/>
        <v>7.3</v>
      </c>
      <c r="W21" s="127" t="s">
        <v>148</v>
      </c>
      <c r="X21" s="129">
        <v>0</v>
      </c>
      <c r="Y21" s="129">
        <v>1117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34692340</v>
      </c>
      <c r="AH21" s="51">
        <f t="shared" si="8"/>
        <v>1344</v>
      </c>
      <c r="AI21" s="52">
        <f t="shared" si="6"/>
        <v>223.55289421157687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205">
        <v>7719214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6</v>
      </c>
      <c r="E22" s="43">
        <f t="shared" si="0"/>
        <v>4.2253521126760569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129</v>
      </c>
      <c r="P22" s="125">
        <v>144</v>
      </c>
      <c r="Q22" s="125">
        <v>25283781</v>
      </c>
      <c r="R22" s="48">
        <f t="shared" si="3"/>
        <v>6050</v>
      </c>
      <c r="S22" s="49">
        <f t="shared" si="4"/>
        <v>145.19999999999999</v>
      </c>
      <c r="T22" s="49">
        <f t="shared" si="5"/>
        <v>6.05</v>
      </c>
      <c r="U22" s="126">
        <v>6.6</v>
      </c>
      <c r="V22" s="126">
        <f t="shared" si="7"/>
        <v>6.6</v>
      </c>
      <c r="W22" s="127" t="s">
        <v>148</v>
      </c>
      <c r="X22" s="129">
        <v>0</v>
      </c>
      <c r="Y22" s="129">
        <v>1145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34693724</v>
      </c>
      <c r="AH22" s="51">
        <f t="shared" si="8"/>
        <v>1384</v>
      </c>
      <c r="AI22" s="52">
        <f t="shared" si="6"/>
        <v>228.7603305785124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205">
        <v>7719214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0"/>
        <v>3.5211267605633805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133</v>
      </c>
      <c r="P23" s="125">
        <v>140</v>
      </c>
      <c r="Q23" s="125">
        <v>25289717</v>
      </c>
      <c r="R23" s="48">
        <f t="shared" si="3"/>
        <v>5936</v>
      </c>
      <c r="S23" s="49">
        <f t="shared" si="4"/>
        <v>142.464</v>
      </c>
      <c r="T23" s="49">
        <f t="shared" si="5"/>
        <v>5.9359999999999999</v>
      </c>
      <c r="U23" s="126">
        <v>6.2</v>
      </c>
      <c r="V23" s="126">
        <f t="shared" si="7"/>
        <v>6.2</v>
      </c>
      <c r="W23" s="127" t="s">
        <v>148</v>
      </c>
      <c r="X23" s="129">
        <v>0</v>
      </c>
      <c r="Y23" s="129">
        <v>1041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34695076</v>
      </c>
      <c r="AH23" s="51">
        <f t="shared" si="8"/>
        <v>1352</v>
      </c>
      <c r="AI23" s="52">
        <f t="shared" si="6"/>
        <v>227.76280323450135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205">
        <v>7719214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0"/>
        <v>4.2253521126760569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135</v>
      </c>
      <c r="P24" s="125">
        <v>141</v>
      </c>
      <c r="Q24" s="125">
        <v>25295504</v>
      </c>
      <c r="R24" s="48">
        <f t="shared" si="3"/>
        <v>5787</v>
      </c>
      <c r="S24" s="49">
        <f t="shared" si="4"/>
        <v>138.88800000000001</v>
      </c>
      <c r="T24" s="49">
        <f t="shared" si="5"/>
        <v>5.7869999999999999</v>
      </c>
      <c r="U24" s="126">
        <v>5.9</v>
      </c>
      <c r="V24" s="126">
        <f t="shared" si="7"/>
        <v>5.9</v>
      </c>
      <c r="W24" s="127" t="s">
        <v>148</v>
      </c>
      <c r="X24" s="129">
        <v>0</v>
      </c>
      <c r="Y24" s="129">
        <v>1005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34696412</v>
      </c>
      <c r="AH24" s="51">
        <f t="shared" si="8"/>
        <v>1336</v>
      </c>
      <c r="AI24" s="52">
        <f t="shared" si="6"/>
        <v>230.86227751857612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205">
        <v>7719214</v>
      </c>
      <c r="AQ24" s="129">
        <f t="shared" si="10"/>
        <v>0</v>
      </c>
      <c r="AR24" s="55">
        <v>1.04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133</v>
      </c>
      <c r="P25" s="125">
        <v>135</v>
      </c>
      <c r="Q25" s="125">
        <v>25301266</v>
      </c>
      <c r="R25" s="48">
        <f t="shared" si="3"/>
        <v>5762</v>
      </c>
      <c r="S25" s="49">
        <f t="shared" si="4"/>
        <v>138.28800000000001</v>
      </c>
      <c r="T25" s="49">
        <f t="shared" si="5"/>
        <v>5.7619999999999996</v>
      </c>
      <c r="U25" s="126">
        <v>5.6</v>
      </c>
      <c r="V25" s="126">
        <f t="shared" si="7"/>
        <v>5.6</v>
      </c>
      <c r="W25" s="127" t="s">
        <v>148</v>
      </c>
      <c r="X25" s="129">
        <v>0</v>
      </c>
      <c r="Y25" s="129">
        <v>1016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34697741</v>
      </c>
      <c r="AH25" s="51">
        <f t="shared" si="8"/>
        <v>1329</v>
      </c>
      <c r="AI25" s="52">
        <f t="shared" si="6"/>
        <v>230.64908018049289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205">
        <v>7719214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4</v>
      </c>
      <c r="E26" s="43">
        <f t="shared" si="0"/>
        <v>2.8169014084507045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135</v>
      </c>
      <c r="P26" s="125">
        <v>138</v>
      </c>
      <c r="Q26" s="125">
        <v>25307004</v>
      </c>
      <c r="R26" s="48">
        <f t="shared" si="3"/>
        <v>5738</v>
      </c>
      <c r="S26" s="49">
        <f t="shared" si="4"/>
        <v>137.71199999999999</v>
      </c>
      <c r="T26" s="49">
        <f t="shared" si="5"/>
        <v>5.7380000000000004</v>
      </c>
      <c r="U26" s="126">
        <v>5.3</v>
      </c>
      <c r="V26" s="126">
        <f t="shared" si="7"/>
        <v>5.3</v>
      </c>
      <c r="W26" s="127" t="s">
        <v>148</v>
      </c>
      <c r="X26" s="129">
        <v>0</v>
      </c>
      <c r="Y26" s="129">
        <v>1038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34699086</v>
      </c>
      <c r="AH26" s="51">
        <f t="shared" si="8"/>
        <v>1345</v>
      </c>
      <c r="AI26" s="52">
        <f t="shared" si="6"/>
        <v>234.40223074241894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205">
        <v>7719214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0"/>
        <v>3.5211267605633805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131</v>
      </c>
      <c r="P27" s="125">
        <v>137</v>
      </c>
      <c r="Q27" s="125">
        <v>25312719</v>
      </c>
      <c r="R27" s="48">
        <f t="shared" si="3"/>
        <v>5715</v>
      </c>
      <c r="S27" s="49">
        <f t="shared" si="4"/>
        <v>137.16</v>
      </c>
      <c r="T27" s="49">
        <f t="shared" si="5"/>
        <v>5.7149999999999999</v>
      </c>
      <c r="U27" s="126">
        <v>4.7</v>
      </c>
      <c r="V27" s="126">
        <f t="shared" si="7"/>
        <v>4.7</v>
      </c>
      <c r="W27" s="127" t="s">
        <v>148</v>
      </c>
      <c r="X27" s="129">
        <v>0</v>
      </c>
      <c r="Y27" s="129">
        <v>1041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34700448</v>
      </c>
      <c r="AH27" s="51">
        <f t="shared" si="8"/>
        <v>1362</v>
      </c>
      <c r="AI27" s="52">
        <f t="shared" si="6"/>
        <v>238.32020997375329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205">
        <v>7719214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5</v>
      </c>
      <c r="E28" s="43">
        <f t="shared" si="0"/>
        <v>3.5211267605633805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133</v>
      </c>
      <c r="P28" s="125">
        <v>136</v>
      </c>
      <c r="Q28" s="125">
        <v>25318352</v>
      </c>
      <c r="R28" s="48">
        <f t="shared" si="3"/>
        <v>5633</v>
      </c>
      <c r="S28" s="49">
        <f t="shared" si="4"/>
        <v>135.19200000000001</v>
      </c>
      <c r="T28" s="49">
        <f t="shared" si="5"/>
        <v>5.633</v>
      </c>
      <c r="U28" s="126">
        <v>4.5999999999999996</v>
      </c>
      <c r="V28" s="126">
        <f t="shared" si="7"/>
        <v>4.5999999999999996</v>
      </c>
      <c r="W28" s="127" t="s">
        <v>148</v>
      </c>
      <c r="X28" s="129">
        <v>0</v>
      </c>
      <c r="Y28" s="129">
        <v>997</v>
      </c>
      <c r="Z28" s="129">
        <v>1165</v>
      </c>
      <c r="AA28" s="129">
        <v>1185</v>
      </c>
      <c r="AB28" s="129">
        <v>1169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34701732</v>
      </c>
      <c r="AH28" s="51">
        <f t="shared" si="8"/>
        <v>1284</v>
      </c>
      <c r="AI28" s="52">
        <f t="shared" si="6"/>
        <v>227.94248180365702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205">
        <v>7719214</v>
      </c>
      <c r="AQ28" s="129">
        <f t="shared" si="10"/>
        <v>0</v>
      </c>
      <c r="AR28" s="55">
        <v>0.99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5</v>
      </c>
      <c r="E29" s="43">
        <f t="shared" si="0"/>
        <v>3.5211267605633805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132</v>
      </c>
      <c r="P29" s="125">
        <v>135</v>
      </c>
      <c r="Q29" s="125">
        <v>25323899</v>
      </c>
      <c r="R29" s="48">
        <f t="shared" si="3"/>
        <v>5547</v>
      </c>
      <c r="S29" s="49">
        <f t="shared" si="4"/>
        <v>133.12799999999999</v>
      </c>
      <c r="T29" s="49">
        <f t="shared" si="5"/>
        <v>5.5469999999999997</v>
      </c>
      <c r="U29" s="126">
        <v>4.4000000000000004</v>
      </c>
      <c r="V29" s="126">
        <f t="shared" si="7"/>
        <v>4.4000000000000004</v>
      </c>
      <c r="W29" s="127" t="s">
        <v>148</v>
      </c>
      <c r="X29" s="129">
        <v>0</v>
      </c>
      <c r="Y29" s="129">
        <v>1004</v>
      </c>
      <c r="Z29" s="129">
        <v>1165</v>
      </c>
      <c r="AA29" s="129">
        <v>1185</v>
      </c>
      <c r="AB29" s="129">
        <v>1169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34702970</v>
      </c>
      <c r="AH29" s="51">
        <f t="shared" si="8"/>
        <v>1238</v>
      </c>
      <c r="AI29" s="52">
        <f t="shared" si="6"/>
        <v>223.1837029024698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205">
        <v>7719214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0"/>
        <v>6.3380281690140849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113</v>
      </c>
      <c r="P30" s="125">
        <v>131</v>
      </c>
      <c r="Q30" s="125">
        <v>25329347</v>
      </c>
      <c r="R30" s="48">
        <f t="shared" si="3"/>
        <v>5448</v>
      </c>
      <c r="S30" s="49">
        <f t="shared" si="4"/>
        <v>130.75200000000001</v>
      </c>
      <c r="T30" s="49">
        <f t="shared" si="5"/>
        <v>5.4480000000000004</v>
      </c>
      <c r="U30" s="126">
        <v>3.5</v>
      </c>
      <c r="V30" s="126">
        <f t="shared" si="7"/>
        <v>3.5</v>
      </c>
      <c r="W30" s="127" t="s">
        <v>156</v>
      </c>
      <c r="X30" s="129">
        <v>0</v>
      </c>
      <c r="Y30" s="129">
        <v>1123</v>
      </c>
      <c r="Z30" s="129">
        <v>1196</v>
      </c>
      <c r="AA30" s="129">
        <v>0</v>
      </c>
      <c r="AB30" s="129">
        <v>1199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34704068</v>
      </c>
      <c r="AH30" s="51">
        <f t="shared" si="8"/>
        <v>1098</v>
      </c>
      <c r="AI30" s="52">
        <f t="shared" si="6"/>
        <v>201.54185022026431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205">
        <v>7719214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8</v>
      </c>
      <c r="E31" s="43">
        <f t="shared" si="0"/>
        <v>5.6338028169014089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110</v>
      </c>
      <c r="P31" s="125">
        <v>132</v>
      </c>
      <c r="Q31" s="125">
        <v>25334748</v>
      </c>
      <c r="R31" s="48">
        <f t="shared" si="3"/>
        <v>5401</v>
      </c>
      <c r="S31" s="49">
        <f t="shared" si="4"/>
        <v>129.624</v>
      </c>
      <c r="T31" s="49">
        <f t="shared" si="5"/>
        <v>5.4009999999999998</v>
      </c>
      <c r="U31" s="126">
        <v>2.7</v>
      </c>
      <c r="V31" s="126">
        <f t="shared" si="7"/>
        <v>2.7</v>
      </c>
      <c r="W31" s="127" t="s">
        <v>156</v>
      </c>
      <c r="X31" s="129">
        <v>0</v>
      </c>
      <c r="Y31" s="129">
        <v>1115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34705124</v>
      </c>
      <c r="AH31" s="51">
        <f t="shared" si="8"/>
        <v>1056</v>
      </c>
      <c r="AI31" s="52">
        <f t="shared" si="6"/>
        <v>195.51934826883911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205">
        <v>7719214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121</v>
      </c>
      <c r="P32" s="125">
        <v>120</v>
      </c>
      <c r="Q32" s="125">
        <v>25340033</v>
      </c>
      <c r="R32" s="48">
        <f t="shared" si="3"/>
        <v>5285</v>
      </c>
      <c r="S32" s="49">
        <f t="shared" si="4"/>
        <v>126.84</v>
      </c>
      <c r="T32" s="49">
        <f t="shared" si="5"/>
        <v>5.2850000000000001</v>
      </c>
      <c r="U32" s="126">
        <v>2.2999999999999998</v>
      </c>
      <c r="V32" s="126">
        <f t="shared" si="7"/>
        <v>2.2999999999999998</v>
      </c>
      <c r="W32" s="127" t="s">
        <v>156</v>
      </c>
      <c r="X32" s="129">
        <v>0</v>
      </c>
      <c r="Y32" s="129">
        <v>987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34706213</v>
      </c>
      <c r="AH32" s="51">
        <f t="shared" si="8"/>
        <v>1089</v>
      </c>
      <c r="AI32" s="52">
        <f t="shared" si="6"/>
        <v>206.05487228003784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205">
        <v>7719214</v>
      </c>
      <c r="AQ32" s="129">
        <f t="shared" si="10"/>
        <v>0</v>
      </c>
      <c r="AR32" s="55">
        <v>0.95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6</v>
      </c>
      <c r="E33" s="43">
        <f t="shared" si="0"/>
        <v>4.2253521126760569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127</v>
      </c>
      <c r="P33" s="125">
        <v>106</v>
      </c>
      <c r="Q33" s="125">
        <v>25344591</v>
      </c>
      <c r="R33" s="48">
        <f t="shared" si="3"/>
        <v>4558</v>
      </c>
      <c r="S33" s="49">
        <f t="shared" si="4"/>
        <v>109.392</v>
      </c>
      <c r="T33" s="49">
        <f t="shared" si="5"/>
        <v>4.5579999999999998</v>
      </c>
      <c r="U33" s="126">
        <v>2.7</v>
      </c>
      <c r="V33" s="126">
        <f t="shared" si="7"/>
        <v>2.7</v>
      </c>
      <c r="W33" s="127" t="s">
        <v>129</v>
      </c>
      <c r="X33" s="129">
        <v>0</v>
      </c>
      <c r="Y33" s="129">
        <v>0</v>
      </c>
      <c r="Z33" s="129">
        <v>1174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34707036</v>
      </c>
      <c r="AH33" s="51">
        <f t="shared" si="8"/>
        <v>823</v>
      </c>
      <c r="AI33" s="52">
        <f t="shared" si="6"/>
        <v>180.56164984642388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205">
        <v>7719821</v>
      </c>
      <c r="AQ33" s="129">
        <f t="shared" si="10"/>
        <v>607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9</v>
      </c>
      <c r="E34" s="43">
        <f t="shared" si="0"/>
        <v>6.3380281690140849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127</v>
      </c>
      <c r="P34" s="125">
        <v>100</v>
      </c>
      <c r="Q34" s="125">
        <v>25348821</v>
      </c>
      <c r="R34" s="48">
        <f t="shared" si="3"/>
        <v>4230</v>
      </c>
      <c r="S34" s="49">
        <f t="shared" si="4"/>
        <v>101.52</v>
      </c>
      <c r="T34" s="49">
        <f t="shared" si="5"/>
        <v>4.2300000000000004</v>
      </c>
      <c r="U34" s="126">
        <v>3.7</v>
      </c>
      <c r="V34" s="126">
        <f>U34</f>
        <v>3.7</v>
      </c>
      <c r="W34" s="127" t="s">
        <v>129</v>
      </c>
      <c r="X34" s="129">
        <v>0</v>
      </c>
      <c r="Y34" s="129">
        <v>0</v>
      </c>
      <c r="Z34" s="129">
        <v>1093</v>
      </c>
      <c r="AA34" s="129">
        <v>0</v>
      </c>
      <c r="AB34" s="129">
        <v>1110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34707764</v>
      </c>
      <c r="AH34" s="51">
        <f t="shared" si="8"/>
        <v>728</v>
      </c>
      <c r="AI34" s="52">
        <f t="shared" si="6"/>
        <v>172.10401891252954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205">
        <v>7720695</v>
      </c>
      <c r="AQ34" s="129">
        <f t="shared" si="10"/>
        <v>874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125.5</v>
      </c>
      <c r="Q35" s="66">
        <f>Q34-Q10</f>
        <v>124880</v>
      </c>
      <c r="R35" s="67">
        <f>SUM(R11:R34)</f>
        <v>124880</v>
      </c>
      <c r="S35" s="175">
        <f>AVERAGE(S11:S34)</f>
        <v>124.88</v>
      </c>
      <c r="T35" s="175">
        <f>SUM(T11:T34)</f>
        <v>124.88000000000001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26076</v>
      </c>
      <c r="AH35" s="70">
        <f>SUM(AH11:AH34)</f>
        <v>26076</v>
      </c>
      <c r="AI35" s="71">
        <f>$AH$35/$T35</f>
        <v>208.80845611787313</v>
      </c>
      <c r="AJ35" s="99"/>
      <c r="AK35" s="100"/>
      <c r="AL35" s="100"/>
      <c r="AM35" s="100"/>
      <c r="AN35" s="101"/>
      <c r="AO35" s="72"/>
      <c r="AP35" s="73">
        <f>AP34-AP10</f>
        <v>7289</v>
      </c>
      <c r="AQ35" s="74">
        <f>SUM(AQ11:AQ34)</f>
        <v>7289</v>
      </c>
      <c r="AR35" s="75">
        <f>AVERAGE(AR11:AR34)</f>
        <v>1.1100000000000001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245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246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76"/>
      <c r="AW41" s="76"/>
      <c r="AY41" s="107"/>
    </row>
    <row r="42" spans="2:51" x14ac:dyDescent="0.25">
      <c r="B42" s="122" t="s">
        <v>124</v>
      </c>
      <c r="C42" s="116"/>
      <c r="D42" s="116"/>
      <c r="E42" s="116"/>
      <c r="F42" s="116"/>
      <c r="G42" s="116"/>
      <c r="H42" s="116"/>
      <c r="I42" s="176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15" t="s">
        <v>162</v>
      </c>
      <c r="C43" s="116"/>
      <c r="D43" s="116"/>
      <c r="E43" s="116"/>
      <c r="F43" s="116"/>
      <c r="G43" s="116"/>
      <c r="H43" s="116"/>
      <c r="I43" s="176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22" t="s">
        <v>125</v>
      </c>
      <c r="C44" s="116"/>
      <c r="D44" s="116"/>
      <c r="E44" s="116"/>
      <c r="F44" s="116"/>
      <c r="G44" s="116"/>
      <c r="H44" s="116"/>
      <c r="I44" s="176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244</v>
      </c>
      <c r="C45" s="116"/>
      <c r="D45" s="116"/>
      <c r="E45" s="116"/>
      <c r="F45" s="116"/>
      <c r="G45" s="94"/>
      <c r="H45" s="94"/>
      <c r="I45" s="176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143</v>
      </c>
      <c r="C46" s="116"/>
      <c r="D46" s="116"/>
      <c r="E46" s="116"/>
      <c r="F46" s="116"/>
      <c r="G46" s="94"/>
      <c r="H46" s="94"/>
      <c r="I46" s="123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20"/>
      <c r="U46" s="120"/>
      <c r="V46" s="120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178</v>
      </c>
      <c r="C47" s="122"/>
      <c r="D47" s="116"/>
      <c r="E47" s="94"/>
      <c r="F47" s="116"/>
      <c r="G47" s="116"/>
      <c r="H47" s="116"/>
      <c r="I47" s="116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20"/>
      <c r="U47" s="120"/>
      <c r="V47" s="120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247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83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131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83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167</v>
      </c>
      <c r="C50" s="118"/>
      <c r="D50" s="116"/>
      <c r="E50" s="94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20"/>
      <c r="U50" s="83"/>
      <c r="V50" s="83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132</v>
      </c>
      <c r="C51" s="118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3"/>
      <c r="V51" s="83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250</v>
      </c>
      <c r="C52" s="118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3"/>
      <c r="V52" s="83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133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3"/>
      <c r="V53" s="83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 t="s">
        <v>140</v>
      </c>
      <c r="C54" s="118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3"/>
      <c r="V54" s="83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251</v>
      </c>
      <c r="C55" s="115"/>
      <c r="D55" s="116"/>
      <c r="E55" s="116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3"/>
      <c r="V55" s="83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138</v>
      </c>
      <c r="C56" s="115"/>
      <c r="D56" s="94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4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1" t="s">
        <v>221</v>
      </c>
      <c r="C57" s="122"/>
      <c r="D57" s="94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4"/>
      <c r="X57" s="84"/>
      <c r="Y57" s="84"/>
      <c r="Z57" s="112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111"/>
      <c r="AW57" s="107"/>
      <c r="AX57" s="107"/>
      <c r="AY57" s="107"/>
    </row>
    <row r="58" spans="2:51" x14ac:dyDescent="0.25">
      <c r="B58" s="95" t="s">
        <v>182</v>
      </c>
      <c r="C58" s="122"/>
      <c r="D58" s="116"/>
      <c r="E58" s="94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 t="s">
        <v>127</v>
      </c>
      <c r="C59" s="118"/>
      <c r="D59" s="116"/>
      <c r="E59" s="94"/>
      <c r="F59" s="94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18"/>
      <c r="D60" s="116"/>
      <c r="E60" s="116"/>
      <c r="F60" s="94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92"/>
      <c r="D61" s="116"/>
      <c r="E61" s="116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204"/>
      <c r="C62" s="122"/>
      <c r="D62" s="92"/>
      <c r="E62" s="116"/>
      <c r="F62" s="116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204"/>
      <c r="C63" s="183"/>
      <c r="D63" s="84"/>
      <c r="E63" s="178"/>
      <c r="F63" s="178"/>
      <c r="G63" s="178"/>
      <c r="H63" s="178"/>
      <c r="I63" s="84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84"/>
      <c r="U63" s="185"/>
      <c r="V63" s="185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82"/>
    </row>
    <row r="64" spans="2:51" s="182" customFormat="1" x14ac:dyDescent="0.25">
      <c r="B64" s="204"/>
      <c r="C64" s="186"/>
      <c r="D64" s="178"/>
      <c r="E64" s="84"/>
      <c r="F64" s="178"/>
      <c r="G64" s="178"/>
      <c r="H64" s="178"/>
      <c r="I64" s="178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84"/>
      <c r="U64" s="185"/>
      <c r="V64" s="185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T64" s="22"/>
      <c r="AV64" s="111"/>
      <c r="AY64" s="107"/>
    </row>
    <row r="65" spans="1:51" x14ac:dyDescent="0.25">
      <c r="A65" s="112"/>
      <c r="B65" s="204"/>
      <c r="C65" s="181"/>
      <c r="D65" s="178"/>
      <c r="E65" s="84"/>
      <c r="F65" s="84"/>
      <c r="G65" s="178"/>
      <c r="H65" s="178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204"/>
      <c r="C66" s="182"/>
      <c r="D66" s="182"/>
      <c r="E66" s="182"/>
      <c r="F66" s="182"/>
      <c r="G66" s="84"/>
      <c r="H66" s="84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204"/>
      <c r="C67" s="182"/>
      <c r="D67" s="182"/>
      <c r="E67" s="182"/>
      <c r="F67" s="182"/>
      <c r="G67" s="84"/>
      <c r="H67" s="84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204"/>
      <c r="C68" s="182"/>
      <c r="D68" s="182"/>
      <c r="E68" s="182"/>
      <c r="F68" s="182"/>
      <c r="G68" s="182"/>
      <c r="H68" s="18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204"/>
      <c r="C69" s="182"/>
      <c r="D69" s="182"/>
      <c r="E69" s="182"/>
      <c r="F69" s="182"/>
      <c r="G69" s="182"/>
      <c r="H69" s="18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204"/>
      <c r="C70" s="182"/>
      <c r="D70" s="182"/>
      <c r="E70" s="182"/>
      <c r="F70" s="182"/>
      <c r="G70" s="182"/>
      <c r="H70" s="18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204"/>
      <c r="C71" s="182"/>
      <c r="D71" s="182"/>
      <c r="E71" s="182"/>
      <c r="F71" s="182"/>
      <c r="G71" s="182"/>
      <c r="H71" s="182"/>
      <c r="I71" s="113"/>
      <c r="J71" s="113"/>
      <c r="K71" s="113"/>
      <c r="L71" s="113"/>
      <c r="M71" s="113"/>
      <c r="N71" s="113"/>
      <c r="O71" s="114"/>
      <c r="P71" s="109"/>
      <c r="R71" s="84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B72" s="177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B73" s="177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B74" s="180"/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B75" s="180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B76" s="180"/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B77" s="180"/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B78" s="84"/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B79" s="84"/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B80" s="180"/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4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4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4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4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4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4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4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4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4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4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4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4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4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T100" s="109"/>
      <c r="U100" s="109"/>
      <c r="AS100" s="107"/>
      <c r="AT100" s="107"/>
      <c r="AU100" s="107"/>
      <c r="AV100" s="107"/>
      <c r="AW100" s="107"/>
      <c r="AX100" s="107"/>
    </row>
    <row r="111" spans="15:51" x14ac:dyDescent="0.25">
      <c r="AY111" s="107"/>
    </row>
    <row r="112" spans="15:51" x14ac:dyDescent="0.25">
      <c r="AS112" s="107"/>
      <c r="AT112" s="107"/>
      <c r="AU112" s="107"/>
      <c r="AV112" s="107"/>
      <c r="AW112" s="107"/>
      <c r="AX112" s="107"/>
    </row>
  </sheetData>
  <protectedRanges>
    <protectedRange sqref="N56:R56 B80 S58:T64 B72:B77 S54:T55 N59:R64 T46:T47 T50:T53" name="Range2_12_5_1_1"/>
    <protectedRange sqref="N10 L10 L6 D6 D8 AD8 AF8 O8:U8 AJ8:AR8 AF10 AR11:AR34 L24:N31 G23:G34 N12:N23 N32:N34 E23:E34 N11:P11 O12:P34 E11:G22 R11:AF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4 E63" name="Range2_2_2_9_2_1_1"/>
    <protectedRange sqref="D61 D64:D65" name="Range2_1_1_1_1_1_9_2_1_1"/>
    <protectedRange sqref="Q10:Q34" name="Range1_17_1_1_1"/>
    <protectedRange sqref="AG10:AG34" name="Range1_18_1_1_1"/>
    <protectedRange sqref="C62 C64" name="Range2_4_1_1_1"/>
    <protectedRange sqref="AS16:AS34" name="Range1_1_1_1"/>
    <protectedRange sqref="P3:U5" name="Range1_16_1_1_1_1"/>
    <protectedRange sqref="C65 C63 C60" name="Range2_1_3_1_1"/>
    <protectedRange sqref="H11:H34" name="Range1_1_1_1_1_1_1"/>
    <protectedRange sqref="B78:B79 J57:R58 D62:D63 I62:I63 Z55:Z56 S56:Y57 AA56:AU57 E64:E65 G66:H67 F65" name="Range2_2_1_10_1_1_1_2"/>
    <protectedRange sqref="C61" name="Range2_2_1_10_2_1_1_1"/>
    <protectedRange sqref="N54:R55 G62:H62 D58 F61 E60" name="Range2_12_1_6_1_1"/>
    <protectedRange sqref="D53:D54 I58:I60 I54:M55 G63:H64 G56:H58 E61:E62 F62:F63 F55:F57 E54:E56" name="Range2_2_12_1_7_1_1"/>
    <protectedRange sqref="D59:D60" name="Range2_1_1_1_1_11_1_2_1_1"/>
    <protectedRange sqref="E57 G59:H59 F58" name="Range2_2_2_9_1_1_1_1"/>
    <protectedRange sqref="D55" name="Range2_1_1_1_1_1_9_1_1_1_1"/>
    <protectedRange sqref="C59 C54" name="Range2_1_1_2_1_1"/>
    <protectedRange sqref="C58" name="Range2_1_2_2_1_1"/>
    <protectedRange sqref="C57" name="Range2_3_2_1_1"/>
    <protectedRange sqref="F53:F54 E53 G55:H55" name="Range2_2_12_1_1_1_1_1"/>
    <protectedRange sqref="C53" name="Range2_1_4_2_1_1_1"/>
    <protectedRange sqref="C55:C56" name="Range2_5_1_1_1"/>
    <protectedRange sqref="E58:E59 F59:F60 G60:H61 I56:I57" name="Range2_2_1_1_1_1"/>
    <protectedRange sqref="D56:D57" name="Range2_1_1_1_1_1_1_1_1"/>
    <protectedRange sqref="AS11:AS15" name="Range1_4_1_1_1_1"/>
    <protectedRange sqref="J11:J15 J26:J34" name="Range1_1_2_1_10_1_1_1_1"/>
    <protectedRange sqref="R71" name="Range2_2_1_10_1_1_1_1_1"/>
    <protectedRange sqref="B44:B45" name="Range2_12_5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42:T45" name="Range2_12_5_1_1_3"/>
    <protectedRange sqref="B69:B71" name="Range2_12_5_1_1_2"/>
    <protectedRange sqref="B68" name="Range2_12_5_1_1_2_1_4_1_1_1_2_1_1_1_1_1_1_1"/>
    <protectedRange sqref="F52 G54:H54" name="Range2_2_12_1_1_1_1_1_1"/>
    <protectedRange sqref="D52:E52" name="Range2_2_12_1_7_1_1_2_1"/>
    <protectedRange sqref="C52" name="Range2_1_1_2_1_1_1"/>
    <protectedRange sqref="B66:B67" name="Range2_12_5_1_1_2_1"/>
    <protectedRange sqref="B65" name="Range2_12_5_1_1_2_1_2_1"/>
    <protectedRange sqref="B64" name="Range2_12_5_1_1_2_1_2_2"/>
    <protectedRange sqref="S50:S53" name="Range2_12_5_1_1_5"/>
    <protectedRange sqref="N50:R53" name="Range2_12_1_6_1_1_1"/>
    <protectedRange sqref="J50:M53" name="Range2_2_12_1_7_1_1_2"/>
    <protectedRange sqref="S47" name="Range2_12_2_1_1_1_2_1_1_1"/>
    <protectedRange sqref="Q47:R47" name="Range2_12_1_6_1_1_1_2_3_1_1_3_1_1_1_1_1_1_1"/>
    <protectedRange sqref="N47:P47" name="Range2_12_1_2_3_1_1_1_2_3_1_1_3_1_1_1_1_1_1_1"/>
    <protectedRange sqref="J47:M47" name="Range2_2_12_1_4_3_1_1_1_3_3_1_1_3_1_1_1_1_1_1_1"/>
    <protectedRange sqref="S42:S46" name="Range2_12_4_1_1_1_4_2_2_2_1"/>
    <protectedRange sqref="Q42:R46" name="Range2_12_1_6_1_1_1_2_3_2_1_1_3_2"/>
    <protectedRange sqref="N42:P46" name="Range2_12_1_2_3_1_1_1_2_3_2_1_1_3_2"/>
    <protectedRange sqref="K42:M46" name="Range2_2_12_1_4_3_1_1_1_3_3_2_1_1_3_2"/>
    <protectedRange sqref="J42:J46" name="Range2_2_12_1_4_3_1_1_1_3_2_1_2_2_2"/>
    <protectedRange sqref="I42:I44" name="Range2_2_12_1_4_3_1_1_1_2_1_2_1_1_3_1_1_1_1_1_1_1"/>
    <protectedRange sqref="I45" name="Range2_2_12_1_4_3_1_1_1_3_3_1_1_3_1_1_1_1_1_1_2_2"/>
    <protectedRange sqref="I47 I50:I53" name="Range2_2_12_1_7_1_1_2_2_1_1"/>
    <protectedRange sqref="I46" name="Range2_2_12_1_4_3_1_1_1_3_3_1_1_3_1_1_1_1_1_1_2_1_1"/>
    <protectedRange sqref="G46:H46" name="Range2_2_12_1_3_1_2_1_1_1_1_2_1_1_1_1_1_1_2_1_1"/>
    <protectedRange sqref="G53:H53" name="Range2_2_12_1_3_1_2_1_1_1_2_1_1_1_1_1_1_2_1_1_1_1_1_1_1_1_1"/>
    <protectedRange sqref="F51 G50:H52" name="Range2_2_12_1_3_3_1_1_1_2_1_1_1_1_1_1_1_1_1_1_1_1_1_1_1_1"/>
    <protectedRange sqref="G47:H47" name="Range2_2_12_1_3_1_2_1_1_1_2_1_1_1_1_1_1_2_1_1_1_1_1_2_1"/>
    <protectedRange sqref="F47 F50" name="Range2_2_12_1_3_1_2_1_1_1_3_1_1_1_1_1_3_1_1_1_1_1_1_1_1_1"/>
    <protectedRange sqref="F46" name="Range2_2_12_1_3_1_2_1_1_1_1_2_1_1_1_1_1_1_1_1_1_1_1"/>
    <protectedRange sqref="D47:E47" name="Range2_2_12_1_3_1_2_1_1_1_3_1_1_1_1_1_1_1_2_1_1_1_1_1_1_1"/>
    <protectedRange sqref="D46:E46" name="Range2_2_12_1_3_1_2_1_1_1_2_1_1_1_1_3_1_1_1_1_1_1_1_1_1_1"/>
    <protectedRange sqref="B46:B47" name="Range2_12_5_1_1_1_2_2_1_1_1_1_1_1_1_1_1_1_1"/>
    <protectedRange sqref="B62" name="Range2_12_5_1_1_2_1_4_1_1_1_2_1_1_1_1_1_1_1_1_1_2_1_1_1_1_1"/>
    <protectedRange sqref="B63" name="Range2_12_5_1_1_2_1_2_2_1_1_1_1_1"/>
    <protectedRange sqref="G42:H43" name="Range2_2_12_1_3_1_2_1_1_1_2_1_1_1_1_1_1_2_1_1_1_1"/>
    <protectedRange sqref="E44:H44" name="Range2_2_12_1_3_1_2_1_1_1_1_2_1_1_1_1_1_1_2_2_1"/>
    <protectedRange sqref="D44" name="Range2_2_12_1_3_1_2_1_1_1_2_1_2_3_1_1_1_1_1_2_1"/>
    <protectedRange sqref="G45:H45" name="Range2_2_12_1_3_1_2_1_1_1_1_2_1_1_1_1_1_1_2_1_1_1"/>
    <protectedRange sqref="F45" name="Range2_2_12_1_3_1_2_1_1_1_1_2_1_1_1_1_1_1_1_1_1_1_1_1"/>
    <protectedRange sqref="D45:E45" name="Range2_2_12_1_3_1_2_1_1_1_2_1_1_1_1_3_1_1_1_1_1_1_1_1_1_1_1"/>
    <protectedRange sqref="D42:E43" name="Range2_2_12_1_3_1_2_1_1_1_2_1_1_1_1_3_1_1_1_1_1_1_1"/>
    <protectedRange sqref="F42:F43" name="Range2_2_12_1_3_1_2_1_1_1_3_1_1_1_1_1_3_1_1_1_1_1_1_1"/>
    <protectedRange sqref="D51:E51" name="Range2_2_12_1_7_1_1_2_1_1"/>
    <protectedRange sqref="C51" name="Range2_1_1_2_1_1_1_1"/>
    <protectedRange sqref="D50" name="Range2_2_12_1_7_1_1_2_1_1_1_1_1_1"/>
    <protectedRange sqref="E50" name="Range2_2_12_1_1_1_1_1_1_1_1_1_1_1_1"/>
    <protectedRange sqref="C50" name="Range2_1_4_2_1_1_1_1_1_1_1_1_1"/>
    <protectedRange sqref="B60" name="Range2_12_5_1_1_2_1_4_1_1_1_2_1_1_1_1_1_1_1_1_1_2_1_1_1_1"/>
    <protectedRange sqref="B61" name="Range2_12_5_1_1_2_1_2_2_1_1_1_1"/>
    <protectedRange sqref="B41:B43" name="Range2_12_5_1_1_1_1"/>
    <protectedRange sqref="T48" name="Range2_12_5_1_1_4"/>
    <protectedRange sqref="S48" name="Range2_12_5_1_1_2_3_1_1"/>
    <protectedRange sqref="T49" name="Range2_12_5_1_1_2_1_1_1"/>
    <protectedRange sqref="S49" name="Range2_12_4_1_1_1_4_2_2_1_1_1"/>
    <protectedRange sqref="G48:H48" name="Range2_2_12_1_3_1_1_1_1_1_4_1_1_1_1"/>
    <protectedRange sqref="E48:F48" name="Range2_2_12_1_7_1_1_3_1_1_1_1"/>
    <protectedRange sqref="Q48:R48" name="Range2_12_1_6_1_1_1_1_2_1_1_1"/>
    <protectedRange sqref="N48:P48" name="Range2_12_1_2_3_1_1_1_1_2_1_1_1"/>
    <protectedRange sqref="I48:M48" name="Range2_2_12_1_4_3_1_1_1_1_2_1_1_1"/>
    <protectedRange sqref="D48" name="Range2_2_12_1_3_1_2_1_1_1_2_1_2_1_1_1"/>
    <protectedRange sqref="E49:H49" name="Range2_2_12_1_3_1_2_1_1_1_1_2_1_1_1_1_1_1_1_1"/>
    <protectedRange sqref="D49" name="Range2_2_12_1_3_1_2_1_1_1_2_1_2_3_1_1_1_1_2_1"/>
    <protectedRange sqref="Q49:R49" name="Range2_12_1_6_1_1_1_2_3_2_1_1_1_1_1_1"/>
    <protectedRange sqref="N49:P49" name="Range2_12_1_2_3_1_1_1_2_3_2_1_1_1_1_1_1"/>
    <protectedRange sqref="K49:M49" name="Range2_2_12_1_4_3_1_1_1_3_3_2_1_1_1_1_1_1"/>
    <protectedRange sqref="J49" name="Range2_2_12_1_4_3_1_1_1_3_2_1_2_1_1_1_1"/>
    <protectedRange sqref="I49" name="Range2_2_12_1_4_2_1_1_1_4_1_2_1_1_1_2_1_1_1_1"/>
    <protectedRange sqref="B48" name="Range2_12_5_1_1_1_2_2_1_1_1_1_1_1_1_1_1_1_1_2"/>
    <protectedRange sqref="B49" name="Range2_12_5_1_1_1_2_2_1_1_1_1_1_1_1_1_1_1_1_1_1"/>
    <protectedRange sqref="B58" name="Range2_12_5_1_1_2_1_4_1_1_1_2_1_1_1_1_1_1_1_1_1_2_1_1_1_1_2_1_1"/>
    <protectedRange sqref="B59" name="Range2_12_5_1_1_2_1_2_2_1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63" priority="5" operator="containsText" text="N/A">
      <formula>NOT(ISERROR(SEARCH("N/A",X11)))</formula>
    </cfRule>
    <cfRule type="cellIs" dxfId="362" priority="23" operator="equal">
      <formula>0</formula>
    </cfRule>
  </conditionalFormatting>
  <conditionalFormatting sqref="X11:AE34">
    <cfRule type="cellIs" dxfId="361" priority="22" operator="greaterThanOrEqual">
      <formula>1185</formula>
    </cfRule>
  </conditionalFormatting>
  <conditionalFormatting sqref="X11:AE34">
    <cfRule type="cellIs" dxfId="360" priority="21" operator="between">
      <formula>0.1</formula>
      <formula>1184</formula>
    </cfRule>
  </conditionalFormatting>
  <conditionalFormatting sqref="X8 AJ11:AO11 AL12:AO15 AO16:AO32 AJ12:AK34 AL16:AN34">
    <cfRule type="cellIs" dxfId="359" priority="20" operator="equal">
      <formula>0</formula>
    </cfRule>
  </conditionalFormatting>
  <conditionalFormatting sqref="X8 AJ11:AO11 AL12:AO15 AO16:AO32 AJ12:AK34 AL16:AN34">
    <cfRule type="cellIs" dxfId="358" priority="19" operator="greaterThan">
      <formula>1179</formula>
    </cfRule>
  </conditionalFormatting>
  <conditionalFormatting sqref="X8 AJ11:AO11 AL12:AO15 AO16:AO32 AJ12:AK34 AL16:AN34">
    <cfRule type="cellIs" dxfId="357" priority="18" operator="greaterThan">
      <formula>99</formula>
    </cfRule>
  </conditionalFormatting>
  <conditionalFormatting sqref="X8 AJ11:AO11 AL12:AO15 AO16:AO32 AJ12:AK34 AL16:AN34">
    <cfRule type="cellIs" dxfId="356" priority="17" operator="greaterThan">
      <formula>0.99</formula>
    </cfRule>
  </conditionalFormatting>
  <conditionalFormatting sqref="AB8">
    <cfRule type="cellIs" dxfId="355" priority="16" operator="equal">
      <formula>0</formula>
    </cfRule>
  </conditionalFormatting>
  <conditionalFormatting sqref="AB8">
    <cfRule type="cellIs" dxfId="354" priority="15" operator="greaterThan">
      <formula>1179</formula>
    </cfRule>
  </conditionalFormatting>
  <conditionalFormatting sqref="AB8">
    <cfRule type="cellIs" dxfId="353" priority="14" operator="greaterThan">
      <formula>99</formula>
    </cfRule>
  </conditionalFormatting>
  <conditionalFormatting sqref="AB8">
    <cfRule type="cellIs" dxfId="352" priority="13" operator="greaterThan">
      <formula>0.99</formula>
    </cfRule>
  </conditionalFormatting>
  <conditionalFormatting sqref="AO33:AO34 AQ11:AQ34">
    <cfRule type="cellIs" dxfId="351" priority="12" operator="equal">
      <formula>0</formula>
    </cfRule>
  </conditionalFormatting>
  <conditionalFormatting sqref="AO33:AO34 AQ11:AQ34">
    <cfRule type="cellIs" dxfId="350" priority="11" operator="greaterThan">
      <formula>1179</formula>
    </cfRule>
  </conditionalFormatting>
  <conditionalFormatting sqref="AO33:AO34 AQ11:AQ34">
    <cfRule type="cellIs" dxfId="349" priority="10" operator="greaterThan">
      <formula>99</formula>
    </cfRule>
  </conditionalFormatting>
  <conditionalFormatting sqref="AO33:AO34 AQ11:AQ34">
    <cfRule type="cellIs" dxfId="348" priority="9" operator="greaterThan">
      <formula>0.99</formula>
    </cfRule>
  </conditionalFormatting>
  <conditionalFormatting sqref="AI11:AI34">
    <cfRule type="cellIs" dxfId="347" priority="8" operator="greaterThan">
      <formula>$AI$8</formula>
    </cfRule>
  </conditionalFormatting>
  <conditionalFormatting sqref="AH11:AH34">
    <cfRule type="cellIs" dxfId="346" priority="6" operator="greaterThan">
      <formula>$AH$8</formula>
    </cfRule>
    <cfRule type="cellIs" dxfId="345" priority="7" operator="greaterThan">
      <formula>$AH$8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7030A0"/>
  </sheetPr>
  <dimension ref="A2:AY120"/>
  <sheetViews>
    <sheetView showGridLines="0" topLeftCell="A37" zoomScaleNormal="100" workbookViewId="0">
      <selection activeCell="E58" sqref="E58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136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254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99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03" t="s">
        <v>10</v>
      </c>
      <c r="I7" s="202" t="s">
        <v>11</v>
      </c>
      <c r="J7" s="202" t="s">
        <v>12</v>
      </c>
      <c r="K7" s="202" t="s">
        <v>13</v>
      </c>
      <c r="L7" s="14"/>
      <c r="M7" s="14"/>
      <c r="N7" s="14"/>
      <c r="O7" s="203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02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02" t="s">
        <v>22</v>
      </c>
      <c r="AG7" s="202" t="s">
        <v>23</v>
      </c>
      <c r="AH7" s="202" t="s">
        <v>24</v>
      </c>
      <c r="AI7" s="202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02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42049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26252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02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00" t="s">
        <v>51</v>
      </c>
      <c r="V9" s="200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98" t="s">
        <v>55</v>
      </c>
      <c r="AG9" s="198" t="s">
        <v>56</v>
      </c>
      <c r="AH9" s="266" t="s">
        <v>57</v>
      </c>
      <c r="AI9" s="281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83" t="s">
        <v>66</v>
      </c>
      <c r="AR9" s="200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92"/>
      <c r="I10" s="200" t="s">
        <v>75</v>
      </c>
      <c r="J10" s="200" t="s">
        <v>75</v>
      </c>
      <c r="K10" s="200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13'!Q34</f>
        <v>25348821</v>
      </c>
      <c r="R10" s="274"/>
      <c r="S10" s="275"/>
      <c r="T10" s="276"/>
      <c r="U10" s="200" t="s">
        <v>75</v>
      </c>
      <c r="V10" s="200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13'!AG34</f>
        <v>34707764</v>
      </c>
      <c r="AH10" s="266"/>
      <c r="AI10" s="282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2">
        <f>'FEB 13'!AP34</f>
        <v>7720695</v>
      </c>
      <c r="AQ10" s="284"/>
      <c r="AR10" s="201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10</v>
      </c>
      <c r="E11" s="43">
        <f>D11/1.42</f>
        <v>7.042253521126761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121</v>
      </c>
      <c r="P11" s="125">
        <v>95</v>
      </c>
      <c r="Q11" s="125">
        <v>25353021</v>
      </c>
      <c r="R11" s="48">
        <f>Q11-Q10</f>
        <v>4200</v>
      </c>
      <c r="S11" s="49">
        <f>R11*24/1000</f>
        <v>100.8</v>
      </c>
      <c r="T11" s="49">
        <f>R11/1000</f>
        <v>4.2</v>
      </c>
      <c r="U11" s="126">
        <v>4.7</v>
      </c>
      <c r="V11" s="126">
        <f>U11</f>
        <v>4.7</v>
      </c>
      <c r="W11" s="127" t="s">
        <v>129</v>
      </c>
      <c r="X11" s="129">
        <v>0</v>
      </c>
      <c r="Y11" s="129">
        <v>0</v>
      </c>
      <c r="Z11" s="129">
        <v>1048</v>
      </c>
      <c r="AA11" s="129">
        <v>0</v>
      </c>
      <c r="AB11" s="129">
        <v>1110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34708480</v>
      </c>
      <c r="AH11" s="51">
        <f>IF(ISBLANK(AG11),"-",AG11-AG10)</f>
        <v>716</v>
      </c>
      <c r="AI11" s="52">
        <f>AH11/T11</f>
        <v>170.47619047619048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9">
        <v>7721630</v>
      </c>
      <c r="AQ11" s="129">
        <f>AP11-AP10</f>
        <v>935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10</v>
      </c>
      <c r="E12" s="43">
        <f t="shared" ref="E12:E34" si="0">D12/1.42</f>
        <v>7.042253521126761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128</v>
      </c>
      <c r="P12" s="125">
        <v>96</v>
      </c>
      <c r="Q12" s="125">
        <v>25356763</v>
      </c>
      <c r="R12" s="48">
        <f t="shared" ref="R12:R34" si="3">Q12-Q11</f>
        <v>3742</v>
      </c>
      <c r="S12" s="49">
        <f t="shared" ref="S12:S34" si="4">R12*24/1000</f>
        <v>89.808000000000007</v>
      </c>
      <c r="T12" s="49">
        <f t="shared" ref="T12:T34" si="5">R12/1000</f>
        <v>3.742</v>
      </c>
      <c r="U12" s="126">
        <v>5.8</v>
      </c>
      <c r="V12" s="126">
        <f t="shared" ref="V12:V33" si="6">U12</f>
        <v>5.8</v>
      </c>
      <c r="W12" s="127" t="s">
        <v>129</v>
      </c>
      <c r="X12" s="129">
        <v>0</v>
      </c>
      <c r="Y12" s="129">
        <v>0</v>
      </c>
      <c r="Z12" s="129">
        <v>1030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34709100</v>
      </c>
      <c r="AH12" s="51">
        <f>IF(ISBLANK(AG12),"-",AG12-AG11)</f>
        <v>620</v>
      </c>
      <c r="AI12" s="52">
        <f t="shared" ref="AI12:AI34" si="7">AH12/T12</f>
        <v>165.68679850347408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9">
        <v>7722711</v>
      </c>
      <c r="AQ12" s="129">
        <f>AP12-AP11</f>
        <v>1081</v>
      </c>
      <c r="AR12" s="55">
        <v>0.79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12</v>
      </c>
      <c r="E13" s="43">
        <f t="shared" si="0"/>
        <v>8.4507042253521139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126</v>
      </c>
      <c r="P13" s="125">
        <v>93</v>
      </c>
      <c r="Q13" s="125">
        <v>25360501</v>
      </c>
      <c r="R13" s="48">
        <f t="shared" si="3"/>
        <v>3738</v>
      </c>
      <c r="S13" s="49">
        <f t="shared" si="4"/>
        <v>89.712000000000003</v>
      </c>
      <c r="T13" s="49">
        <f t="shared" si="5"/>
        <v>3.738</v>
      </c>
      <c r="U13" s="126">
        <v>7.1</v>
      </c>
      <c r="V13" s="126">
        <f t="shared" si="6"/>
        <v>7.1</v>
      </c>
      <c r="W13" s="127" t="s">
        <v>129</v>
      </c>
      <c r="X13" s="129">
        <v>0</v>
      </c>
      <c r="Y13" s="129">
        <v>0</v>
      </c>
      <c r="Z13" s="129">
        <v>999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34709724</v>
      </c>
      <c r="AH13" s="51">
        <f>IF(ISBLANK(AG13),"-",AG13-AG12)</f>
        <v>624</v>
      </c>
      <c r="AI13" s="52">
        <f t="shared" si="7"/>
        <v>166.93418940609951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9">
        <v>7723983</v>
      </c>
      <c r="AQ13" s="129">
        <f>AP13-AP12</f>
        <v>1272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13</v>
      </c>
      <c r="E14" s="43">
        <f t="shared" si="0"/>
        <v>9.1549295774647899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124</v>
      </c>
      <c r="P14" s="125">
        <v>93</v>
      </c>
      <c r="Q14" s="125">
        <v>25364444</v>
      </c>
      <c r="R14" s="48">
        <f t="shared" si="3"/>
        <v>3943</v>
      </c>
      <c r="S14" s="49">
        <f t="shared" si="4"/>
        <v>94.632000000000005</v>
      </c>
      <c r="T14" s="49">
        <f t="shared" si="5"/>
        <v>3.9430000000000001</v>
      </c>
      <c r="U14" s="126">
        <v>8.5</v>
      </c>
      <c r="V14" s="126">
        <f t="shared" si="6"/>
        <v>8.5</v>
      </c>
      <c r="W14" s="127" t="s">
        <v>129</v>
      </c>
      <c r="X14" s="129">
        <v>0</v>
      </c>
      <c r="Y14" s="129">
        <v>0</v>
      </c>
      <c r="Z14" s="129">
        <v>984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34710360</v>
      </c>
      <c r="AH14" s="51">
        <f t="shared" ref="AH14:AH34" si="8">IF(ISBLANK(AG14),"-",AG14-AG13)</f>
        <v>636</v>
      </c>
      <c r="AI14" s="52">
        <f t="shared" si="7"/>
        <v>161.29850367740298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9">
        <v>7725297</v>
      </c>
      <c r="AQ14" s="129">
        <f>AP14-AP13</f>
        <v>1314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23</v>
      </c>
      <c r="E15" s="43">
        <f t="shared" si="0"/>
        <v>16.197183098591552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94</v>
      </c>
      <c r="P15" s="125">
        <v>90</v>
      </c>
      <c r="Q15" s="125">
        <v>25368161</v>
      </c>
      <c r="R15" s="48">
        <f t="shared" si="3"/>
        <v>3717</v>
      </c>
      <c r="S15" s="49">
        <f t="shared" si="4"/>
        <v>89.207999999999998</v>
      </c>
      <c r="T15" s="49">
        <f t="shared" si="5"/>
        <v>3.7170000000000001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869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34710956</v>
      </c>
      <c r="AH15" s="51">
        <f t="shared" si="8"/>
        <v>596</v>
      </c>
      <c r="AI15" s="52">
        <f t="shared" si="7"/>
        <v>160.34436373419425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0.45</v>
      </c>
      <c r="AP15" s="129">
        <v>7726111</v>
      </c>
      <c r="AQ15" s="129">
        <f>AP15-AP14</f>
        <v>814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20</v>
      </c>
      <c r="E16" s="43">
        <f t="shared" si="0"/>
        <v>14.084507042253522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108</v>
      </c>
      <c r="P16" s="125">
        <v>103</v>
      </c>
      <c r="Q16" s="125">
        <v>25372489</v>
      </c>
      <c r="R16" s="48">
        <f t="shared" si="3"/>
        <v>4328</v>
      </c>
      <c r="S16" s="49">
        <f t="shared" si="4"/>
        <v>103.872</v>
      </c>
      <c r="T16" s="49">
        <f t="shared" si="5"/>
        <v>4.3280000000000003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1030</v>
      </c>
      <c r="AA16" s="129">
        <v>0</v>
      </c>
      <c r="AB16" s="129">
        <v>1050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34711564</v>
      </c>
      <c r="AH16" s="51">
        <f t="shared" si="8"/>
        <v>608</v>
      </c>
      <c r="AI16" s="52">
        <f t="shared" si="7"/>
        <v>140.48059149722735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7726111</v>
      </c>
      <c r="AQ16" s="129">
        <f t="shared" ref="AQ16:AQ34" si="10">AP16-AP15</f>
        <v>0</v>
      </c>
      <c r="AR16" s="55">
        <v>0.81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0"/>
        <v>5.6338028169014089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138</v>
      </c>
      <c r="P17" s="125">
        <v>140</v>
      </c>
      <c r="Q17" s="125">
        <v>25378017</v>
      </c>
      <c r="R17" s="48">
        <f t="shared" si="3"/>
        <v>5528</v>
      </c>
      <c r="S17" s="49">
        <f t="shared" si="4"/>
        <v>132.672</v>
      </c>
      <c r="T17" s="49">
        <f t="shared" si="5"/>
        <v>5.5279999999999996</v>
      </c>
      <c r="U17" s="126">
        <v>9.5</v>
      </c>
      <c r="V17" s="126">
        <f t="shared" si="6"/>
        <v>9.5</v>
      </c>
      <c r="W17" s="127" t="s">
        <v>148</v>
      </c>
      <c r="X17" s="129">
        <v>0</v>
      </c>
      <c r="Y17" s="129">
        <v>987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34712756</v>
      </c>
      <c r="AH17" s="51">
        <f t="shared" si="8"/>
        <v>1192</v>
      </c>
      <c r="AI17" s="52">
        <f t="shared" si="7"/>
        <v>215.62952243125906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7726111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134</v>
      </c>
      <c r="P18" s="125">
        <v>149</v>
      </c>
      <c r="Q18" s="125">
        <v>25384182</v>
      </c>
      <c r="R18" s="48">
        <f t="shared" si="3"/>
        <v>6165</v>
      </c>
      <c r="S18" s="49">
        <f t="shared" si="4"/>
        <v>147.96</v>
      </c>
      <c r="T18" s="49">
        <f t="shared" si="5"/>
        <v>6.165</v>
      </c>
      <c r="U18" s="126">
        <v>9</v>
      </c>
      <c r="V18" s="126">
        <f t="shared" si="6"/>
        <v>9</v>
      </c>
      <c r="W18" s="127" t="s">
        <v>148</v>
      </c>
      <c r="X18" s="129">
        <v>0</v>
      </c>
      <c r="Y18" s="129">
        <v>1059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34714132</v>
      </c>
      <c r="AH18" s="51">
        <f t="shared" si="8"/>
        <v>1376</v>
      </c>
      <c r="AI18" s="52">
        <f t="shared" si="7"/>
        <v>223.19545823195458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7726111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6</v>
      </c>
      <c r="E19" s="43">
        <f t="shared" si="0"/>
        <v>4.2253521126760569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129</v>
      </c>
      <c r="P19" s="125">
        <v>149</v>
      </c>
      <c r="Q19" s="125">
        <v>25390278</v>
      </c>
      <c r="R19" s="48">
        <f t="shared" si="3"/>
        <v>6096</v>
      </c>
      <c r="S19" s="49">
        <f t="shared" si="4"/>
        <v>146.304</v>
      </c>
      <c r="T19" s="49">
        <f t="shared" si="5"/>
        <v>6.0960000000000001</v>
      </c>
      <c r="U19" s="126">
        <v>8.4</v>
      </c>
      <c r="V19" s="126">
        <f t="shared" si="6"/>
        <v>8.4</v>
      </c>
      <c r="W19" s="127" t="s">
        <v>148</v>
      </c>
      <c r="X19" s="129">
        <v>0</v>
      </c>
      <c r="Y19" s="129">
        <v>1165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34715441</v>
      </c>
      <c r="AH19" s="51">
        <f t="shared" si="8"/>
        <v>1309</v>
      </c>
      <c r="AI19" s="52">
        <f t="shared" si="7"/>
        <v>214.73097112860893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7726111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6</v>
      </c>
      <c r="E20" s="43">
        <f t="shared" si="0"/>
        <v>4.2253521126760569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130</v>
      </c>
      <c r="P20" s="125">
        <v>153</v>
      </c>
      <c r="Q20" s="125">
        <v>25396502</v>
      </c>
      <c r="R20" s="48">
        <f t="shared" si="3"/>
        <v>6224</v>
      </c>
      <c r="S20" s="49">
        <f t="shared" si="4"/>
        <v>149.376</v>
      </c>
      <c r="T20" s="49">
        <f t="shared" si="5"/>
        <v>6.2240000000000002</v>
      </c>
      <c r="U20" s="126">
        <v>7.8</v>
      </c>
      <c r="V20" s="126">
        <f t="shared" si="6"/>
        <v>7.8</v>
      </c>
      <c r="W20" s="127" t="s">
        <v>148</v>
      </c>
      <c r="X20" s="129">
        <v>0</v>
      </c>
      <c r="Y20" s="129">
        <v>1189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34716844</v>
      </c>
      <c r="AH20" s="51">
        <f>IF(ISBLANK(AG20),"-",AG20-AG19)</f>
        <v>1403</v>
      </c>
      <c r="AI20" s="52">
        <f t="shared" si="7"/>
        <v>225.41773778920307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7726111</v>
      </c>
      <c r="AQ20" s="129">
        <f t="shared" si="10"/>
        <v>0</v>
      </c>
      <c r="AR20" s="55">
        <v>0.96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4</v>
      </c>
      <c r="E21" s="43">
        <f t="shared" si="0"/>
        <v>2.8169014084507045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127</v>
      </c>
      <c r="P21" s="125">
        <v>151</v>
      </c>
      <c r="Q21" s="125">
        <v>25402600</v>
      </c>
      <c r="R21" s="48">
        <f>Q21-Q20</f>
        <v>6098</v>
      </c>
      <c r="S21" s="49">
        <f t="shared" si="4"/>
        <v>146.352</v>
      </c>
      <c r="T21" s="49">
        <f t="shared" si="5"/>
        <v>6.0979999999999999</v>
      </c>
      <c r="U21" s="126">
        <v>7.1</v>
      </c>
      <c r="V21" s="126">
        <f t="shared" si="6"/>
        <v>7.1</v>
      </c>
      <c r="W21" s="127" t="s">
        <v>148</v>
      </c>
      <c r="X21" s="129">
        <v>0</v>
      </c>
      <c r="Y21" s="129">
        <v>1189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34718244</v>
      </c>
      <c r="AH21" s="51">
        <f t="shared" si="8"/>
        <v>1400</v>
      </c>
      <c r="AI21" s="52">
        <f t="shared" si="7"/>
        <v>229.58346999016072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7726111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4</v>
      </c>
      <c r="E22" s="43">
        <f t="shared" si="0"/>
        <v>2.8169014084507045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127</v>
      </c>
      <c r="P22" s="125">
        <v>151</v>
      </c>
      <c r="Q22" s="125">
        <v>25408781</v>
      </c>
      <c r="R22" s="48">
        <f t="shared" si="3"/>
        <v>6181</v>
      </c>
      <c r="S22" s="49">
        <f t="shared" si="4"/>
        <v>148.34399999999999</v>
      </c>
      <c r="T22" s="49">
        <f t="shared" si="5"/>
        <v>6.181</v>
      </c>
      <c r="U22" s="126">
        <v>6.2</v>
      </c>
      <c r="V22" s="126">
        <f t="shared" si="6"/>
        <v>6.2</v>
      </c>
      <c r="W22" s="127" t="s">
        <v>148</v>
      </c>
      <c r="X22" s="129">
        <v>0</v>
      </c>
      <c r="Y22" s="129">
        <v>1189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34719792</v>
      </c>
      <c r="AH22" s="51">
        <f t="shared" si="8"/>
        <v>1548</v>
      </c>
      <c r="AI22" s="52">
        <f t="shared" si="7"/>
        <v>250.44491182656529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7726111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4</v>
      </c>
      <c r="E23" s="43">
        <f t="shared" si="0"/>
        <v>2.8169014084507045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128</v>
      </c>
      <c r="P23" s="125">
        <v>146</v>
      </c>
      <c r="Q23" s="125">
        <v>25414881</v>
      </c>
      <c r="R23" s="48">
        <f t="shared" si="3"/>
        <v>6100</v>
      </c>
      <c r="S23" s="49">
        <f t="shared" si="4"/>
        <v>146.4</v>
      </c>
      <c r="T23" s="49">
        <f t="shared" si="5"/>
        <v>6.1</v>
      </c>
      <c r="U23" s="126">
        <v>5.4</v>
      </c>
      <c r="V23" s="126">
        <f t="shared" si="6"/>
        <v>5.4</v>
      </c>
      <c r="W23" s="127" t="s">
        <v>148</v>
      </c>
      <c r="X23" s="129">
        <v>0</v>
      </c>
      <c r="Y23" s="129">
        <v>1161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34721182</v>
      </c>
      <c r="AH23" s="51">
        <f t="shared" si="8"/>
        <v>1390</v>
      </c>
      <c r="AI23" s="52">
        <f t="shared" si="7"/>
        <v>227.86885245901641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7726111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4</v>
      </c>
      <c r="E24" s="43">
        <f t="shared" si="0"/>
        <v>2.8169014084507045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126</v>
      </c>
      <c r="P24" s="125">
        <v>146</v>
      </c>
      <c r="Q24" s="125">
        <v>25421070</v>
      </c>
      <c r="R24" s="48">
        <f t="shared" si="3"/>
        <v>6189</v>
      </c>
      <c r="S24" s="49">
        <f t="shared" si="4"/>
        <v>148.536</v>
      </c>
      <c r="T24" s="49">
        <f t="shared" si="5"/>
        <v>6.1890000000000001</v>
      </c>
      <c r="U24" s="126">
        <v>4.7</v>
      </c>
      <c r="V24" s="126">
        <f t="shared" si="6"/>
        <v>4.7</v>
      </c>
      <c r="W24" s="127" t="s">
        <v>148</v>
      </c>
      <c r="X24" s="129">
        <v>0</v>
      </c>
      <c r="Y24" s="129">
        <v>1162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34722461</v>
      </c>
      <c r="AH24" s="51">
        <f t="shared" si="8"/>
        <v>1279</v>
      </c>
      <c r="AI24" s="52">
        <f t="shared" si="7"/>
        <v>206.65697204718049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7726111</v>
      </c>
      <c r="AQ24" s="129">
        <f t="shared" si="10"/>
        <v>0</v>
      </c>
      <c r="AR24" s="55">
        <v>1.01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4</v>
      </c>
      <c r="E25" s="43">
        <f t="shared" si="0"/>
        <v>2.8169014084507045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127</v>
      </c>
      <c r="P25" s="125">
        <v>140</v>
      </c>
      <c r="Q25" s="125">
        <v>25427009</v>
      </c>
      <c r="R25" s="48">
        <f t="shared" si="3"/>
        <v>5939</v>
      </c>
      <c r="S25" s="49">
        <f t="shared" si="4"/>
        <v>142.536</v>
      </c>
      <c r="T25" s="49">
        <f t="shared" si="5"/>
        <v>5.9390000000000001</v>
      </c>
      <c r="U25" s="126">
        <v>4</v>
      </c>
      <c r="V25" s="126">
        <f t="shared" si="6"/>
        <v>4</v>
      </c>
      <c r="W25" s="127" t="s">
        <v>148</v>
      </c>
      <c r="X25" s="129">
        <v>0</v>
      </c>
      <c r="Y25" s="129">
        <v>1154</v>
      </c>
      <c r="Z25" s="129">
        <v>1171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34723820</v>
      </c>
      <c r="AH25" s="51">
        <f t="shared" si="8"/>
        <v>1359</v>
      </c>
      <c r="AI25" s="52">
        <f t="shared" si="7"/>
        <v>228.82640175113656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7726111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4</v>
      </c>
      <c r="E26" s="43">
        <f t="shared" si="0"/>
        <v>2.8169014084507045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128</v>
      </c>
      <c r="P26" s="125">
        <v>140</v>
      </c>
      <c r="Q26" s="125">
        <v>25432775</v>
      </c>
      <c r="R26" s="48">
        <f t="shared" si="3"/>
        <v>5766</v>
      </c>
      <c r="S26" s="49">
        <f t="shared" si="4"/>
        <v>138.38399999999999</v>
      </c>
      <c r="T26" s="49">
        <f t="shared" si="5"/>
        <v>5.766</v>
      </c>
      <c r="U26" s="126">
        <v>3.5</v>
      </c>
      <c r="V26" s="126">
        <f t="shared" si="6"/>
        <v>3.5</v>
      </c>
      <c r="W26" s="127" t="s">
        <v>148</v>
      </c>
      <c r="X26" s="129">
        <v>0</v>
      </c>
      <c r="Y26" s="129">
        <v>1101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34725156</v>
      </c>
      <c r="AH26" s="51">
        <f t="shared" si="8"/>
        <v>1336</v>
      </c>
      <c r="AI26" s="52">
        <f t="shared" si="7"/>
        <v>231.70308706208812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7726111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0"/>
        <v>2.8169014084507045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124</v>
      </c>
      <c r="P27" s="125">
        <v>138</v>
      </c>
      <c r="Q27" s="125">
        <v>25438501</v>
      </c>
      <c r="R27" s="48">
        <f t="shared" si="3"/>
        <v>5726</v>
      </c>
      <c r="S27" s="49">
        <f t="shared" si="4"/>
        <v>137.42400000000001</v>
      </c>
      <c r="T27" s="49">
        <f t="shared" si="5"/>
        <v>5.726</v>
      </c>
      <c r="U27" s="126">
        <v>2.9</v>
      </c>
      <c r="V27" s="126">
        <f t="shared" si="6"/>
        <v>2.9</v>
      </c>
      <c r="W27" s="127" t="s">
        <v>148</v>
      </c>
      <c r="X27" s="129">
        <v>0</v>
      </c>
      <c r="Y27" s="129">
        <v>1188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34726500</v>
      </c>
      <c r="AH27" s="51">
        <f t="shared" si="8"/>
        <v>1344</v>
      </c>
      <c r="AI27" s="52">
        <f t="shared" si="7"/>
        <v>234.71882640586796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7726111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127</v>
      </c>
      <c r="P28" s="125">
        <v>137</v>
      </c>
      <c r="Q28" s="125">
        <v>25444281</v>
      </c>
      <c r="R28" s="48">
        <f t="shared" si="3"/>
        <v>5780</v>
      </c>
      <c r="S28" s="49">
        <f t="shared" si="4"/>
        <v>138.72</v>
      </c>
      <c r="T28" s="49">
        <f t="shared" si="5"/>
        <v>5.78</v>
      </c>
      <c r="U28" s="126">
        <v>2.2999999999999998</v>
      </c>
      <c r="V28" s="126">
        <f t="shared" si="6"/>
        <v>2.2999999999999998</v>
      </c>
      <c r="W28" s="127" t="s">
        <v>148</v>
      </c>
      <c r="X28" s="129">
        <v>0</v>
      </c>
      <c r="Y28" s="129">
        <v>1081</v>
      </c>
      <c r="Z28" s="129">
        <v>1176</v>
      </c>
      <c r="AA28" s="129">
        <v>1185</v>
      </c>
      <c r="AB28" s="129">
        <v>1179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34727820</v>
      </c>
      <c r="AH28" s="51">
        <f t="shared" si="8"/>
        <v>1320</v>
      </c>
      <c r="AI28" s="52">
        <f t="shared" si="7"/>
        <v>228.37370242214533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7726111</v>
      </c>
      <c r="AQ28" s="129">
        <f t="shared" si="10"/>
        <v>0</v>
      </c>
      <c r="AR28" s="55">
        <v>0.98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0"/>
        <v>2.8169014084507045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130</v>
      </c>
      <c r="P29" s="125">
        <v>130</v>
      </c>
      <c r="Q29" s="125">
        <v>25449882</v>
      </c>
      <c r="R29" s="48">
        <f t="shared" si="3"/>
        <v>5601</v>
      </c>
      <c r="S29" s="49">
        <f t="shared" si="4"/>
        <v>134.42400000000001</v>
      </c>
      <c r="T29" s="49">
        <f t="shared" si="5"/>
        <v>5.601</v>
      </c>
      <c r="U29" s="126">
        <v>1.9</v>
      </c>
      <c r="V29" s="126">
        <f t="shared" si="6"/>
        <v>1.9</v>
      </c>
      <c r="W29" s="127" t="s">
        <v>148</v>
      </c>
      <c r="X29" s="129">
        <v>0</v>
      </c>
      <c r="Y29" s="129">
        <v>1025</v>
      </c>
      <c r="Z29" s="129">
        <v>1175</v>
      </c>
      <c r="AA29" s="129">
        <v>1185</v>
      </c>
      <c r="AB29" s="129">
        <v>1179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34729108</v>
      </c>
      <c r="AH29" s="51">
        <f t="shared" si="8"/>
        <v>1288</v>
      </c>
      <c r="AI29" s="52">
        <f t="shared" si="7"/>
        <v>229.95893590430279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7726111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5</v>
      </c>
      <c r="E30" s="43">
        <f t="shared" si="0"/>
        <v>3.5211267605633805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128</v>
      </c>
      <c r="P30" s="125">
        <v>128</v>
      </c>
      <c r="Q30" s="125">
        <v>25455429</v>
      </c>
      <c r="R30" s="48">
        <f t="shared" si="3"/>
        <v>5547</v>
      </c>
      <c r="S30" s="49">
        <f t="shared" si="4"/>
        <v>133.12799999999999</v>
      </c>
      <c r="T30" s="49">
        <f t="shared" si="5"/>
        <v>5.5469999999999997</v>
      </c>
      <c r="U30" s="126">
        <v>1.8</v>
      </c>
      <c r="V30" s="126">
        <f t="shared" si="6"/>
        <v>1.8</v>
      </c>
      <c r="W30" s="127" t="s">
        <v>148</v>
      </c>
      <c r="X30" s="129">
        <v>0</v>
      </c>
      <c r="Y30" s="129">
        <v>1002</v>
      </c>
      <c r="Z30" s="129">
        <v>1125</v>
      </c>
      <c r="AA30" s="129">
        <v>1185</v>
      </c>
      <c r="AB30" s="129">
        <v>1148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34730316</v>
      </c>
      <c r="AH30" s="51">
        <f t="shared" si="8"/>
        <v>1208</v>
      </c>
      <c r="AI30" s="52">
        <f t="shared" si="7"/>
        <v>217.77537407607716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9">
        <v>7726111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7</v>
      </c>
      <c r="E31" s="43">
        <f t="shared" si="0"/>
        <v>4.9295774647887329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128</v>
      </c>
      <c r="P31" s="125">
        <v>126</v>
      </c>
      <c r="Q31" s="125">
        <v>25460488</v>
      </c>
      <c r="R31" s="48">
        <f t="shared" si="3"/>
        <v>5059</v>
      </c>
      <c r="S31" s="49">
        <f t="shared" si="4"/>
        <v>121.416</v>
      </c>
      <c r="T31" s="49">
        <f t="shared" si="5"/>
        <v>5.0590000000000002</v>
      </c>
      <c r="U31" s="126">
        <v>1.7</v>
      </c>
      <c r="V31" s="126">
        <f t="shared" si="6"/>
        <v>1.7</v>
      </c>
      <c r="W31" s="127" t="s">
        <v>148</v>
      </c>
      <c r="X31" s="129">
        <v>0</v>
      </c>
      <c r="Y31" s="129">
        <v>982</v>
      </c>
      <c r="Z31" s="129">
        <v>1125</v>
      </c>
      <c r="AA31" s="129">
        <v>1185</v>
      </c>
      <c r="AB31" s="129">
        <v>1109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34731468</v>
      </c>
      <c r="AH31" s="51">
        <f t="shared" si="8"/>
        <v>1152</v>
      </c>
      <c r="AI31" s="52">
        <f t="shared" si="7"/>
        <v>227.71298675627594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9">
        <v>7726111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13</v>
      </c>
      <c r="E32" s="43">
        <f t="shared" si="0"/>
        <v>9.1549295774647899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121</v>
      </c>
      <c r="P32" s="125">
        <v>120</v>
      </c>
      <c r="Q32" s="125">
        <v>25465798</v>
      </c>
      <c r="R32" s="48">
        <f t="shared" si="3"/>
        <v>5310</v>
      </c>
      <c r="S32" s="49">
        <f t="shared" si="4"/>
        <v>127.44</v>
      </c>
      <c r="T32" s="49">
        <f t="shared" si="5"/>
        <v>5.31</v>
      </c>
      <c r="U32" s="126">
        <v>1.6</v>
      </c>
      <c r="V32" s="126">
        <f t="shared" si="6"/>
        <v>1.6</v>
      </c>
      <c r="W32" s="127" t="s">
        <v>148</v>
      </c>
      <c r="X32" s="129">
        <v>0</v>
      </c>
      <c r="Y32" s="129">
        <v>900</v>
      </c>
      <c r="Z32" s="129">
        <v>1197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34732532</v>
      </c>
      <c r="AH32" s="51">
        <f t="shared" si="8"/>
        <v>1064</v>
      </c>
      <c r="AI32" s="52">
        <f t="shared" si="7"/>
        <v>200.37664783427496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7726111</v>
      </c>
      <c r="AQ32" s="129">
        <f t="shared" si="10"/>
        <v>0</v>
      </c>
      <c r="AR32" s="55">
        <v>1.28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6</v>
      </c>
      <c r="E33" s="43">
        <f t="shared" si="0"/>
        <v>4.2253521126760569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129</v>
      </c>
      <c r="P33" s="125">
        <v>100</v>
      </c>
      <c r="Q33" s="125">
        <v>25470051</v>
      </c>
      <c r="R33" s="48">
        <f t="shared" si="3"/>
        <v>4253</v>
      </c>
      <c r="S33" s="49">
        <f t="shared" si="4"/>
        <v>102.072</v>
      </c>
      <c r="T33" s="49">
        <f t="shared" si="5"/>
        <v>4.2530000000000001</v>
      </c>
      <c r="U33" s="126">
        <v>2.4</v>
      </c>
      <c r="V33" s="126">
        <f t="shared" si="6"/>
        <v>2.4</v>
      </c>
      <c r="W33" s="127" t="s">
        <v>129</v>
      </c>
      <c r="X33" s="129">
        <v>0</v>
      </c>
      <c r="Y33" s="129">
        <v>0</v>
      </c>
      <c r="Z33" s="129">
        <v>1142</v>
      </c>
      <c r="AA33" s="129">
        <v>0</v>
      </c>
      <c r="AB33" s="129">
        <v>1110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34733300</v>
      </c>
      <c r="AH33" s="51">
        <f t="shared" si="8"/>
        <v>768</v>
      </c>
      <c r="AI33" s="52">
        <f t="shared" si="7"/>
        <v>180.57841523630378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9">
        <v>7726942</v>
      </c>
      <c r="AQ33" s="129">
        <f t="shared" si="10"/>
        <v>831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8</v>
      </c>
      <c r="E34" s="43">
        <f t="shared" si="0"/>
        <v>5.6338028169014089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124</v>
      </c>
      <c r="P34" s="125">
        <v>98</v>
      </c>
      <c r="Q34" s="125">
        <v>25474171</v>
      </c>
      <c r="R34" s="48">
        <f t="shared" si="3"/>
        <v>4120</v>
      </c>
      <c r="S34" s="49">
        <f t="shared" si="4"/>
        <v>98.88</v>
      </c>
      <c r="T34" s="49">
        <f t="shared" si="5"/>
        <v>4.12</v>
      </c>
      <c r="U34" s="126">
        <v>3.6</v>
      </c>
      <c r="V34" s="126">
        <f>U34</f>
        <v>3.6</v>
      </c>
      <c r="W34" s="127" t="s">
        <v>129</v>
      </c>
      <c r="X34" s="129">
        <v>0</v>
      </c>
      <c r="Y34" s="129">
        <v>0</v>
      </c>
      <c r="Z34" s="129">
        <v>1069</v>
      </c>
      <c r="AA34" s="129">
        <v>0</v>
      </c>
      <c r="AB34" s="129">
        <v>1109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34734016</v>
      </c>
      <c r="AH34" s="51">
        <f t="shared" si="8"/>
        <v>716</v>
      </c>
      <c r="AI34" s="52">
        <f t="shared" si="7"/>
        <v>173.78640776699029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9">
        <v>7728088</v>
      </c>
      <c r="AQ34" s="129">
        <f t="shared" si="10"/>
        <v>1146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125.5</v>
      </c>
      <c r="Q35" s="66">
        <f>Q34-Q10</f>
        <v>125350</v>
      </c>
      <c r="R35" s="67">
        <f>SUM(R11:R34)</f>
        <v>125350</v>
      </c>
      <c r="S35" s="175">
        <f>AVERAGE(S11:S34)</f>
        <v>125.35000000000004</v>
      </c>
      <c r="T35" s="175">
        <f>SUM(T11:T34)</f>
        <v>125.35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26252</v>
      </c>
      <c r="AH35" s="70">
        <f>SUM(AH11:AH34)</f>
        <v>26252</v>
      </c>
      <c r="AI35" s="71">
        <f>$AH$35/$T35</f>
        <v>209.42959712804151</v>
      </c>
      <c r="AJ35" s="99"/>
      <c r="AK35" s="100"/>
      <c r="AL35" s="100"/>
      <c r="AM35" s="100"/>
      <c r="AN35" s="101"/>
      <c r="AO35" s="72"/>
      <c r="AP35" s="73">
        <f>AP34-AP10</f>
        <v>7393</v>
      </c>
      <c r="AQ35" s="74">
        <f>SUM(AQ11:AQ34)</f>
        <v>7393</v>
      </c>
      <c r="AR35" s="75">
        <f>AVERAGE(AR11:AR34)</f>
        <v>0.97166666666666679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183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225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22" t="s">
        <v>124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15" t="s">
        <v>256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244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257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258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255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131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167</v>
      </c>
      <c r="C50" s="118"/>
      <c r="D50" s="116"/>
      <c r="E50" s="94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132</v>
      </c>
      <c r="C51" s="118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133</v>
      </c>
      <c r="C52" s="118"/>
      <c r="D52" s="116"/>
      <c r="E52" s="94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5" t="s">
        <v>259</v>
      </c>
      <c r="C53" s="116"/>
      <c r="D53" s="116"/>
      <c r="E53" s="116"/>
      <c r="F53" s="116"/>
      <c r="G53" s="94"/>
      <c r="H53" s="94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22" t="s">
        <v>138</v>
      </c>
      <c r="C54" s="116"/>
      <c r="D54" s="116"/>
      <c r="E54" s="116"/>
      <c r="F54" s="116"/>
      <c r="G54" s="94"/>
      <c r="H54" s="94"/>
      <c r="I54" s="123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20"/>
      <c r="U54" s="120"/>
      <c r="V54" s="120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8" t="s">
        <v>270</v>
      </c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120"/>
      <c r="V55" s="120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221</v>
      </c>
      <c r="C56" s="122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3"/>
      <c r="V56" s="83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 t="s">
        <v>197</v>
      </c>
      <c r="C57" s="122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3"/>
      <c r="V57" s="83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127</v>
      </c>
      <c r="C58" s="118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18"/>
      <c r="D59" s="116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18"/>
      <c r="D60" s="116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5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9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5"/>
      <c r="D64" s="94"/>
      <c r="E64" s="116"/>
      <c r="F64" s="116"/>
      <c r="G64" s="116"/>
      <c r="H64" s="116"/>
      <c r="I64" s="94"/>
      <c r="J64" s="117"/>
      <c r="K64" s="117"/>
      <c r="L64" s="117"/>
      <c r="M64" s="117"/>
      <c r="N64" s="117"/>
      <c r="O64" s="117"/>
      <c r="P64" s="117"/>
      <c r="Q64" s="117"/>
      <c r="R64" s="117"/>
      <c r="S64" s="92"/>
      <c r="T64" s="92"/>
      <c r="U64" s="92"/>
      <c r="V64" s="92"/>
      <c r="W64" s="92"/>
      <c r="X64" s="92"/>
      <c r="Y64" s="92"/>
      <c r="Z64" s="84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111"/>
      <c r="AW64" s="107"/>
      <c r="AX64" s="107"/>
      <c r="AY64" s="107"/>
    </row>
    <row r="65" spans="1:51" x14ac:dyDescent="0.25">
      <c r="B65" s="95"/>
      <c r="C65" s="122"/>
      <c r="D65" s="94"/>
      <c r="E65" s="116"/>
      <c r="F65" s="116"/>
      <c r="G65" s="116"/>
      <c r="H65" s="116"/>
      <c r="I65" s="94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84"/>
      <c r="X65" s="84"/>
      <c r="Y65" s="84"/>
      <c r="Z65" s="112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111"/>
      <c r="AW65" s="107"/>
      <c r="AX65" s="107"/>
      <c r="AY65" s="107"/>
    </row>
    <row r="66" spans="1:51" x14ac:dyDescent="0.25">
      <c r="B66" s="95"/>
      <c r="C66" s="122"/>
      <c r="D66" s="116"/>
      <c r="E66" s="94"/>
      <c r="F66" s="116"/>
      <c r="G66" s="116"/>
      <c r="H66" s="116"/>
      <c r="I66" s="116"/>
      <c r="J66" s="92"/>
      <c r="K66" s="92"/>
      <c r="L66" s="92"/>
      <c r="M66" s="92"/>
      <c r="N66" s="92"/>
      <c r="O66" s="92"/>
      <c r="P66" s="92"/>
      <c r="Q66" s="92"/>
      <c r="R66" s="92"/>
      <c r="S66" s="117"/>
      <c r="T66" s="120"/>
      <c r="U66" s="83"/>
      <c r="V66" s="83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8"/>
      <c r="D67" s="116"/>
      <c r="E67" s="94"/>
      <c r="F67" s="94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3"/>
      <c r="V67" s="83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5"/>
      <c r="C68" s="118"/>
      <c r="D68" s="116"/>
      <c r="E68" s="116"/>
      <c r="F68" s="94"/>
      <c r="G68" s="94"/>
      <c r="H68" s="94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95"/>
      <c r="C69" s="92"/>
      <c r="D69" s="116"/>
      <c r="E69" s="116"/>
      <c r="F69" s="116"/>
      <c r="G69" s="94"/>
      <c r="H69" s="94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177"/>
      <c r="C70" s="122"/>
      <c r="D70" s="92"/>
      <c r="E70" s="116"/>
      <c r="F70" s="116"/>
      <c r="G70" s="116"/>
      <c r="H70" s="116"/>
      <c r="I70" s="92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177"/>
      <c r="C71" s="183"/>
      <c r="D71" s="84"/>
      <c r="E71" s="178"/>
      <c r="F71" s="178"/>
      <c r="G71" s="178"/>
      <c r="H71" s="178"/>
      <c r="I71" s="84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84"/>
      <c r="U71" s="185"/>
      <c r="V71" s="185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U71" s="107"/>
      <c r="AV71" s="111"/>
      <c r="AW71" s="107"/>
      <c r="AX71" s="107"/>
      <c r="AY71" s="182"/>
    </row>
    <row r="72" spans="1:51" s="182" customFormat="1" x14ac:dyDescent="0.25">
      <c r="B72" s="180"/>
      <c r="C72" s="186"/>
      <c r="D72" s="178"/>
      <c r="E72" s="84"/>
      <c r="F72" s="178"/>
      <c r="G72" s="178"/>
      <c r="H72" s="178"/>
      <c r="I72" s="178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84"/>
      <c r="U72" s="185"/>
      <c r="V72" s="185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T72" s="22"/>
      <c r="AV72" s="111"/>
      <c r="AY72" s="107"/>
    </row>
    <row r="73" spans="1:51" x14ac:dyDescent="0.25">
      <c r="A73" s="112"/>
      <c r="B73" s="180"/>
      <c r="C73" s="181"/>
      <c r="D73" s="178"/>
      <c r="E73" s="84"/>
      <c r="F73" s="84"/>
      <c r="G73" s="178"/>
      <c r="H73" s="178"/>
      <c r="I73" s="113"/>
      <c r="J73" s="113"/>
      <c r="K73" s="113"/>
      <c r="L73" s="113"/>
      <c r="M73" s="113"/>
      <c r="N73" s="113"/>
      <c r="O73" s="114"/>
      <c r="P73" s="109"/>
      <c r="R73" s="111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B74" s="180"/>
      <c r="C74" s="182"/>
      <c r="D74" s="182"/>
      <c r="E74" s="182"/>
      <c r="F74" s="182"/>
      <c r="G74" s="84"/>
      <c r="H74" s="84"/>
      <c r="I74" s="113"/>
      <c r="J74" s="113"/>
      <c r="K74" s="113"/>
      <c r="L74" s="113"/>
      <c r="M74" s="113"/>
      <c r="N74" s="113"/>
      <c r="O74" s="114"/>
      <c r="P74" s="109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B75" s="180"/>
      <c r="C75" s="182"/>
      <c r="D75" s="182"/>
      <c r="E75" s="182"/>
      <c r="F75" s="182"/>
      <c r="G75" s="84"/>
      <c r="H75" s="84"/>
      <c r="I75" s="113"/>
      <c r="J75" s="113"/>
      <c r="K75" s="113"/>
      <c r="L75" s="113"/>
      <c r="M75" s="113"/>
      <c r="N75" s="113"/>
      <c r="O75" s="114"/>
      <c r="P75" s="109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84"/>
      <c r="C76" s="182"/>
      <c r="D76" s="182"/>
      <c r="E76" s="182"/>
      <c r="F76" s="182"/>
      <c r="G76" s="182"/>
      <c r="H76" s="18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B77" s="84"/>
      <c r="C77" s="182"/>
      <c r="D77" s="182"/>
      <c r="E77" s="182"/>
      <c r="F77" s="182"/>
      <c r="G77" s="182"/>
      <c r="H77" s="182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B78" s="180"/>
      <c r="C78" s="182"/>
      <c r="D78" s="182"/>
      <c r="E78" s="182"/>
      <c r="F78" s="182"/>
      <c r="G78" s="182"/>
      <c r="H78" s="182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C79" s="182"/>
      <c r="D79" s="182"/>
      <c r="E79" s="182"/>
      <c r="F79" s="182"/>
      <c r="G79" s="182"/>
      <c r="H79" s="182"/>
      <c r="I79" s="113"/>
      <c r="J79" s="113"/>
      <c r="K79" s="113"/>
      <c r="L79" s="113"/>
      <c r="M79" s="113"/>
      <c r="N79" s="113"/>
      <c r="O79" s="114"/>
      <c r="P79" s="109"/>
      <c r="R79" s="84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I80" s="113"/>
      <c r="J80" s="113"/>
      <c r="K80" s="113"/>
      <c r="L80" s="113"/>
      <c r="M80" s="113"/>
      <c r="N80" s="113"/>
      <c r="O80" s="114"/>
      <c r="R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R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14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4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4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R101" s="109"/>
      <c r="S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R102" s="109"/>
      <c r="S102" s="109"/>
      <c r="T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R103" s="109"/>
      <c r="S103" s="109"/>
      <c r="T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09"/>
      <c r="Q105" s="109"/>
      <c r="R105" s="109"/>
      <c r="S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R107" s="109"/>
      <c r="S107" s="109"/>
      <c r="T107" s="109"/>
      <c r="U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T108" s="109"/>
      <c r="U108" s="109"/>
      <c r="AS108" s="107"/>
      <c r="AT108" s="107"/>
      <c r="AU108" s="107"/>
      <c r="AV108" s="107"/>
      <c r="AW108" s="107"/>
      <c r="AX108" s="107"/>
    </row>
    <row r="119" spans="45:51" x14ac:dyDescent="0.25">
      <c r="AY119" s="107"/>
    </row>
    <row r="120" spans="45:51" x14ac:dyDescent="0.25">
      <c r="AS120" s="107"/>
      <c r="AT120" s="107"/>
      <c r="AU120" s="107"/>
      <c r="AV120" s="107"/>
      <c r="AW120" s="107"/>
      <c r="AX120" s="107"/>
    </row>
  </sheetData>
  <protectedRanges>
    <protectedRange sqref="N64:R64 B78 S66:T72 B70:B75 S62:T63 N67:R72 T54:T61 T44:T48" name="Range2_12_5_1_1"/>
    <protectedRange sqref="N10 L10 L6 D6 D8 AD8 AF8 O8:U8 AJ8:AR8 AF10 AR11:AR34 L24:N31 G23:G34 N12:N23 N32:N34 E23:E34 N11:P11 E11:G22 O12:P34 R11:AF34" name="Range1_16_3_1_1"/>
    <protectedRange sqref="I69 J67:M72 J64:M64 I7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3:H73 F72 E71" name="Range2_2_2_9_2_1_1"/>
    <protectedRange sqref="D69 D72:D73" name="Range2_1_1_1_1_1_9_2_1_1"/>
    <protectedRange sqref="Q10:Q34" name="Range1_17_1_1_1"/>
    <protectedRange sqref="AG10:AG34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6:B77 J65:R66 D70:D71 I70:I71 Z63:Z64 S64:Y65 AA64:AU65 E72:E73 G74:H75 F73" name="Range2_2_1_10_1_1_1_2"/>
    <protectedRange sqref="C69" name="Range2_2_1_10_2_1_1_1"/>
    <protectedRange sqref="N62:R63 G70:H70 D66 F69 E68" name="Range2_12_1_6_1_1"/>
    <protectedRange sqref="D61:D62 I66:I68 I62:M63 G71:H72 G64:H66 E69:E70 F70:F71 F63:F65 E62:E64" name="Range2_2_12_1_7_1_1"/>
    <protectedRange sqref="D67:D68" name="Range2_1_1_1_1_11_1_2_1_1"/>
    <protectedRange sqref="E65 G67:H67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3:H63" name="Range2_2_12_1_1_1_1_1"/>
    <protectedRange sqref="C61" name="Range2_1_4_2_1_1_1"/>
    <protectedRange sqref="C63:C64" name="Range2_5_1_1_1"/>
    <protectedRange sqref="E66:E67 F67:F68 G68:H69 I64:I65" name="Range2_2_1_1_1_1"/>
    <protectedRange sqref="D64:D65" name="Range2_1_1_1_1_1_1_1_1"/>
    <protectedRange sqref="AS11:AS15" name="Range1_4_1_1_1_1"/>
    <protectedRange sqref="J11:J15 J26:J34" name="Range1_1_2_1_10_1_1_1_1"/>
    <protectedRange sqref="R79" name="Range2_2_1_10_1_1_1_1_1"/>
    <protectedRange sqref="B44:B45" name="Range2_12_5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3" name="Range2_1_2_1_1_1_1_1"/>
    <protectedRange sqref="C38" name="Range2_3_1_1_1_1_1"/>
    <protectedRange sqref="G44:H45" name="Range2_2_12_1_3_1_1_1_1_1_4_1_1"/>
    <protectedRange sqref="E44:F45" name="Range2_2_12_1_7_1_1_3_1_1"/>
    <protectedRange sqref="S44:S48" name="Range2_12_5_1_1_2_3_1"/>
    <protectedRange sqref="Q44:R45" name="Range2_12_1_6_1_1_1_1_2_1"/>
    <protectedRange sqref="N44:P45" name="Range2_12_1_2_3_1_1_1_1_2_1"/>
    <protectedRange sqref="I44:M45" name="Range2_2_12_1_4_3_1_1_1_1_2_1"/>
    <protectedRange sqref="D44:D45" name="Range2_2_12_1_3_1_2_1_1_1_2_1_2_1"/>
    <protectedRange sqref="T51:T53" name="Range2_12_5_1_1_3"/>
    <protectedRange sqref="T50" name="Range2_12_5_1_1_2_2"/>
    <protectedRange sqref="T49" name="Range2_12_5_1_1_2_1_1"/>
    <protectedRange sqref="S49" name="Range2_12_4_1_1_1_4_2_2_1_1"/>
    <protectedRange sqref="B67:B69" name="Range2_12_5_1_1_2"/>
    <protectedRange sqref="B66" name="Range2_12_5_1_1_2_1_4_1_1_1_2_1_1_1_1_1_1_1"/>
    <protectedRange sqref="F60 G62:H62" name="Range2_2_12_1_1_1_1_1_1"/>
    <protectedRange sqref="D60:E60" name="Range2_2_12_1_7_1_1_2_1"/>
    <protectedRange sqref="C60" name="Range2_1_1_2_1_1_1"/>
    <protectedRange sqref="B64:B65" name="Range2_12_5_1_1_2_1"/>
    <protectedRange sqref="B63" name="Range2_12_5_1_1_2_1_2_1"/>
    <protectedRange sqref="B62" name="Range2_12_5_1_1_2_1_2_2"/>
    <protectedRange sqref="G46:H48" name="Range2_2_12_1_3_1_1_1_1_1_4_1_1_1"/>
    <protectedRange sqref="E46:F48" name="Range2_2_12_1_7_1_1_3_1_1_1"/>
    <protectedRange sqref="Q46:R48" name="Range2_12_1_6_1_1_1_1_2_1_1"/>
    <protectedRange sqref="N46:P48" name="Range2_12_1_2_3_1_1_1_1_2_1_1"/>
    <protectedRange sqref="I46:M48" name="Range2_2_12_1_4_3_1_1_1_1_2_1_1"/>
    <protectedRange sqref="D46:D48" name="Range2_2_12_1_3_1_2_1_1_1_2_1_2_1_1"/>
    <protectedRange sqref="E49:H49" name="Range2_2_12_1_3_1_2_1_1_1_1_2_1_1_1_1_1_1_1"/>
    <protectedRange sqref="D49" name="Range2_2_12_1_3_1_2_1_1_1_2_1_2_3_1_1_1_1_2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I49" name="Range2_2_12_1_4_2_1_1_1_4_1_2_1_1_1_2_1_1_1"/>
    <protectedRange sqref="S58:S61" name="Range2_12_5_1_1_5"/>
    <protectedRange sqref="N58:R61" name="Range2_12_1_6_1_1_1"/>
    <protectedRange sqref="J58:M61" name="Range2_2_12_1_7_1_1_2"/>
    <protectedRange sqref="S55:S57" name="Range2_12_2_1_1_1_2_1_1_1"/>
    <protectedRange sqref="Q56:R57" name="Range2_12_1_4_1_1_1_1_1_1_1_1_1_1_1_1_1_1_1"/>
    <protectedRange sqref="N56:P57" name="Range2_12_1_2_1_1_1_1_1_1_1_1_1_1_1_1_1_1_1_1"/>
    <protectedRange sqref="J56:M57" name="Range2_2_12_1_4_1_1_1_1_1_1_1_1_1_1_1_1_1_1_1_1"/>
    <protectedRange sqref="Q55:R55" name="Range2_12_1_6_1_1_1_2_3_1_1_3_1_1_1_1_1_1_1"/>
    <protectedRange sqref="N55:P55" name="Range2_12_1_2_3_1_1_1_2_3_1_1_3_1_1_1_1_1_1_1"/>
    <protectedRange sqref="J55:M55" name="Range2_2_12_1_4_3_1_1_1_3_3_1_1_3_1_1_1_1_1_1_1"/>
    <protectedRange sqref="S53:S54" name="Range2_12_4_1_1_1_4_2_2_2_1"/>
    <protectedRange sqref="Q53:R54" name="Range2_12_1_6_1_1_1_2_3_2_1_1_3_2"/>
    <protectedRange sqref="N53:P54" name="Range2_12_1_2_3_1_1_1_2_3_2_1_1_3_2"/>
    <protectedRange sqref="K53:M54" name="Range2_2_12_1_4_3_1_1_1_3_3_2_1_1_3_2"/>
    <protectedRange sqref="J53:J54" name="Range2_2_12_1_4_3_1_1_1_3_2_1_2_2_2"/>
    <protectedRange sqref="I53" name="Range2_2_12_1_4_3_1_1_1_3_3_1_1_3_1_1_1_1_1_1_2_2"/>
    <protectedRange sqref="I55:I61" name="Range2_2_12_1_7_1_1_2_2_1_1"/>
    <protectedRange sqref="I54" name="Range2_2_12_1_4_3_1_1_1_3_3_1_1_3_1_1_1_1_1_1_2_1_1"/>
    <protectedRange sqref="G54:H54" name="Range2_2_12_1_3_1_2_1_1_1_1_2_1_1_1_1_1_1_2_1_1"/>
    <protectedRange sqref="G61:H61" name="Range2_2_12_1_3_1_2_1_1_1_2_1_1_1_1_1_1_2_1_1_1_1_1_1_1_1_1"/>
    <protectedRange sqref="F59 G58:H60" name="Range2_2_12_1_3_3_1_1_1_2_1_1_1_1_1_1_1_1_1_1_1_1_1_1_1_1"/>
    <protectedRange sqref="G55:H55" name="Range2_2_12_1_3_1_2_1_1_1_2_1_1_1_1_1_1_2_1_1_1_1_1_2_1"/>
    <protectedRange sqref="F55:F58" name="Range2_2_12_1_3_1_2_1_1_1_3_1_1_1_1_1_3_1_1_1_1_1_1_1_1_1"/>
    <protectedRange sqref="F54 G56:H57" name="Range2_2_12_1_3_1_2_1_1_1_1_2_1_1_1_1_1_1_1_1_1_1_1"/>
    <protectedRange sqref="D55:E56" name="Range2_2_12_1_3_1_2_1_1_1_3_1_1_1_1_1_1_1_2_1_1_1_1_1_1_1"/>
    <protectedRange sqref="D54:E54" name="Range2_2_12_1_3_1_2_1_1_1_2_1_1_1_1_3_1_1_1_1_1_1_1_1_1_1"/>
    <protectedRange sqref="B46:B48" name="Range2_12_5_1_1_1_2_2_1_1_1_1_1_1_1_1_1_1_1"/>
    <protectedRange sqref="B60" name="Range2_12_5_1_1_2_1_4_1_1_1_2_1_1_1_1_1_1_1_1_1_2_1_1_1_1_1"/>
    <protectedRange sqref="B61" name="Range2_12_5_1_1_2_1_2_2_1_1_1_1_1"/>
    <protectedRange sqref="B49" name="Range2_12_5_1_1_1_2_2_1_1_1_1_1_1_1_1_1_1_1_1"/>
    <protectedRange sqref="G53:H53" name="Range2_2_12_1_3_1_2_1_1_1_1_2_1_1_1_1_1_1_2_1_1_1"/>
    <protectedRange sqref="F53" name="Range2_2_12_1_3_1_2_1_1_1_1_2_1_1_1_1_1_1_1_1_1_1_1_1"/>
    <protectedRange sqref="D53:E53" name="Range2_2_12_1_3_1_2_1_1_1_2_1_1_1_1_3_1_1_1_1_1_1_1_1_1_1_1"/>
    <protectedRange sqref="D59:E59" name="Range2_2_12_1_7_1_1_2_1_1"/>
    <protectedRange sqref="C59" name="Range2_1_1_2_1_1_1_1"/>
    <protectedRange sqref="D58" name="Range2_2_12_1_7_1_1_2_1_1_1_1_1_1"/>
    <protectedRange sqref="E58" name="Range2_2_12_1_1_1_1_1_1_1_1_1_1_1_1"/>
    <protectedRange sqref="C58" name="Range2_1_4_2_1_1_1_1_1_1_1_1_1"/>
    <protectedRange sqref="D57:E57" name="Range2_2_12_1_3_1_2_1_1_1_3_1_1_1_1_1_1_1_2_1_1_1_1_1_1_1_1"/>
    <protectedRange sqref="B59" name="Range2_12_5_1_1_2_1_2_2_1_1_1_1"/>
    <protectedRange sqref="B41:B43" name="Range2_12_5_1_1_1_1"/>
    <protectedRange sqref="D52" name="Range2_2_12_1_7_1_1_1"/>
    <protectedRange sqref="E52:F52" name="Range2_2_12_1_1_1_1_1_2"/>
    <protectedRange sqref="C52" name="Range2_1_4_2_1_1_1_1"/>
    <protectedRange sqref="S50:S52" name="Range2_12_5_1_1_5_1"/>
    <protectedRange sqref="N50:R52" name="Range2_12_1_6_1_1_1_1"/>
    <protectedRange sqref="J50:M52" name="Range2_2_12_1_7_1_1_2_2"/>
    <protectedRange sqref="I50:I52" name="Range2_2_12_1_7_1_1_2_2_1_1_1"/>
    <protectedRange sqref="G52:H52" name="Range2_2_12_1_3_1_2_1_1_1_2_1_1_1_1_1_1_2_1_1_1_1_1_1_1_1_1_1"/>
    <protectedRange sqref="F51 G50:H51" name="Range2_2_12_1_3_3_1_1_1_2_1_1_1_1_1_1_1_1_1_1_1_1_1_1_1_1_1"/>
    <protectedRange sqref="F50" name="Range2_2_12_1_3_1_2_1_1_1_3_1_1_1_1_1_3_1_1_1_1_1_1_1_1_1_1"/>
    <protectedRange sqref="D51:E51" name="Range2_2_12_1_7_1_1_2_1_1_1"/>
    <protectedRange sqref="C51" name="Range2_1_1_2_1_1_1_1_1"/>
    <protectedRange sqref="D50" name="Range2_2_12_1_7_1_1_2_1_1_1_1_1_1_1"/>
    <protectedRange sqref="E50" name="Range2_2_12_1_1_1_1_1_1_1_1_1_1_1_1_1"/>
    <protectedRange sqref="C50" name="Range2_1_4_2_1_1_1_1_1_1_1_1_1_1"/>
    <protectedRange sqref="B57" name="Range2_12_5_1_1_2_1_4_1_1_1_2_1_1_1_1_1_1_1_1_1_2_1_1_1_1_2_1_1_1"/>
    <protectedRange sqref="B58" name="Range2_12_5_1_1_2_1_2_2_1_1_1_1_2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44" priority="5" operator="containsText" text="N/A">
      <formula>NOT(ISERROR(SEARCH("N/A",X11)))</formula>
    </cfRule>
    <cfRule type="cellIs" dxfId="343" priority="23" operator="equal">
      <formula>0</formula>
    </cfRule>
  </conditionalFormatting>
  <conditionalFormatting sqref="X11:AE34">
    <cfRule type="cellIs" dxfId="342" priority="22" operator="greaterThanOrEqual">
      <formula>1185</formula>
    </cfRule>
  </conditionalFormatting>
  <conditionalFormatting sqref="X11:AE34">
    <cfRule type="cellIs" dxfId="341" priority="21" operator="between">
      <formula>0.1</formula>
      <formula>1184</formula>
    </cfRule>
  </conditionalFormatting>
  <conditionalFormatting sqref="X8 AJ11:AO11 AJ12:AK15 AJ16:AJ34 AL12:AO23 AK33:AK34 AO24:AO32 AL24:AN34">
    <cfRule type="cellIs" dxfId="340" priority="20" operator="equal">
      <formula>0</formula>
    </cfRule>
  </conditionalFormatting>
  <conditionalFormatting sqref="X8 AJ11:AO11 AJ12:AK15 AJ16:AJ34 AL12:AO23 AK33:AK34 AO24:AO32 AL24:AN34">
    <cfRule type="cellIs" dxfId="339" priority="19" operator="greaterThan">
      <formula>1179</formula>
    </cfRule>
  </conditionalFormatting>
  <conditionalFormatting sqref="X8 AJ11:AO11 AJ12:AK15 AJ16:AJ34 AL12:AO23 AK33:AK34 AO24:AO32 AL24:AN34">
    <cfRule type="cellIs" dxfId="338" priority="18" operator="greaterThan">
      <formula>99</formula>
    </cfRule>
  </conditionalFormatting>
  <conditionalFormatting sqref="X8 AJ11:AO11 AJ12:AK15 AJ16:AJ34 AL12:AO23 AK33:AK34 AO24:AO32 AL24:AN34">
    <cfRule type="cellIs" dxfId="337" priority="17" operator="greaterThan">
      <formula>0.99</formula>
    </cfRule>
  </conditionalFormatting>
  <conditionalFormatting sqref="AB8">
    <cfRule type="cellIs" dxfId="336" priority="16" operator="equal">
      <formula>0</formula>
    </cfRule>
  </conditionalFormatting>
  <conditionalFormatting sqref="AB8">
    <cfRule type="cellIs" dxfId="335" priority="15" operator="greaterThan">
      <formula>1179</formula>
    </cfRule>
  </conditionalFormatting>
  <conditionalFormatting sqref="AB8">
    <cfRule type="cellIs" dxfId="334" priority="14" operator="greaterThan">
      <formula>99</formula>
    </cfRule>
  </conditionalFormatting>
  <conditionalFormatting sqref="AB8">
    <cfRule type="cellIs" dxfId="333" priority="13" operator="greaterThan">
      <formula>0.99</formula>
    </cfRule>
  </conditionalFormatting>
  <conditionalFormatting sqref="AO33:AO34 AK16:AK32 AQ11:AQ34">
    <cfRule type="cellIs" dxfId="332" priority="12" operator="equal">
      <formula>0</formula>
    </cfRule>
  </conditionalFormatting>
  <conditionalFormatting sqref="AO33:AO34 AK16:AK32 AQ11:AQ34">
    <cfRule type="cellIs" dxfId="331" priority="11" operator="greaterThan">
      <formula>1179</formula>
    </cfRule>
  </conditionalFormatting>
  <conditionalFormatting sqref="AO33:AO34 AK16:AK32 AQ11:AQ34">
    <cfRule type="cellIs" dxfId="330" priority="10" operator="greaterThan">
      <formula>99</formula>
    </cfRule>
  </conditionalFormatting>
  <conditionalFormatting sqref="AO33:AO34 AK16:AK32 AQ11:AQ34">
    <cfRule type="cellIs" dxfId="329" priority="9" operator="greaterThan">
      <formula>0.99</formula>
    </cfRule>
  </conditionalFormatting>
  <conditionalFormatting sqref="AI11:AI34">
    <cfRule type="cellIs" dxfId="328" priority="8" operator="greaterThan">
      <formula>$AI$8</formula>
    </cfRule>
  </conditionalFormatting>
  <conditionalFormatting sqref="AH11:AH34">
    <cfRule type="cellIs" dxfId="327" priority="6" operator="greaterThan">
      <formula>$AH$8</formula>
    </cfRule>
    <cfRule type="cellIs" dxfId="326" priority="7" operator="greaterThan">
      <formula>$AH$8</formula>
    </cfRule>
  </conditionalFormatting>
  <conditionalFormatting sqref="AP11:AP34">
    <cfRule type="cellIs" dxfId="325" priority="4" operator="equal">
      <formula>0</formula>
    </cfRule>
  </conditionalFormatting>
  <conditionalFormatting sqref="AP11:AP34">
    <cfRule type="cellIs" dxfId="324" priority="3" operator="greaterThan">
      <formula>1179</formula>
    </cfRule>
  </conditionalFormatting>
  <conditionalFormatting sqref="AP11:AP34">
    <cfRule type="cellIs" dxfId="323" priority="2" operator="greaterThan">
      <formula>99</formula>
    </cfRule>
  </conditionalFormatting>
  <conditionalFormatting sqref="AP11:AP34">
    <cfRule type="cellIs" dxfId="322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7030A0"/>
  </sheetPr>
  <dimension ref="A2:AY123"/>
  <sheetViews>
    <sheetView showGridLines="0" topLeftCell="A43" zoomScaleNormal="100" workbookViewId="0">
      <selection activeCell="K53" sqref="B51:K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254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99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03" t="s">
        <v>10</v>
      </c>
      <c r="I7" s="202" t="s">
        <v>11</v>
      </c>
      <c r="J7" s="202" t="s">
        <v>12</v>
      </c>
      <c r="K7" s="202" t="s">
        <v>13</v>
      </c>
      <c r="L7" s="14"/>
      <c r="M7" s="14"/>
      <c r="N7" s="14"/>
      <c r="O7" s="203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02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02" t="s">
        <v>22</v>
      </c>
      <c r="AG7" s="202" t="s">
        <v>23</v>
      </c>
      <c r="AH7" s="202" t="s">
        <v>24</v>
      </c>
      <c r="AI7" s="202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02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42050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25712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02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00" t="s">
        <v>51</v>
      </c>
      <c r="V9" s="200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98" t="s">
        <v>55</v>
      </c>
      <c r="AG9" s="198" t="s">
        <v>56</v>
      </c>
      <c r="AH9" s="266" t="s">
        <v>57</v>
      </c>
      <c r="AI9" s="281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83" t="s">
        <v>66</v>
      </c>
      <c r="AR9" s="200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92"/>
      <c r="I10" s="200" t="s">
        <v>75</v>
      </c>
      <c r="J10" s="200" t="s">
        <v>75</v>
      </c>
      <c r="K10" s="200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14'!Q34</f>
        <v>25474171</v>
      </c>
      <c r="R10" s="274"/>
      <c r="S10" s="275"/>
      <c r="T10" s="276"/>
      <c r="U10" s="200" t="s">
        <v>75</v>
      </c>
      <c r="V10" s="200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14'!AG34</f>
        <v>34734016</v>
      </c>
      <c r="AH10" s="266"/>
      <c r="AI10" s="282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2">
        <f>'FEB 14'!AP34</f>
        <v>7728088</v>
      </c>
      <c r="AQ10" s="284"/>
      <c r="AR10" s="201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9</v>
      </c>
      <c r="E11" s="43">
        <f>D11/1.42</f>
        <v>6.3380281690140849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118</v>
      </c>
      <c r="P11" s="125">
        <v>91</v>
      </c>
      <c r="Q11" s="125">
        <v>25477887</v>
      </c>
      <c r="R11" s="48">
        <f>Q11-Q10</f>
        <v>3716</v>
      </c>
      <c r="S11" s="49">
        <f>R11*24/1000</f>
        <v>89.183999999999997</v>
      </c>
      <c r="T11" s="49">
        <f>R11/1000</f>
        <v>3.7160000000000002</v>
      </c>
      <c r="U11" s="126">
        <v>4.8</v>
      </c>
      <c r="V11" s="126">
        <f>U11</f>
        <v>4.8</v>
      </c>
      <c r="W11" s="127" t="s">
        <v>129</v>
      </c>
      <c r="X11" s="129">
        <v>0</v>
      </c>
      <c r="Y11" s="129">
        <v>0</v>
      </c>
      <c r="Z11" s="129">
        <v>1034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34734652</v>
      </c>
      <c r="AH11" s="51">
        <f>IF(ISBLANK(AG11),"-",AG11-AG10)</f>
        <v>636</v>
      </c>
      <c r="AI11" s="52">
        <f>AH11/T11</f>
        <v>171.15177610333691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0.46</v>
      </c>
      <c r="AP11" s="129">
        <v>7729114</v>
      </c>
      <c r="AQ11" s="129">
        <f>AP11-AP10</f>
        <v>1026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11</v>
      </c>
      <c r="E12" s="43">
        <f t="shared" ref="E12:E34" si="0">D12/1.42</f>
        <v>7.746478873239437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117</v>
      </c>
      <c r="P12" s="125">
        <v>88</v>
      </c>
      <c r="Q12" s="125">
        <v>25481561</v>
      </c>
      <c r="R12" s="48">
        <f t="shared" ref="R12:R34" si="3">Q12-Q11</f>
        <v>3674</v>
      </c>
      <c r="S12" s="49">
        <f t="shared" ref="S12:S34" si="4">R12*24/1000</f>
        <v>88.176000000000002</v>
      </c>
      <c r="T12" s="49">
        <f t="shared" ref="T12:T34" si="5">R12/1000</f>
        <v>3.6739999999999999</v>
      </c>
      <c r="U12" s="126">
        <v>5.9</v>
      </c>
      <c r="V12" s="126">
        <f t="shared" ref="V12:V33" si="6">U12</f>
        <v>5.9</v>
      </c>
      <c r="W12" s="127" t="s">
        <v>129</v>
      </c>
      <c r="X12" s="129">
        <v>0</v>
      </c>
      <c r="Y12" s="129">
        <v>0</v>
      </c>
      <c r="Z12" s="129">
        <v>988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34735276</v>
      </c>
      <c r="AH12" s="51">
        <f>IF(ISBLANK(AG12),"-",AG12-AG11)</f>
        <v>624</v>
      </c>
      <c r="AI12" s="52">
        <f t="shared" ref="AI12:AI34" si="7">AH12/T12</f>
        <v>169.84213391399021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0.46</v>
      </c>
      <c r="AP12" s="129">
        <v>7730225</v>
      </c>
      <c r="AQ12" s="129">
        <f>AP12-AP11</f>
        <v>1111</v>
      </c>
      <c r="AR12" s="55">
        <v>1.01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13</v>
      </c>
      <c r="E13" s="43">
        <f t="shared" si="0"/>
        <v>9.1549295774647899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114</v>
      </c>
      <c r="P13" s="125">
        <v>82</v>
      </c>
      <c r="Q13" s="125">
        <v>25485731</v>
      </c>
      <c r="R13" s="48">
        <f t="shared" si="3"/>
        <v>4170</v>
      </c>
      <c r="S13" s="49">
        <f t="shared" si="4"/>
        <v>100.08</v>
      </c>
      <c r="T13" s="49">
        <f t="shared" si="5"/>
        <v>4.17</v>
      </c>
      <c r="U13" s="126">
        <v>7.4</v>
      </c>
      <c r="V13" s="126">
        <f t="shared" si="6"/>
        <v>7.4</v>
      </c>
      <c r="W13" s="127" t="s">
        <v>129</v>
      </c>
      <c r="X13" s="129">
        <v>0</v>
      </c>
      <c r="Y13" s="129">
        <v>0</v>
      </c>
      <c r="Z13" s="129">
        <v>952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34735964</v>
      </c>
      <c r="AH13" s="51">
        <f>IF(ISBLANK(AG13),"-",AG13-AG12)</f>
        <v>688</v>
      </c>
      <c r="AI13" s="52">
        <f t="shared" si="7"/>
        <v>164.98800959232614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0.46</v>
      </c>
      <c r="AP13" s="129">
        <v>7731546</v>
      </c>
      <c r="AQ13" s="129">
        <f>AP13-AP12</f>
        <v>1321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15</v>
      </c>
      <c r="E14" s="43">
        <f t="shared" si="0"/>
        <v>10.563380281690142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121</v>
      </c>
      <c r="P14" s="125">
        <v>87</v>
      </c>
      <c r="Q14" s="125">
        <v>25490050</v>
      </c>
      <c r="R14" s="48">
        <f t="shared" si="3"/>
        <v>4319</v>
      </c>
      <c r="S14" s="49">
        <f t="shared" si="4"/>
        <v>103.65600000000001</v>
      </c>
      <c r="T14" s="49">
        <f t="shared" si="5"/>
        <v>4.319</v>
      </c>
      <c r="U14" s="126">
        <v>9.1999999999999993</v>
      </c>
      <c r="V14" s="126">
        <f t="shared" si="6"/>
        <v>9.1999999999999993</v>
      </c>
      <c r="W14" s="127" t="s">
        <v>129</v>
      </c>
      <c r="X14" s="129">
        <v>0</v>
      </c>
      <c r="Y14" s="129">
        <v>0</v>
      </c>
      <c r="Z14" s="129">
        <v>931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34736680</v>
      </c>
      <c r="AH14" s="51">
        <f t="shared" ref="AH14:AH34" si="8">IF(ISBLANK(AG14),"-",AG14-AG13)</f>
        <v>716</v>
      </c>
      <c r="AI14" s="52">
        <f t="shared" si="7"/>
        <v>165.7791155360037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0.46</v>
      </c>
      <c r="AP14" s="129">
        <v>7733310</v>
      </c>
      <c r="AQ14" s="129">
        <f>AP14-AP13</f>
        <v>1764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23</v>
      </c>
      <c r="E15" s="43">
        <f t="shared" si="0"/>
        <v>16.197183098591552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90</v>
      </c>
      <c r="P15" s="125">
        <v>91</v>
      </c>
      <c r="Q15" s="125">
        <v>25492337</v>
      </c>
      <c r="R15" s="48">
        <f t="shared" si="3"/>
        <v>2287</v>
      </c>
      <c r="S15" s="49">
        <f t="shared" si="4"/>
        <v>54.887999999999998</v>
      </c>
      <c r="T15" s="49">
        <f t="shared" si="5"/>
        <v>2.2869999999999999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850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34737012</v>
      </c>
      <c r="AH15" s="51">
        <f t="shared" si="8"/>
        <v>332</v>
      </c>
      <c r="AI15" s="52">
        <f t="shared" si="7"/>
        <v>145.16834280717097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0.46</v>
      </c>
      <c r="AP15" s="129">
        <v>7733556</v>
      </c>
      <c r="AQ15" s="129">
        <f>AP15-AP14</f>
        <v>246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24</v>
      </c>
      <c r="E16" s="43">
        <f t="shared" si="0"/>
        <v>16.901408450704228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102</v>
      </c>
      <c r="P16" s="125">
        <v>117</v>
      </c>
      <c r="Q16" s="125">
        <v>25496305</v>
      </c>
      <c r="R16" s="48">
        <f t="shared" si="3"/>
        <v>3968</v>
      </c>
      <c r="S16" s="49">
        <f t="shared" si="4"/>
        <v>95.231999999999999</v>
      </c>
      <c r="T16" s="49">
        <f t="shared" si="5"/>
        <v>3.968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995</v>
      </c>
      <c r="AA16" s="129">
        <v>0</v>
      </c>
      <c r="AB16" s="129">
        <v>1008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34737568</v>
      </c>
      <c r="AH16" s="51">
        <f t="shared" si="8"/>
        <v>556</v>
      </c>
      <c r="AI16" s="52">
        <f t="shared" si="7"/>
        <v>140.12096774193549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7733556</v>
      </c>
      <c r="AQ16" s="129">
        <f t="shared" ref="AQ16:AQ34" si="10">AP16-AP15</f>
        <v>0</v>
      </c>
      <c r="AR16" s="55">
        <v>1.05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16</v>
      </c>
      <c r="E17" s="43">
        <f t="shared" si="0"/>
        <v>11.267605633802818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134</v>
      </c>
      <c r="P17" s="125">
        <v>130</v>
      </c>
      <c r="Q17" s="125">
        <v>25501517</v>
      </c>
      <c r="R17" s="48">
        <f t="shared" si="3"/>
        <v>5212</v>
      </c>
      <c r="S17" s="49">
        <f t="shared" si="4"/>
        <v>125.08799999999999</v>
      </c>
      <c r="T17" s="49">
        <f t="shared" si="5"/>
        <v>5.2119999999999997</v>
      </c>
      <c r="U17" s="126">
        <v>9.5</v>
      </c>
      <c r="V17" s="126">
        <f t="shared" si="6"/>
        <v>9.5</v>
      </c>
      <c r="W17" s="127" t="s">
        <v>147</v>
      </c>
      <c r="X17" s="129">
        <v>0</v>
      </c>
      <c r="Y17" s="129">
        <v>0</v>
      </c>
      <c r="Z17" s="129">
        <v>1107</v>
      </c>
      <c r="AA17" s="129">
        <v>1185</v>
      </c>
      <c r="AB17" s="129">
        <v>1129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34738584</v>
      </c>
      <c r="AH17" s="51">
        <f t="shared" si="8"/>
        <v>1016</v>
      </c>
      <c r="AI17" s="52">
        <f t="shared" si="7"/>
        <v>194.93476592478896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9">
        <v>7733556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9</v>
      </c>
      <c r="E18" s="43">
        <f t="shared" si="0"/>
        <v>6.3380281690140849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140</v>
      </c>
      <c r="P18" s="125">
        <v>140</v>
      </c>
      <c r="Q18" s="125">
        <v>25507188</v>
      </c>
      <c r="R18" s="48">
        <f t="shared" si="3"/>
        <v>5671</v>
      </c>
      <c r="S18" s="49">
        <f t="shared" si="4"/>
        <v>136.10400000000001</v>
      </c>
      <c r="T18" s="49">
        <f t="shared" si="5"/>
        <v>5.6710000000000003</v>
      </c>
      <c r="U18" s="126">
        <v>9.4</v>
      </c>
      <c r="V18" s="126">
        <f t="shared" si="6"/>
        <v>9.4</v>
      </c>
      <c r="W18" s="127" t="s">
        <v>148</v>
      </c>
      <c r="X18" s="129">
        <v>0</v>
      </c>
      <c r="Y18" s="129">
        <v>981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34739788</v>
      </c>
      <c r="AH18" s="51">
        <f t="shared" si="8"/>
        <v>1204</v>
      </c>
      <c r="AI18" s="52">
        <f t="shared" si="7"/>
        <v>212.30823487921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7733556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134</v>
      </c>
      <c r="P19" s="125">
        <v>145</v>
      </c>
      <c r="Q19" s="125">
        <v>25513320</v>
      </c>
      <c r="R19" s="48">
        <f t="shared" si="3"/>
        <v>6132</v>
      </c>
      <c r="S19" s="49">
        <f t="shared" si="4"/>
        <v>147.16800000000001</v>
      </c>
      <c r="T19" s="49">
        <f t="shared" si="5"/>
        <v>6.1319999999999997</v>
      </c>
      <c r="U19" s="126">
        <v>9</v>
      </c>
      <c r="V19" s="126">
        <f t="shared" si="6"/>
        <v>9</v>
      </c>
      <c r="W19" s="127" t="s">
        <v>148</v>
      </c>
      <c r="X19" s="129">
        <v>0</v>
      </c>
      <c r="Y19" s="129">
        <v>1076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34741156</v>
      </c>
      <c r="AH19" s="51">
        <f t="shared" si="8"/>
        <v>1368</v>
      </c>
      <c r="AI19" s="52">
        <f t="shared" si="7"/>
        <v>223.09197651663408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7733556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129</v>
      </c>
      <c r="P20" s="125">
        <v>151</v>
      </c>
      <c r="Q20" s="125">
        <v>25519529</v>
      </c>
      <c r="R20" s="48">
        <f t="shared" si="3"/>
        <v>6209</v>
      </c>
      <c r="S20" s="49">
        <f t="shared" si="4"/>
        <v>149.01599999999999</v>
      </c>
      <c r="T20" s="49">
        <f t="shared" si="5"/>
        <v>6.2089999999999996</v>
      </c>
      <c r="U20" s="126">
        <v>8.4</v>
      </c>
      <c r="V20" s="126">
        <f t="shared" si="6"/>
        <v>8.4</v>
      </c>
      <c r="W20" s="127" t="s">
        <v>148</v>
      </c>
      <c r="X20" s="129">
        <v>0</v>
      </c>
      <c r="Y20" s="129">
        <v>1163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34742540</v>
      </c>
      <c r="AH20" s="51">
        <f>IF(ISBLANK(AG20),"-",AG20-AG19)</f>
        <v>1384</v>
      </c>
      <c r="AI20" s="52">
        <f t="shared" si="7"/>
        <v>222.90223868577871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7733556</v>
      </c>
      <c r="AQ20" s="129">
        <f t="shared" si="10"/>
        <v>0</v>
      </c>
      <c r="AR20" s="55">
        <v>1.1000000000000001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5</v>
      </c>
      <c r="E21" s="43">
        <f t="shared" si="0"/>
        <v>3.5211267605633805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126</v>
      </c>
      <c r="P21" s="125">
        <v>149</v>
      </c>
      <c r="Q21" s="125">
        <v>25525602</v>
      </c>
      <c r="R21" s="48">
        <f>Q21-Q20</f>
        <v>6073</v>
      </c>
      <c r="S21" s="49">
        <f t="shared" si="4"/>
        <v>145.75200000000001</v>
      </c>
      <c r="T21" s="49">
        <f t="shared" si="5"/>
        <v>6.0730000000000004</v>
      </c>
      <c r="U21" s="126">
        <v>7.7</v>
      </c>
      <c r="V21" s="126">
        <f t="shared" si="6"/>
        <v>7.7</v>
      </c>
      <c r="W21" s="127" t="s">
        <v>148</v>
      </c>
      <c r="X21" s="129">
        <v>0</v>
      </c>
      <c r="Y21" s="129">
        <v>1189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34743911</v>
      </c>
      <c r="AH21" s="51">
        <f t="shared" si="8"/>
        <v>1371</v>
      </c>
      <c r="AI21" s="52">
        <f t="shared" si="7"/>
        <v>225.7533344310884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7733556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5</v>
      </c>
      <c r="E22" s="43">
        <f t="shared" si="0"/>
        <v>3.5211267605633805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127</v>
      </c>
      <c r="P22" s="125">
        <v>148</v>
      </c>
      <c r="Q22" s="125">
        <v>25531710</v>
      </c>
      <c r="R22" s="48">
        <f t="shared" si="3"/>
        <v>6108</v>
      </c>
      <c r="S22" s="49">
        <f t="shared" si="4"/>
        <v>146.59200000000001</v>
      </c>
      <c r="T22" s="49">
        <f t="shared" si="5"/>
        <v>6.1079999999999997</v>
      </c>
      <c r="U22" s="126">
        <v>6.9</v>
      </c>
      <c r="V22" s="126">
        <f t="shared" si="6"/>
        <v>6.9</v>
      </c>
      <c r="W22" s="127" t="s">
        <v>148</v>
      </c>
      <c r="X22" s="129">
        <v>0</v>
      </c>
      <c r="Y22" s="129">
        <v>1189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34745292</v>
      </c>
      <c r="AH22" s="51">
        <f t="shared" si="8"/>
        <v>1381</v>
      </c>
      <c r="AI22" s="52">
        <f t="shared" si="7"/>
        <v>226.09692206941716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7733556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4</v>
      </c>
      <c r="E23" s="43">
        <f t="shared" si="0"/>
        <v>2.8169014084507045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128</v>
      </c>
      <c r="P23" s="125">
        <v>148</v>
      </c>
      <c r="Q23" s="125">
        <v>25537773</v>
      </c>
      <c r="R23" s="48">
        <f t="shared" si="3"/>
        <v>6063</v>
      </c>
      <c r="S23" s="49">
        <f t="shared" si="4"/>
        <v>145.512</v>
      </c>
      <c r="T23" s="49">
        <f t="shared" si="5"/>
        <v>6.0629999999999997</v>
      </c>
      <c r="U23" s="126">
        <v>6.2</v>
      </c>
      <c r="V23" s="126">
        <f t="shared" si="6"/>
        <v>6.2</v>
      </c>
      <c r="W23" s="127" t="s">
        <v>148</v>
      </c>
      <c r="X23" s="129">
        <v>0</v>
      </c>
      <c r="Y23" s="129">
        <v>1121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34746654</v>
      </c>
      <c r="AH23" s="51">
        <f t="shared" si="8"/>
        <v>1362</v>
      </c>
      <c r="AI23" s="52">
        <f t="shared" si="7"/>
        <v>224.64126669965364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7733556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4</v>
      </c>
      <c r="E24" s="43">
        <f t="shared" si="0"/>
        <v>2.8169014084507045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132</v>
      </c>
      <c r="P24" s="125">
        <v>137</v>
      </c>
      <c r="Q24" s="125">
        <v>25543805</v>
      </c>
      <c r="R24" s="48">
        <f t="shared" si="3"/>
        <v>6032</v>
      </c>
      <c r="S24" s="49">
        <f t="shared" si="4"/>
        <v>144.768</v>
      </c>
      <c r="T24" s="49">
        <f t="shared" si="5"/>
        <v>6.032</v>
      </c>
      <c r="U24" s="126">
        <v>5.6</v>
      </c>
      <c r="V24" s="126">
        <f t="shared" si="6"/>
        <v>5.6</v>
      </c>
      <c r="W24" s="127" t="s">
        <v>148</v>
      </c>
      <c r="X24" s="129">
        <v>0</v>
      </c>
      <c r="Y24" s="129">
        <v>1028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34748038</v>
      </c>
      <c r="AH24" s="51">
        <f t="shared" si="8"/>
        <v>1384</v>
      </c>
      <c r="AI24" s="52">
        <f t="shared" si="7"/>
        <v>229.44297082228115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7733556</v>
      </c>
      <c r="AQ24" s="129">
        <f t="shared" si="10"/>
        <v>0</v>
      </c>
      <c r="AR24" s="55">
        <v>1.21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4</v>
      </c>
      <c r="E25" s="43">
        <f t="shared" si="0"/>
        <v>2.8169014084507045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133</v>
      </c>
      <c r="P25" s="125">
        <v>142</v>
      </c>
      <c r="Q25" s="125">
        <v>25549729</v>
      </c>
      <c r="R25" s="48">
        <f t="shared" si="3"/>
        <v>5924</v>
      </c>
      <c r="S25" s="49">
        <f t="shared" si="4"/>
        <v>142.17599999999999</v>
      </c>
      <c r="T25" s="49">
        <f t="shared" si="5"/>
        <v>5.9240000000000004</v>
      </c>
      <c r="U25" s="126">
        <v>4.9000000000000004</v>
      </c>
      <c r="V25" s="126">
        <f t="shared" si="6"/>
        <v>4.9000000000000004</v>
      </c>
      <c r="W25" s="127" t="s">
        <v>148</v>
      </c>
      <c r="X25" s="129">
        <v>0</v>
      </c>
      <c r="Y25" s="129">
        <v>1108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34749427</v>
      </c>
      <c r="AH25" s="51">
        <f t="shared" si="8"/>
        <v>1389</v>
      </c>
      <c r="AI25" s="52">
        <f t="shared" si="7"/>
        <v>234.46995273463875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7733556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3</v>
      </c>
      <c r="E26" s="43">
        <f t="shared" si="0"/>
        <v>2.1126760563380285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131</v>
      </c>
      <c r="P26" s="125">
        <v>136</v>
      </c>
      <c r="Q26" s="125">
        <v>25555621</v>
      </c>
      <c r="R26" s="48">
        <f t="shared" si="3"/>
        <v>5892</v>
      </c>
      <c r="S26" s="49">
        <f t="shared" si="4"/>
        <v>141.40799999999999</v>
      </c>
      <c r="T26" s="49">
        <f t="shared" si="5"/>
        <v>5.8920000000000003</v>
      </c>
      <c r="U26" s="126">
        <v>4</v>
      </c>
      <c r="V26" s="126">
        <f t="shared" si="6"/>
        <v>4</v>
      </c>
      <c r="W26" s="127" t="s">
        <v>148</v>
      </c>
      <c r="X26" s="129">
        <v>0</v>
      </c>
      <c r="Y26" s="129">
        <v>1121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34750805</v>
      </c>
      <c r="AH26" s="51">
        <f t="shared" si="8"/>
        <v>1378</v>
      </c>
      <c r="AI26" s="52">
        <f t="shared" si="7"/>
        <v>233.87644263408009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7733556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3</v>
      </c>
      <c r="E27" s="43">
        <f t="shared" si="0"/>
        <v>2.1126760563380285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127</v>
      </c>
      <c r="P27" s="125">
        <v>141</v>
      </c>
      <c r="Q27" s="125">
        <v>25561482</v>
      </c>
      <c r="R27" s="48">
        <f t="shared" si="3"/>
        <v>5861</v>
      </c>
      <c r="S27" s="49">
        <f t="shared" si="4"/>
        <v>140.66399999999999</v>
      </c>
      <c r="T27" s="49">
        <f t="shared" si="5"/>
        <v>5.8609999999999998</v>
      </c>
      <c r="U27" s="126">
        <v>3.3</v>
      </c>
      <c r="V27" s="126">
        <f t="shared" si="6"/>
        <v>3.3</v>
      </c>
      <c r="W27" s="127" t="s">
        <v>148</v>
      </c>
      <c r="X27" s="129">
        <v>0</v>
      </c>
      <c r="Y27" s="129">
        <v>1135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34752172</v>
      </c>
      <c r="AH27" s="51">
        <f t="shared" si="8"/>
        <v>1367</v>
      </c>
      <c r="AI27" s="52">
        <f t="shared" si="7"/>
        <v>233.2366490360007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7733556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4</v>
      </c>
      <c r="E28" s="43">
        <f t="shared" si="0"/>
        <v>2.8169014084507045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134</v>
      </c>
      <c r="P28" s="125">
        <v>142</v>
      </c>
      <c r="Q28" s="125">
        <v>25567175</v>
      </c>
      <c r="R28" s="48">
        <f t="shared" si="3"/>
        <v>5693</v>
      </c>
      <c r="S28" s="49">
        <f t="shared" si="4"/>
        <v>136.63200000000001</v>
      </c>
      <c r="T28" s="49">
        <f t="shared" si="5"/>
        <v>5.6929999999999996</v>
      </c>
      <c r="U28" s="126">
        <v>3</v>
      </c>
      <c r="V28" s="126">
        <f t="shared" si="6"/>
        <v>3</v>
      </c>
      <c r="W28" s="127" t="s">
        <v>148</v>
      </c>
      <c r="X28" s="129">
        <v>0</v>
      </c>
      <c r="Y28" s="129">
        <v>1008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34753506</v>
      </c>
      <c r="AH28" s="51">
        <f t="shared" si="8"/>
        <v>1334</v>
      </c>
      <c r="AI28" s="52">
        <f t="shared" si="7"/>
        <v>234.32285262603199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7733556</v>
      </c>
      <c r="AQ28" s="129">
        <f t="shared" si="10"/>
        <v>0</v>
      </c>
      <c r="AR28" s="55">
        <v>1.0900000000000001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0"/>
        <v>2.8169014084507045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138</v>
      </c>
      <c r="P29" s="125">
        <v>136</v>
      </c>
      <c r="Q29" s="125">
        <v>25572794</v>
      </c>
      <c r="R29" s="48">
        <f t="shared" si="3"/>
        <v>5619</v>
      </c>
      <c r="S29" s="49">
        <f t="shared" si="4"/>
        <v>134.85599999999999</v>
      </c>
      <c r="T29" s="49">
        <f t="shared" si="5"/>
        <v>5.6189999999999998</v>
      </c>
      <c r="U29" s="126">
        <v>2.9</v>
      </c>
      <c r="V29" s="126">
        <f t="shared" si="6"/>
        <v>2.9</v>
      </c>
      <c r="W29" s="127" t="s">
        <v>148</v>
      </c>
      <c r="X29" s="129">
        <v>0</v>
      </c>
      <c r="Y29" s="129">
        <v>998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34754788</v>
      </c>
      <c r="AH29" s="51">
        <f t="shared" si="8"/>
        <v>1282</v>
      </c>
      <c r="AI29" s="52">
        <f t="shared" si="7"/>
        <v>228.15447588538888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7733556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4</v>
      </c>
      <c r="E30" s="43">
        <f t="shared" si="0"/>
        <v>2.8169014084507045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126</v>
      </c>
      <c r="P30" s="125">
        <v>131</v>
      </c>
      <c r="Q30" s="125">
        <v>25578290</v>
      </c>
      <c r="R30" s="48">
        <f t="shared" si="3"/>
        <v>5496</v>
      </c>
      <c r="S30" s="49">
        <f t="shared" si="4"/>
        <v>131.904</v>
      </c>
      <c r="T30" s="49">
        <f t="shared" si="5"/>
        <v>5.4960000000000004</v>
      </c>
      <c r="U30" s="126">
        <v>2.7</v>
      </c>
      <c r="V30" s="126">
        <f t="shared" si="6"/>
        <v>2.7</v>
      </c>
      <c r="W30" s="127" t="s">
        <v>148</v>
      </c>
      <c r="X30" s="129">
        <v>0</v>
      </c>
      <c r="Y30" s="129">
        <v>1022</v>
      </c>
      <c r="Z30" s="129">
        <v>1145</v>
      </c>
      <c r="AA30" s="129">
        <v>1185</v>
      </c>
      <c r="AB30" s="129">
        <v>1148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34756008</v>
      </c>
      <c r="AH30" s="51">
        <f t="shared" si="8"/>
        <v>1220</v>
      </c>
      <c r="AI30" s="52">
        <f t="shared" si="7"/>
        <v>221.97962154294029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9">
        <v>7733556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0"/>
        <v>7.042253521126761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114</v>
      </c>
      <c r="P31" s="125">
        <v>115</v>
      </c>
      <c r="Q31" s="125">
        <v>25583638</v>
      </c>
      <c r="R31" s="48">
        <f t="shared" si="3"/>
        <v>5348</v>
      </c>
      <c r="S31" s="49">
        <f t="shared" si="4"/>
        <v>128.352</v>
      </c>
      <c r="T31" s="49">
        <f t="shared" si="5"/>
        <v>5.3479999999999999</v>
      </c>
      <c r="U31" s="126">
        <v>1.8</v>
      </c>
      <c r="V31" s="126">
        <f t="shared" si="6"/>
        <v>1.8</v>
      </c>
      <c r="W31" s="127" t="s">
        <v>156</v>
      </c>
      <c r="X31" s="129">
        <v>0</v>
      </c>
      <c r="Y31" s="129">
        <v>1084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34757110</v>
      </c>
      <c r="AH31" s="51">
        <f t="shared" si="8"/>
        <v>1102</v>
      </c>
      <c r="AI31" s="52">
        <f t="shared" si="7"/>
        <v>206.05833956619298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7733556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121</v>
      </c>
      <c r="P32" s="125">
        <v>120</v>
      </c>
      <c r="Q32" s="125">
        <v>25588942</v>
      </c>
      <c r="R32" s="48">
        <f t="shared" si="3"/>
        <v>5304</v>
      </c>
      <c r="S32" s="49">
        <f t="shared" si="4"/>
        <v>127.29600000000001</v>
      </c>
      <c r="T32" s="49">
        <f t="shared" si="5"/>
        <v>5.3040000000000003</v>
      </c>
      <c r="U32" s="126">
        <v>1.4</v>
      </c>
      <c r="V32" s="126">
        <f t="shared" si="6"/>
        <v>1.4</v>
      </c>
      <c r="W32" s="127" t="s">
        <v>156</v>
      </c>
      <c r="X32" s="129">
        <v>0</v>
      </c>
      <c r="Y32" s="129">
        <v>1009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34758160</v>
      </c>
      <c r="AH32" s="51">
        <f t="shared" si="8"/>
        <v>1050</v>
      </c>
      <c r="AI32" s="52">
        <f t="shared" si="7"/>
        <v>197.96380090497738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7733556</v>
      </c>
      <c r="AQ32" s="129">
        <f t="shared" si="10"/>
        <v>0</v>
      </c>
      <c r="AR32" s="55">
        <v>0.94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5</v>
      </c>
      <c r="E33" s="43">
        <f t="shared" si="0"/>
        <v>3.5211267605633805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132</v>
      </c>
      <c r="P33" s="125">
        <v>110</v>
      </c>
      <c r="Q33" s="125">
        <v>25593172</v>
      </c>
      <c r="R33" s="48">
        <f t="shared" si="3"/>
        <v>4230</v>
      </c>
      <c r="S33" s="49">
        <f t="shared" si="4"/>
        <v>101.52</v>
      </c>
      <c r="T33" s="49">
        <f t="shared" si="5"/>
        <v>4.2300000000000004</v>
      </c>
      <c r="U33" s="126">
        <v>2</v>
      </c>
      <c r="V33" s="126">
        <f t="shared" si="6"/>
        <v>2</v>
      </c>
      <c r="W33" s="127" t="s">
        <v>129</v>
      </c>
      <c r="X33" s="129">
        <v>0</v>
      </c>
      <c r="Y33" s="129">
        <v>0</v>
      </c>
      <c r="Z33" s="129">
        <v>1139</v>
      </c>
      <c r="AA33" s="129">
        <v>0</v>
      </c>
      <c r="AB33" s="129">
        <v>1160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34758940</v>
      </c>
      <c r="AH33" s="51">
        <f t="shared" si="8"/>
        <v>780</v>
      </c>
      <c r="AI33" s="52">
        <f t="shared" si="7"/>
        <v>184.39716312056737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0.39</v>
      </c>
      <c r="AP33" s="129">
        <v>7734263</v>
      </c>
      <c r="AQ33" s="129">
        <f t="shared" si="10"/>
        <v>707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8</v>
      </c>
      <c r="E34" s="43">
        <f t="shared" si="0"/>
        <v>5.6338028169014089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131</v>
      </c>
      <c r="P34" s="125">
        <v>99</v>
      </c>
      <c r="Q34" s="125">
        <v>25597594</v>
      </c>
      <c r="R34" s="48">
        <f t="shared" si="3"/>
        <v>4422</v>
      </c>
      <c r="S34" s="49">
        <f t="shared" si="4"/>
        <v>106.128</v>
      </c>
      <c r="T34" s="49">
        <f t="shared" si="5"/>
        <v>4.4219999999999997</v>
      </c>
      <c r="U34" s="126">
        <v>3.1</v>
      </c>
      <c r="V34" s="126">
        <f>U34</f>
        <v>3.1</v>
      </c>
      <c r="W34" s="127" t="s">
        <v>129</v>
      </c>
      <c r="X34" s="129">
        <v>0</v>
      </c>
      <c r="Y34" s="129">
        <v>0</v>
      </c>
      <c r="Z34" s="129">
        <v>1049</v>
      </c>
      <c r="AA34" s="129">
        <v>0</v>
      </c>
      <c r="AB34" s="129">
        <v>1160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34759728</v>
      </c>
      <c r="AH34" s="51">
        <f t="shared" si="8"/>
        <v>788</v>
      </c>
      <c r="AI34" s="52">
        <f t="shared" si="7"/>
        <v>178.19990954319314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0.39</v>
      </c>
      <c r="AP34" s="129">
        <v>7735388</v>
      </c>
      <c r="AQ34" s="129">
        <f t="shared" si="10"/>
        <v>1125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124</v>
      </c>
      <c r="Q35" s="66">
        <f>Q34-Q10</f>
        <v>123423</v>
      </c>
      <c r="R35" s="67">
        <f>SUM(R11:R34)</f>
        <v>123423</v>
      </c>
      <c r="S35" s="175">
        <f>AVERAGE(S11:S34)</f>
        <v>123.423</v>
      </c>
      <c r="T35" s="175">
        <f>SUM(T11:T34)</f>
        <v>123.423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25712</v>
      </c>
      <c r="AH35" s="70">
        <f>SUM(AH11:AH34)</f>
        <v>25712</v>
      </c>
      <c r="AI35" s="71">
        <f>$AH$35/$T35</f>
        <v>208.32421833855926</v>
      </c>
      <c r="AJ35" s="99"/>
      <c r="AK35" s="100"/>
      <c r="AL35" s="100"/>
      <c r="AM35" s="100"/>
      <c r="AN35" s="101"/>
      <c r="AO35" s="72"/>
      <c r="AP35" s="73">
        <f>AP34-AP10</f>
        <v>7300</v>
      </c>
      <c r="AQ35" s="74">
        <f>SUM(AQ11:AQ34)</f>
        <v>7300</v>
      </c>
      <c r="AR35" s="75">
        <f>AVERAGE(AR11:AR34)</f>
        <v>1.0666666666666667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260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241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22" t="s">
        <v>124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15" t="s">
        <v>162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244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262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263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261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131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228</v>
      </c>
      <c r="C50" s="118"/>
      <c r="D50" s="116"/>
      <c r="E50" s="94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72" t="s">
        <v>264</v>
      </c>
      <c r="C51" s="173"/>
      <c r="D51" s="173"/>
      <c r="E51" s="173"/>
      <c r="F51" s="173"/>
      <c r="G51" s="173"/>
      <c r="H51" s="173"/>
      <c r="I51" s="174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72" t="s">
        <v>265</v>
      </c>
      <c r="C52" s="173"/>
      <c r="D52" s="173"/>
      <c r="E52" s="173"/>
      <c r="F52" s="173"/>
      <c r="G52" s="173"/>
      <c r="H52" s="173"/>
      <c r="I52" s="174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72" t="s">
        <v>266</v>
      </c>
      <c r="C53" s="173"/>
      <c r="D53" s="173"/>
      <c r="E53" s="173"/>
      <c r="F53" s="173"/>
      <c r="G53" s="173"/>
      <c r="H53" s="173"/>
      <c r="I53" s="174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22" t="s">
        <v>132</v>
      </c>
      <c r="C54" s="118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267</v>
      </c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133</v>
      </c>
      <c r="C56" s="116"/>
      <c r="D56" s="116"/>
      <c r="E56" s="116"/>
      <c r="F56" s="116"/>
      <c r="G56" s="94"/>
      <c r="H56" s="94"/>
      <c r="I56" s="17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18" t="s">
        <v>173</v>
      </c>
      <c r="C57" s="116"/>
      <c r="D57" s="116"/>
      <c r="E57" s="116"/>
      <c r="F57" s="116"/>
      <c r="G57" s="94"/>
      <c r="H57" s="94"/>
      <c r="I57" s="123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15" t="s">
        <v>271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120"/>
      <c r="V58" s="120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22" t="s">
        <v>138</v>
      </c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1" t="s">
        <v>221</v>
      </c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 t="s">
        <v>268</v>
      </c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 t="s">
        <v>127</v>
      </c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8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5"/>
      <c r="D66" s="116"/>
      <c r="E66" s="116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9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5"/>
      <c r="D67" s="94"/>
      <c r="E67" s="116"/>
      <c r="F67" s="116"/>
      <c r="G67" s="116"/>
      <c r="H67" s="116"/>
      <c r="I67" s="94"/>
      <c r="J67" s="117"/>
      <c r="K67" s="117"/>
      <c r="L67" s="117"/>
      <c r="M67" s="117"/>
      <c r="N67" s="117"/>
      <c r="O67" s="117"/>
      <c r="P67" s="117"/>
      <c r="Q67" s="117"/>
      <c r="R67" s="117"/>
      <c r="S67" s="92"/>
      <c r="T67" s="92"/>
      <c r="U67" s="92"/>
      <c r="V67" s="92"/>
      <c r="W67" s="92"/>
      <c r="X67" s="92"/>
      <c r="Y67" s="92"/>
      <c r="Z67" s="84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111"/>
      <c r="AW67" s="107"/>
      <c r="AX67" s="107"/>
      <c r="AY67" s="107"/>
    </row>
    <row r="68" spans="1:51" x14ac:dyDescent="0.25">
      <c r="B68" s="95"/>
      <c r="C68" s="122"/>
      <c r="D68" s="94"/>
      <c r="E68" s="116"/>
      <c r="F68" s="116"/>
      <c r="G68" s="116"/>
      <c r="H68" s="116"/>
      <c r="I68" s="9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84"/>
      <c r="X68" s="84"/>
      <c r="Y68" s="84"/>
      <c r="Z68" s="112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111"/>
      <c r="AW68" s="107"/>
      <c r="AX68" s="107"/>
      <c r="AY68" s="107"/>
    </row>
    <row r="69" spans="1:51" x14ac:dyDescent="0.25">
      <c r="B69" s="95"/>
      <c r="C69" s="122"/>
      <c r="D69" s="116"/>
      <c r="E69" s="94"/>
      <c r="F69" s="116"/>
      <c r="G69" s="116"/>
      <c r="H69" s="116"/>
      <c r="I69" s="116"/>
      <c r="J69" s="92"/>
      <c r="K69" s="92"/>
      <c r="L69" s="92"/>
      <c r="M69" s="92"/>
      <c r="N69" s="92"/>
      <c r="O69" s="92"/>
      <c r="P69" s="92"/>
      <c r="Q69" s="92"/>
      <c r="R69" s="92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95"/>
      <c r="C70" s="118"/>
      <c r="D70" s="116"/>
      <c r="E70" s="94"/>
      <c r="F70" s="94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95"/>
      <c r="C71" s="118"/>
      <c r="D71" s="116"/>
      <c r="E71" s="116"/>
      <c r="F71" s="94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95"/>
      <c r="C72" s="92"/>
      <c r="D72" s="116"/>
      <c r="E72" s="116"/>
      <c r="F72" s="116"/>
      <c r="G72" s="94"/>
      <c r="H72" s="94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95"/>
      <c r="C73" s="122"/>
      <c r="D73" s="92"/>
      <c r="E73" s="116"/>
      <c r="F73" s="116"/>
      <c r="G73" s="116"/>
      <c r="H73" s="116"/>
      <c r="I73" s="92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1:51" x14ac:dyDescent="0.25">
      <c r="B74" s="95"/>
      <c r="C74" s="183"/>
      <c r="D74" s="84"/>
      <c r="E74" s="178"/>
      <c r="F74" s="178"/>
      <c r="G74" s="178"/>
      <c r="H74" s="178"/>
      <c r="I74" s="84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84"/>
      <c r="U74" s="185"/>
      <c r="V74" s="185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U74" s="107"/>
      <c r="AV74" s="111"/>
      <c r="AW74" s="107"/>
      <c r="AX74" s="107"/>
      <c r="AY74" s="182"/>
    </row>
    <row r="75" spans="1:51" s="182" customFormat="1" x14ac:dyDescent="0.25">
      <c r="B75" s="177"/>
      <c r="C75" s="186"/>
      <c r="D75" s="178"/>
      <c r="E75" s="84"/>
      <c r="F75" s="178"/>
      <c r="G75" s="178"/>
      <c r="H75" s="178"/>
      <c r="I75" s="178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84"/>
      <c r="U75" s="185"/>
      <c r="V75" s="185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T75" s="22"/>
      <c r="AV75" s="111"/>
      <c r="AY75" s="107"/>
    </row>
    <row r="76" spans="1:51" x14ac:dyDescent="0.25">
      <c r="A76" s="112"/>
      <c r="B76" s="177"/>
      <c r="C76" s="181"/>
      <c r="D76" s="178"/>
      <c r="E76" s="84"/>
      <c r="F76" s="84"/>
      <c r="G76" s="178"/>
      <c r="H76" s="178"/>
      <c r="I76" s="113"/>
      <c r="J76" s="113"/>
      <c r="K76" s="113"/>
      <c r="L76" s="113"/>
      <c r="M76" s="113"/>
      <c r="N76" s="113"/>
      <c r="O76" s="114"/>
      <c r="P76" s="109"/>
      <c r="R76" s="111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B77" s="180"/>
      <c r="C77" s="182"/>
      <c r="D77" s="182"/>
      <c r="E77" s="182"/>
      <c r="F77" s="182"/>
      <c r="G77" s="84"/>
      <c r="H77" s="84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B78" s="180"/>
      <c r="C78" s="182"/>
      <c r="D78" s="182"/>
      <c r="E78" s="182"/>
      <c r="F78" s="182"/>
      <c r="G78" s="84"/>
      <c r="H78" s="84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180"/>
      <c r="C79" s="182"/>
      <c r="D79" s="182"/>
      <c r="E79" s="182"/>
      <c r="F79" s="182"/>
      <c r="G79" s="182"/>
      <c r="H79" s="18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180"/>
      <c r="C80" s="182"/>
      <c r="D80" s="182"/>
      <c r="E80" s="182"/>
      <c r="F80" s="182"/>
      <c r="G80" s="182"/>
      <c r="H80" s="18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B81" s="84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B82" s="84"/>
      <c r="C82" s="182"/>
      <c r="D82" s="182"/>
      <c r="E82" s="182"/>
      <c r="F82" s="182"/>
      <c r="G82" s="182"/>
      <c r="H82" s="182"/>
      <c r="I82" s="113"/>
      <c r="J82" s="113"/>
      <c r="K82" s="113"/>
      <c r="L82" s="113"/>
      <c r="M82" s="113"/>
      <c r="N82" s="113"/>
      <c r="O82" s="114"/>
      <c r="P82" s="109"/>
      <c r="R82" s="84"/>
      <c r="AS82" s="107"/>
      <c r="AT82" s="107"/>
      <c r="AU82" s="107"/>
      <c r="AV82" s="107"/>
      <c r="AW82" s="107"/>
      <c r="AX82" s="107"/>
      <c r="AY82" s="107"/>
    </row>
    <row r="83" spans="1:51" x14ac:dyDescent="0.25">
      <c r="A83" s="112"/>
      <c r="B83" s="180"/>
      <c r="I83" s="113"/>
      <c r="J83" s="113"/>
      <c r="K83" s="113"/>
      <c r="L83" s="113"/>
      <c r="M83" s="113"/>
      <c r="N83" s="113"/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R87" s="109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14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09"/>
      <c r="Q108" s="109"/>
      <c r="R108" s="109"/>
      <c r="S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R109" s="109"/>
      <c r="S109" s="109"/>
      <c r="T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Q110" s="109"/>
      <c r="R110" s="109"/>
      <c r="S110" s="109"/>
      <c r="T110" s="109"/>
      <c r="U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T111" s="109"/>
      <c r="U111" s="109"/>
      <c r="AS111" s="107"/>
      <c r="AT111" s="107"/>
      <c r="AU111" s="107"/>
      <c r="AV111" s="107"/>
      <c r="AW111" s="107"/>
      <c r="AX111" s="107"/>
    </row>
    <row r="122" spans="45:51" x14ac:dyDescent="0.25">
      <c r="AY122" s="107"/>
    </row>
    <row r="123" spans="45:51" x14ac:dyDescent="0.25">
      <c r="AS123" s="107"/>
      <c r="AT123" s="107"/>
      <c r="AU123" s="107"/>
      <c r="AV123" s="107"/>
      <c r="AW123" s="107"/>
      <c r="AX123" s="107"/>
    </row>
  </sheetData>
  <protectedRanges>
    <protectedRange sqref="N67:R67 B83 S69:T75 B75:B80 S65:T66 N70:R75 T57:T64 T44:T48" name="Range2_12_5_1_1"/>
    <protectedRange sqref="N10 L10 L6 D6 D8 AD8 AF8 O8:U8 AJ8:AR8 AF10 AR11:AR34 L24:N31 G23:G34 N12:N23 N32:N34 E23:E34 N11:P11 E11:G22 O12:P34 R11:AF34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5 E74" name="Range2_2_2_9_2_1_1"/>
    <protectedRange sqref="D72 D75:D76" name="Range2_1_1_1_1_1_9_2_1_1"/>
    <protectedRange sqref="Q10:Q34" name="Range1_17_1_1_1"/>
    <protectedRange sqref="AG10:AG34" name="Range1_18_1_1_1"/>
    <protectedRange sqref="C73 C75" name="Range2_4_1_1_1"/>
    <protectedRange sqref="AS16:AS34" name="Range1_1_1_1"/>
    <protectedRange sqref="P3:U5" name="Range1_16_1_1_1_1"/>
    <protectedRange sqref="C76 C74 C71" name="Range2_1_3_1_1"/>
    <protectedRange sqref="H11:H34" name="Range1_1_1_1_1_1_1"/>
    <protectedRange sqref="B81:B82 J68:R69 D73:D74 I73:I74 Z66:Z67 S67:Y68 AA67:AU68 E75:E76 G77:H78 F76" name="Range2_2_1_10_1_1_1_2"/>
    <protectedRange sqref="C72" name="Range2_2_1_10_2_1_1_1"/>
    <protectedRange sqref="N65:R66 G73:H73 D69 F72 E71" name="Range2_12_1_6_1_1"/>
    <protectedRange sqref="D64:D65 I69:I71 I65:M66 G74:H75 G67:H69 E72:E73 F73:F74 F66:F68 E65:E67" name="Range2_2_12_1_7_1_1"/>
    <protectedRange sqref="D70:D71" name="Range2_1_1_1_1_11_1_2_1_1"/>
    <protectedRange sqref="E68 G70:H70 F69" name="Range2_2_2_9_1_1_1_1"/>
    <protectedRange sqref="D66" name="Range2_1_1_1_1_1_9_1_1_1_1"/>
    <protectedRange sqref="C70 C65" name="Range2_1_1_2_1_1"/>
    <protectedRange sqref="C69" name="Range2_1_2_2_1_1"/>
    <protectedRange sqref="C68" name="Range2_3_2_1_1"/>
    <protectedRange sqref="F64:F65 E64 G66:H66" name="Range2_2_12_1_1_1_1_1"/>
    <protectedRange sqref="C64" name="Range2_1_4_2_1_1_1"/>
    <protectedRange sqref="C66:C67" name="Range2_5_1_1_1"/>
    <protectedRange sqref="E69:E70 F70:F71 G71:H72 I67:I68" name="Range2_2_1_1_1_1"/>
    <protectedRange sqref="D67:D68" name="Range2_1_1_1_1_1_1_1_1"/>
    <protectedRange sqref="AS11:AS15" name="Range1_4_1_1_1_1"/>
    <protectedRange sqref="J11:J15 J26:J34" name="Range1_1_2_1_10_1_1_1_1"/>
    <protectedRange sqref="R82" name="Range2_2_1_10_1_1_1_1_1"/>
    <protectedRange sqref="B44:B45" name="Range2_12_5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3" name="Range2_1_2_1_1_1_1_1"/>
    <protectedRange sqref="C38" name="Range2_3_1_1_1_1_1"/>
    <protectedRange sqref="G44:H45" name="Range2_2_12_1_3_1_1_1_1_1_4_1_1"/>
    <protectedRange sqref="E44:F45" name="Range2_2_12_1_7_1_1_3_1_1"/>
    <protectedRange sqref="S44:S48" name="Range2_12_5_1_1_2_3_1"/>
    <protectedRange sqref="Q44:R45" name="Range2_12_1_6_1_1_1_1_2_1"/>
    <protectedRange sqref="N44:P45" name="Range2_12_1_2_3_1_1_1_1_2_1"/>
    <protectedRange sqref="I44:M45" name="Range2_2_12_1_4_3_1_1_1_1_2_1"/>
    <protectedRange sqref="D44:D45" name="Range2_2_12_1_3_1_2_1_1_1_2_1_2_1"/>
    <protectedRange sqref="T54:T56" name="Range2_12_5_1_1_3"/>
    <protectedRange sqref="T50:T53" name="Range2_12_5_1_1_2_2"/>
    <protectedRange sqref="T49" name="Range2_12_5_1_1_2_1_1"/>
    <protectedRange sqref="S49" name="Range2_12_4_1_1_1_4_2_2_1_1"/>
    <protectedRange sqref="B72:B74" name="Range2_12_5_1_1_2"/>
    <protectedRange sqref="B71" name="Range2_12_5_1_1_2_1_4_1_1_1_2_1_1_1_1_1_1_1"/>
    <protectedRange sqref="F63 G65:H65" name="Range2_2_12_1_1_1_1_1_1"/>
    <protectedRange sqref="D63:E63" name="Range2_2_12_1_7_1_1_2_1"/>
    <protectedRange sqref="C63" name="Range2_1_1_2_1_1_1"/>
    <protectedRange sqref="B69:B70" name="Range2_12_5_1_1_2_1"/>
    <protectedRange sqref="B68" name="Range2_12_5_1_1_2_1_2_1"/>
    <protectedRange sqref="B67" name="Range2_12_5_1_1_2_1_2_2"/>
    <protectedRange sqref="G46:H48" name="Range2_2_12_1_3_1_1_1_1_1_4_1_1_1"/>
    <protectedRange sqref="E46:F48" name="Range2_2_12_1_7_1_1_3_1_1_1"/>
    <protectedRange sqref="Q46:R48" name="Range2_12_1_6_1_1_1_1_2_1_1"/>
    <protectedRange sqref="N46:P48" name="Range2_12_1_2_3_1_1_1_1_2_1_1"/>
    <protectedRange sqref="I46:M48" name="Range2_2_12_1_4_3_1_1_1_1_2_1_1"/>
    <protectedRange sqref="D46:D48" name="Range2_2_12_1_3_1_2_1_1_1_2_1_2_1_1"/>
    <protectedRange sqref="E49:H49" name="Range2_2_12_1_3_1_2_1_1_1_1_2_1_1_1_1_1_1_1"/>
    <protectedRange sqref="D49" name="Range2_2_12_1_3_1_2_1_1_1_2_1_2_3_1_1_1_1_2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I49" name="Range2_2_12_1_4_2_1_1_1_4_1_2_1_1_1_2_1_1_1"/>
    <protectedRange sqref="S61:S64" name="Range2_12_5_1_1_5"/>
    <protectedRange sqref="N61:R64" name="Range2_12_1_6_1_1_1"/>
    <protectedRange sqref="J61:M64" name="Range2_2_12_1_7_1_1_2"/>
    <protectedRange sqref="S58:S60" name="Range2_12_2_1_1_1_2_1_1_1"/>
    <protectedRange sqref="Q59:R60" name="Range2_12_1_4_1_1_1_1_1_1_1_1_1_1_1_1_1_1_1"/>
    <protectedRange sqref="N59:P60" name="Range2_12_1_2_1_1_1_1_1_1_1_1_1_1_1_1_1_1_1_1"/>
    <protectedRange sqref="J59:M60" name="Range2_2_12_1_4_1_1_1_1_1_1_1_1_1_1_1_1_1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56:S57" name="Range2_12_4_1_1_1_4_2_2_2_1"/>
    <protectedRange sqref="Q56:R57" name="Range2_12_1_6_1_1_1_2_3_2_1_1_3_2"/>
    <protectedRange sqref="N56:P57" name="Range2_12_1_2_3_1_1_1_2_3_2_1_1_3_2"/>
    <protectedRange sqref="K56:M57" name="Range2_2_12_1_4_3_1_1_1_3_3_2_1_1_3_2"/>
    <protectedRange sqref="J56:J57" name="Range2_2_12_1_4_3_1_1_1_3_2_1_2_2_2"/>
    <protectedRange sqref="I56" name="Range2_2_12_1_4_3_1_1_1_3_3_1_1_3_1_1_1_1_1_1_2_2"/>
    <protectedRange sqref="I58:I64" name="Range2_2_12_1_7_1_1_2_2_1_1"/>
    <protectedRange sqref="I57" name="Range2_2_12_1_4_3_1_1_1_3_3_1_1_3_1_1_1_1_1_1_2_1_1"/>
    <protectedRange sqref="G57:H57" name="Range2_2_12_1_3_1_2_1_1_1_1_2_1_1_1_1_1_1_2_1_1"/>
    <protectedRange sqref="G64:H64" name="Range2_2_12_1_3_1_2_1_1_1_2_1_1_1_1_1_1_2_1_1_1_1_1_1_1_1_1"/>
    <protectedRange sqref="F62 G61:H63" name="Range2_2_12_1_3_3_1_1_1_2_1_1_1_1_1_1_1_1_1_1_1_1_1_1_1_1"/>
    <protectedRange sqref="G58:H58" name="Range2_2_12_1_3_1_2_1_1_1_2_1_1_1_1_1_1_2_1_1_1_1_1_2_1"/>
    <protectedRange sqref="F58:F61" name="Range2_2_12_1_3_1_2_1_1_1_3_1_1_1_1_1_3_1_1_1_1_1_1_1_1_1"/>
    <protectedRange sqref="F57 G59:H60" name="Range2_2_12_1_3_1_2_1_1_1_1_2_1_1_1_1_1_1_1_1_1_1_1"/>
    <protectedRange sqref="D58:E59" name="Range2_2_12_1_3_1_2_1_1_1_3_1_1_1_1_1_1_1_2_1_1_1_1_1_1_1"/>
    <protectedRange sqref="D57:E57" name="Range2_2_12_1_3_1_2_1_1_1_2_1_1_1_1_3_1_1_1_1_1_1_1_1_1_1"/>
    <protectedRange sqref="B46:B48" name="Range2_12_5_1_1_1_2_2_1_1_1_1_1_1_1_1_1_1_1"/>
    <protectedRange sqref="B65" name="Range2_12_5_1_1_2_1_4_1_1_1_2_1_1_1_1_1_1_1_1_1_2_1_1_1_1_1"/>
    <protectedRange sqref="B66" name="Range2_12_5_1_1_2_1_2_2_1_1_1_1_1"/>
    <protectedRange sqref="B49" name="Range2_12_5_1_1_1_2_2_1_1_1_1_1_1_1_1_1_1_1_1"/>
    <protectedRange sqref="G56:H56" name="Range2_2_12_1_3_1_2_1_1_1_1_2_1_1_1_1_1_1_2_1_1_1"/>
    <protectedRange sqref="F56" name="Range2_2_12_1_3_1_2_1_1_1_1_2_1_1_1_1_1_1_1_1_1_1_1_1"/>
    <protectedRange sqref="D56:E56" name="Range2_2_12_1_3_1_2_1_1_1_2_1_1_1_1_3_1_1_1_1_1_1_1_1_1_1_1"/>
    <protectedRange sqref="D62:E62" name="Range2_2_12_1_7_1_1_2_1_1"/>
    <protectedRange sqref="C62" name="Range2_1_1_2_1_1_1_1"/>
    <protectedRange sqref="D61" name="Range2_2_12_1_7_1_1_2_1_1_1_1_1_1"/>
    <protectedRange sqref="E61" name="Range2_2_12_1_1_1_1_1_1_1_1_1_1_1_1"/>
    <protectedRange sqref="C61" name="Range2_1_4_2_1_1_1_1_1_1_1_1_1"/>
    <protectedRange sqref="D60:E60" name="Range2_2_12_1_3_1_2_1_1_1_3_1_1_1_1_1_1_1_2_1_1_1_1_1_1_1_1"/>
    <protectedRange sqref="B64" name="Range2_12_5_1_1_2_1_2_2_1_1_1_1"/>
    <protectedRange sqref="B41:B43" name="Range2_12_5_1_1_1_1"/>
    <protectedRange sqref="D55" name="Range2_2_12_1_7_1_1_1"/>
    <protectedRange sqref="E55:F55" name="Range2_2_12_1_1_1_1_1_2"/>
    <protectedRange sqref="C55" name="Range2_1_4_2_1_1_1_1"/>
    <protectedRange sqref="S50:S55" name="Range2_12_5_1_1_5_1"/>
    <protectedRange sqref="N50:R55" name="Range2_12_1_6_1_1_1_1"/>
    <protectedRange sqref="J50:M55" name="Range2_2_12_1_7_1_1_2_2"/>
    <protectedRange sqref="I50 I54:I55" name="Range2_2_12_1_7_1_1_2_2_1_1_1"/>
    <protectedRange sqref="G55:H55" name="Range2_2_12_1_3_1_2_1_1_1_2_1_1_1_1_1_1_2_1_1_1_1_1_1_1_1_1_1"/>
    <protectedRange sqref="G50:H50 F54:H54" name="Range2_2_12_1_3_3_1_1_1_2_1_1_1_1_1_1_1_1_1_1_1_1_1_1_1_1_1"/>
    <protectedRange sqref="F50" name="Range2_2_12_1_3_1_2_1_1_1_3_1_1_1_1_1_3_1_1_1_1_1_1_1_1_1_1"/>
    <protectedRange sqref="D54:E54" name="Range2_2_12_1_7_1_1_2_1_1_1"/>
    <protectedRange sqref="C54" name="Range2_1_1_2_1_1_1_1_1"/>
    <protectedRange sqref="D50" name="Range2_2_12_1_7_1_1_2_1_1_1_1_1_1_1"/>
    <protectedRange sqref="E50" name="Range2_2_12_1_1_1_1_1_1_1_1_1_1_1_1_1"/>
    <protectedRange sqref="C50" name="Range2_1_4_2_1_1_1_1_1_1_1_1_1_1"/>
    <protectedRange sqref="B63" name="Range2_12_5_1_1_2_1_2_2_1_1_1_1_2_1_1_1"/>
    <protectedRange sqref="G51:H52" name="Range2_2_12_1_3_1_2_1_1_1_2_1_1_1_1_1_1_2_1_1_1"/>
    <protectedRange sqref="I51:I52" name="Range2_2_12_1_4_3_1_1_1_2_1_2_1_1_3_1_1_1_1_1_1_1"/>
    <protectedRange sqref="I53" name="Range2_2_12_1_4_3_1_1_1_3_3_1_1_3_1_1_1_1_1_1_2_2_1"/>
    <protectedRange sqref="E53:H53" name="Range2_2_12_1_3_1_2_1_1_1_1_2_1_1_1_1_1_1_2_2"/>
    <protectedRange sqref="D53" name="Range2_2_12_1_3_1_2_1_1_1_2_1_2_3_1_1_1_1_1_2"/>
    <protectedRange sqref="D51:E52" name="Range2_2_12_1_3_1_2_1_1_1_2_1_1_1_1_3_1_1_1_1_1_1"/>
    <protectedRange sqref="F51:F52" name="Range2_2_12_1_3_1_2_1_1_1_3_1_1_1_1_1_3_1_1_1_1_1_1"/>
    <protectedRange sqref="B61" name="Range2_12_5_1_1_2_1_4_1_1_1_2_1_1_1_1_1_1_1_1_1_2_1_1_1_1_2_1_1_1_2"/>
    <protectedRange sqref="B62" name="Range2_12_5_1_1_2_1_2_2_1_1_1_1_2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21" priority="5" operator="containsText" text="N/A">
      <formula>NOT(ISERROR(SEARCH("N/A",X11)))</formula>
    </cfRule>
    <cfRule type="cellIs" dxfId="320" priority="23" operator="equal">
      <formula>0</formula>
    </cfRule>
  </conditionalFormatting>
  <conditionalFormatting sqref="X11:AE34">
    <cfRule type="cellIs" dxfId="319" priority="22" operator="greaterThanOrEqual">
      <formula>1185</formula>
    </cfRule>
  </conditionalFormatting>
  <conditionalFormatting sqref="X11:AE34">
    <cfRule type="cellIs" dxfId="318" priority="21" operator="between">
      <formula>0.1</formula>
      <formula>1184</formula>
    </cfRule>
  </conditionalFormatting>
  <conditionalFormatting sqref="X8 AJ11:AO11 AJ12:AK15 AJ16:AJ34 AL12:AO23 AK33:AK34 AO24:AO32 AL24:AN34">
    <cfRule type="cellIs" dxfId="317" priority="20" operator="equal">
      <formula>0</formula>
    </cfRule>
  </conditionalFormatting>
  <conditionalFormatting sqref="X8 AJ11:AO11 AJ12:AK15 AJ16:AJ34 AL12:AO23 AK33:AK34 AO24:AO32 AL24:AN34">
    <cfRule type="cellIs" dxfId="316" priority="19" operator="greaterThan">
      <formula>1179</formula>
    </cfRule>
  </conditionalFormatting>
  <conditionalFormatting sqref="X8 AJ11:AO11 AJ12:AK15 AJ16:AJ34 AL12:AO23 AK33:AK34 AO24:AO32 AL24:AN34">
    <cfRule type="cellIs" dxfId="315" priority="18" operator="greaterThan">
      <formula>99</formula>
    </cfRule>
  </conditionalFormatting>
  <conditionalFormatting sqref="X8 AJ11:AO11 AJ12:AK15 AJ16:AJ34 AL12:AO23 AK33:AK34 AO24:AO32 AL24:AN34">
    <cfRule type="cellIs" dxfId="314" priority="17" operator="greaterThan">
      <formula>0.99</formula>
    </cfRule>
  </conditionalFormatting>
  <conditionalFormatting sqref="AB8">
    <cfRule type="cellIs" dxfId="313" priority="16" operator="equal">
      <formula>0</formula>
    </cfRule>
  </conditionalFormatting>
  <conditionalFormatting sqref="AB8">
    <cfRule type="cellIs" dxfId="312" priority="15" operator="greaterThan">
      <formula>1179</formula>
    </cfRule>
  </conditionalFormatting>
  <conditionalFormatting sqref="AB8">
    <cfRule type="cellIs" dxfId="311" priority="14" operator="greaterThan">
      <formula>99</formula>
    </cfRule>
  </conditionalFormatting>
  <conditionalFormatting sqref="AB8">
    <cfRule type="cellIs" dxfId="310" priority="13" operator="greaterThan">
      <formula>0.99</formula>
    </cfRule>
  </conditionalFormatting>
  <conditionalFormatting sqref="AO33:AO34 AQ11:AQ34 AK16:AK32">
    <cfRule type="cellIs" dxfId="309" priority="12" operator="equal">
      <formula>0</formula>
    </cfRule>
  </conditionalFormatting>
  <conditionalFormatting sqref="AO33:AO34 AQ11:AQ34 AK16:AK32">
    <cfRule type="cellIs" dxfId="308" priority="11" operator="greaterThan">
      <formula>1179</formula>
    </cfRule>
  </conditionalFormatting>
  <conditionalFormatting sqref="AO33:AO34 AQ11:AQ34 AK16:AK32">
    <cfRule type="cellIs" dxfId="307" priority="10" operator="greaterThan">
      <formula>99</formula>
    </cfRule>
  </conditionalFormatting>
  <conditionalFormatting sqref="AO33:AO34 AQ11:AQ34 AK16:AK32">
    <cfRule type="cellIs" dxfId="306" priority="9" operator="greaterThan">
      <formula>0.99</formula>
    </cfRule>
  </conditionalFormatting>
  <conditionalFormatting sqref="AI11:AI34">
    <cfRule type="cellIs" dxfId="305" priority="8" operator="greaterThan">
      <formula>$AI$8</formula>
    </cfRule>
  </conditionalFormatting>
  <conditionalFormatting sqref="AH11:AH34">
    <cfRule type="cellIs" dxfId="304" priority="6" operator="greaterThan">
      <formula>$AH$8</formula>
    </cfRule>
    <cfRule type="cellIs" dxfId="303" priority="7" operator="greaterThan">
      <formula>$AH$8</formula>
    </cfRule>
  </conditionalFormatting>
  <conditionalFormatting sqref="AP11:AP34">
    <cfRule type="cellIs" dxfId="302" priority="4" operator="equal">
      <formula>0</formula>
    </cfRule>
  </conditionalFormatting>
  <conditionalFormatting sqref="AP11:AP34">
    <cfRule type="cellIs" dxfId="301" priority="3" operator="greaterThan">
      <formula>1179</formula>
    </cfRule>
  </conditionalFormatting>
  <conditionalFormatting sqref="AP11:AP34">
    <cfRule type="cellIs" dxfId="300" priority="2" operator="greaterThan">
      <formula>99</formula>
    </cfRule>
  </conditionalFormatting>
  <conditionalFormatting sqref="AP11:AP34">
    <cfRule type="cellIs" dxfId="299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7030A0"/>
  </sheetPr>
  <dimension ref="A2:AY123"/>
  <sheetViews>
    <sheetView showGridLines="0" topLeftCell="Q16" zoomScaleNormal="100" workbookViewId="0">
      <selection activeCell="B40" sqref="B40:B41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144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136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07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11" t="s">
        <v>10</v>
      </c>
      <c r="I7" s="210" t="s">
        <v>11</v>
      </c>
      <c r="J7" s="210" t="s">
        <v>12</v>
      </c>
      <c r="K7" s="210" t="s">
        <v>13</v>
      </c>
      <c r="L7" s="14"/>
      <c r="M7" s="14"/>
      <c r="N7" s="14"/>
      <c r="O7" s="211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10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10" t="s">
        <v>22</v>
      </c>
      <c r="AG7" s="210" t="s">
        <v>23</v>
      </c>
      <c r="AH7" s="210" t="s">
        <v>24</v>
      </c>
      <c r="AI7" s="210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1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42051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26160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10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08" t="s">
        <v>51</v>
      </c>
      <c r="V9" s="208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06" t="s">
        <v>55</v>
      </c>
      <c r="AG9" s="206" t="s">
        <v>56</v>
      </c>
      <c r="AH9" s="266" t="s">
        <v>57</v>
      </c>
      <c r="AI9" s="281" t="s">
        <v>58</v>
      </c>
      <c r="AJ9" s="208" t="s">
        <v>59</v>
      </c>
      <c r="AK9" s="208" t="s">
        <v>60</v>
      </c>
      <c r="AL9" s="208" t="s">
        <v>61</v>
      </c>
      <c r="AM9" s="208" t="s">
        <v>62</v>
      </c>
      <c r="AN9" s="208" t="s">
        <v>63</v>
      </c>
      <c r="AO9" s="208" t="s">
        <v>64</v>
      </c>
      <c r="AP9" s="208" t="s">
        <v>65</v>
      </c>
      <c r="AQ9" s="283" t="s">
        <v>66</v>
      </c>
      <c r="AR9" s="208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08" t="s">
        <v>72</v>
      </c>
      <c r="C10" s="208" t="s">
        <v>73</v>
      </c>
      <c r="D10" s="208" t="s">
        <v>74</v>
      </c>
      <c r="E10" s="208" t="s">
        <v>75</v>
      </c>
      <c r="F10" s="208" t="s">
        <v>74</v>
      </c>
      <c r="G10" s="208" t="s">
        <v>75</v>
      </c>
      <c r="H10" s="292"/>
      <c r="I10" s="208" t="s">
        <v>75</v>
      </c>
      <c r="J10" s="208" t="s">
        <v>75</v>
      </c>
      <c r="K10" s="208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15'!Q34</f>
        <v>25597594</v>
      </c>
      <c r="R10" s="274"/>
      <c r="S10" s="275"/>
      <c r="T10" s="276"/>
      <c r="U10" s="208" t="s">
        <v>75</v>
      </c>
      <c r="V10" s="208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15'!AG34</f>
        <v>34759728</v>
      </c>
      <c r="AH10" s="266"/>
      <c r="AI10" s="282"/>
      <c r="AJ10" s="208" t="s">
        <v>84</v>
      </c>
      <c r="AK10" s="208" t="s">
        <v>84</v>
      </c>
      <c r="AL10" s="208" t="s">
        <v>84</v>
      </c>
      <c r="AM10" s="208" t="s">
        <v>84</v>
      </c>
      <c r="AN10" s="208" t="s">
        <v>84</v>
      </c>
      <c r="AO10" s="208" t="s">
        <v>84</v>
      </c>
      <c r="AP10" s="2">
        <f>'FEB 15'!AP34</f>
        <v>7735388</v>
      </c>
      <c r="AQ10" s="284"/>
      <c r="AR10" s="209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10</v>
      </c>
      <c r="E11" s="43">
        <f>D11/1.42</f>
        <v>7.042253521126761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126</v>
      </c>
      <c r="P11" s="125">
        <v>94</v>
      </c>
      <c r="Q11" s="125">
        <v>25601870</v>
      </c>
      <c r="R11" s="48">
        <f>Q11-Q10</f>
        <v>4276</v>
      </c>
      <c r="S11" s="49">
        <f>R11*24/1000</f>
        <v>102.624</v>
      </c>
      <c r="T11" s="49">
        <f>R11/1000</f>
        <v>4.2759999999999998</v>
      </c>
      <c r="U11" s="126">
        <v>4.5999999999999996</v>
      </c>
      <c r="V11" s="126">
        <f>U11</f>
        <v>4.5999999999999996</v>
      </c>
      <c r="W11" s="127" t="s">
        <v>129</v>
      </c>
      <c r="X11" s="129">
        <v>0</v>
      </c>
      <c r="Y11" s="129">
        <v>0</v>
      </c>
      <c r="Z11" s="129">
        <v>1006</v>
      </c>
      <c r="AA11" s="129">
        <v>0</v>
      </c>
      <c r="AB11" s="129">
        <v>1160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34760484</v>
      </c>
      <c r="AH11" s="51">
        <f>IF(ISBLANK(AG11),"-",AG11-AG10)</f>
        <v>756</v>
      </c>
      <c r="AI11" s="52">
        <f>AH11/T11</f>
        <v>176.80074836295603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</v>
      </c>
      <c r="AP11" s="129">
        <v>7736623</v>
      </c>
      <c r="AQ11" s="129">
        <f>AP11-AP10</f>
        <v>1235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12</v>
      </c>
      <c r="E12" s="43">
        <f t="shared" ref="E12:E34" si="0">D12/1.42</f>
        <v>8.4507042253521139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125</v>
      </c>
      <c r="P12" s="125">
        <v>89</v>
      </c>
      <c r="Q12" s="125">
        <v>25605360</v>
      </c>
      <c r="R12" s="48">
        <f t="shared" ref="R12:R34" si="3">Q12-Q11</f>
        <v>3490</v>
      </c>
      <c r="S12" s="49">
        <f t="shared" ref="S12:S34" si="4">R12*24/1000</f>
        <v>83.76</v>
      </c>
      <c r="T12" s="49">
        <f t="shared" ref="T12:T34" si="5">R12/1000</f>
        <v>3.49</v>
      </c>
      <c r="U12" s="126">
        <v>5.7</v>
      </c>
      <c r="V12" s="126">
        <f t="shared" ref="V12:V33" si="6">U12</f>
        <v>5.7</v>
      </c>
      <c r="W12" s="127" t="s">
        <v>129</v>
      </c>
      <c r="X12" s="129">
        <v>0</v>
      </c>
      <c r="Y12" s="129">
        <v>0</v>
      </c>
      <c r="Z12" s="129">
        <v>972</v>
      </c>
      <c r="AA12" s="129">
        <v>0</v>
      </c>
      <c r="AB12" s="129">
        <v>1160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34761076</v>
      </c>
      <c r="AH12" s="51">
        <f>IF(ISBLANK(AG12),"-",AG12-AG11)</f>
        <v>592</v>
      </c>
      <c r="AI12" s="52">
        <f t="shared" ref="AI12:AI34" si="7">AH12/T12</f>
        <v>169.62750716332377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</v>
      </c>
      <c r="AP12" s="129">
        <v>7737710</v>
      </c>
      <c r="AQ12" s="129">
        <f>AP12-AP11</f>
        <v>1087</v>
      </c>
      <c r="AR12" s="55">
        <v>0.97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13</v>
      </c>
      <c r="E13" s="43">
        <f t="shared" si="0"/>
        <v>9.1549295774647899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128</v>
      </c>
      <c r="P13" s="125">
        <v>91</v>
      </c>
      <c r="Q13" s="125">
        <v>25610060</v>
      </c>
      <c r="R13" s="48">
        <f t="shared" si="3"/>
        <v>4700</v>
      </c>
      <c r="S13" s="49">
        <f t="shared" si="4"/>
        <v>112.8</v>
      </c>
      <c r="T13" s="49">
        <f t="shared" si="5"/>
        <v>4.7</v>
      </c>
      <c r="U13" s="126">
        <v>7.5</v>
      </c>
      <c r="V13" s="126">
        <f t="shared" si="6"/>
        <v>7.5</v>
      </c>
      <c r="W13" s="127" t="s">
        <v>129</v>
      </c>
      <c r="X13" s="129">
        <v>0</v>
      </c>
      <c r="Y13" s="129">
        <v>0</v>
      </c>
      <c r="Z13" s="129">
        <v>951</v>
      </c>
      <c r="AA13" s="129">
        <v>0</v>
      </c>
      <c r="AB13" s="129">
        <v>1160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34761876</v>
      </c>
      <c r="AH13" s="51">
        <f>IF(ISBLANK(AG13),"-",AG13-AG12)</f>
        <v>800</v>
      </c>
      <c r="AI13" s="52">
        <f t="shared" si="7"/>
        <v>170.21276595744681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</v>
      </c>
      <c r="AP13" s="129">
        <v>7739505</v>
      </c>
      <c r="AQ13" s="129">
        <f>AP13-AP12</f>
        <v>1795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14</v>
      </c>
      <c r="E14" s="43">
        <f t="shared" si="0"/>
        <v>9.8591549295774659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128</v>
      </c>
      <c r="P14" s="125">
        <v>90</v>
      </c>
      <c r="Q14" s="125">
        <v>25612971</v>
      </c>
      <c r="R14" s="48">
        <f t="shared" si="3"/>
        <v>2911</v>
      </c>
      <c r="S14" s="49">
        <f t="shared" si="4"/>
        <v>69.864000000000004</v>
      </c>
      <c r="T14" s="49">
        <f t="shared" si="5"/>
        <v>2.911</v>
      </c>
      <c r="U14" s="126">
        <v>8.6999999999999993</v>
      </c>
      <c r="V14" s="126">
        <f t="shared" si="6"/>
        <v>8.6999999999999993</v>
      </c>
      <c r="W14" s="127" t="s">
        <v>129</v>
      </c>
      <c r="X14" s="129">
        <v>0</v>
      </c>
      <c r="Y14" s="129">
        <v>0</v>
      </c>
      <c r="Z14" s="129">
        <v>945</v>
      </c>
      <c r="AA14" s="129">
        <v>0</v>
      </c>
      <c r="AB14" s="129">
        <v>1161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34762372</v>
      </c>
      <c r="AH14" s="51">
        <f t="shared" ref="AH14:AH34" si="8">IF(ISBLANK(AG14),"-",AG14-AG13)</f>
        <v>496</v>
      </c>
      <c r="AI14" s="52">
        <f t="shared" si="7"/>
        <v>170.38818275506699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</v>
      </c>
      <c r="AP14" s="129">
        <v>7740680</v>
      </c>
      <c r="AQ14" s="129">
        <f>AP14-AP13</f>
        <v>1175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20</v>
      </c>
      <c r="E15" s="43">
        <f t="shared" si="0"/>
        <v>14.084507042253522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102</v>
      </c>
      <c r="P15" s="125">
        <v>100</v>
      </c>
      <c r="Q15" s="125">
        <v>25616888</v>
      </c>
      <c r="R15" s="48">
        <f t="shared" si="3"/>
        <v>3917</v>
      </c>
      <c r="S15" s="49">
        <f t="shared" si="4"/>
        <v>94.007999999999996</v>
      </c>
      <c r="T15" s="49">
        <f t="shared" si="5"/>
        <v>3.9169999999999998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965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34762988</v>
      </c>
      <c r="AH15" s="51">
        <f t="shared" si="8"/>
        <v>616</v>
      </c>
      <c r="AI15" s="52">
        <f t="shared" si="7"/>
        <v>157.26321164156244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</v>
      </c>
      <c r="AP15" s="129">
        <v>7741324</v>
      </c>
      <c r="AQ15" s="129">
        <f>AP15-AP14</f>
        <v>644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12</v>
      </c>
      <c r="E16" s="43">
        <f t="shared" si="0"/>
        <v>8.4507042253521139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123</v>
      </c>
      <c r="P16" s="125">
        <v>118</v>
      </c>
      <c r="Q16" s="125">
        <v>25621764</v>
      </c>
      <c r="R16" s="48">
        <f t="shared" si="3"/>
        <v>4876</v>
      </c>
      <c r="S16" s="49">
        <f t="shared" si="4"/>
        <v>117.024</v>
      </c>
      <c r="T16" s="49">
        <f t="shared" si="5"/>
        <v>4.8760000000000003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1150</v>
      </c>
      <c r="AA16" s="129">
        <v>0</v>
      </c>
      <c r="AB16" s="129">
        <v>1160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34763780</v>
      </c>
      <c r="AH16" s="51">
        <f t="shared" si="8"/>
        <v>792</v>
      </c>
      <c r="AI16" s="52">
        <f t="shared" si="7"/>
        <v>162.42821985233797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7741324</v>
      </c>
      <c r="AQ16" s="129">
        <f t="shared" ref="AQ16:AQ34" si="10">AP16-AP15</f>
        <v>0</v>
      </c>
      <c r="AR16" s="55">
        <v>0.99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0"/>
        <v>5.6338028169014089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136</v>
      </c>
      <c r="P17" s="125">
        <v>145</v>
      </c>
      <c r="Q17" s="125">
        <v>25627829</v>
      </c>
      <c r="R17" s="48">
        <f t="shared" si="3"/>
        <v>6065</v>
      </c>
      <c r="S17" s="49">
        <f t="shared" si="4"/>
        <v>145.56</v>
      </c>
      <c r="T17" s="49">
        <f t="shared" si="5"/>
        <v>6.0650000000000004</v>
      </c>
      <c r="U17" s="126">
        <v>9.1</v>
      </c>
      <c r="V17" s="126">
        <f t="shared" si="6"/>
        <v>9.1</v>
      </c>
      <c r="W17" s="127" t="s">
        <v>148</v>
      </c>
      <c r="X17" s="129">
        <v>0</v>
      </c>
      <c r="Y17" s="129">
        <v>1052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34765124</v>
      </c>
      <c r="AH17" s="51">
        <f t="shared" si="8"/>
        <v>1344</v>
      </c>
      <c r="AI17" s="52">
        <f t="shared" si="7"/>
        <v>221.59934047815332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7741324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7</v>
      </c>
      <c r="E18" s="43">
        <f t="shared" si="0"/>
        <v>4.9295774647887329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132</v>
      </c>
      <c r="P18" s="125">
        <v>149</v>
      </c>
      <c r="Q18" s="125">
        <v>25633974</v>
      </c>
      <c r="R18" s="48">
        <f t="shared" si="3"/>
        <v>6145</v>
      </c>
      <c r="S18" s="49">
        <f t="shared" si="4"/>
        <v>147.47999999999999</v>
      </c>
      <c r="T18" s="49">
        <f t="shared" si="5"/>
        <v>6.1449999999999996</v>
      </c>
      <c r="U18" s="126">
        <v>8.5</v>
      </c>
      <c r="V18" s="126">
        <f t="shared" si="6"/>
        <v>8.5</v>
      </c>
      <c r="W18" s="127" t="s">
        <v>148</v>
      </c>
      <c r="X18" s="129">
        <v>0</v>
      </c>
      <c r="Y18" s="129">
        <v>1125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34766492</v>
      </c>
      <c r="AH18" s="51">
        <f t="shared" si="8"/>
        <v>1368</v>
      </c>
      <c r="AI18" s="52">
        <f t="shared" si="7"/>
        <v>222.62001627339302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7741324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0"/>
        <v>4.9295774647887329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132</v>
      </c>
      <c r="P19" s="125">
        <v>153</v>
      </c>
      <c r="Q19" s="125">
        <v>25640207</v>
      </c>
      <c r="R19" s="48">
        <f t="shared" si="3"/>
        <v>6233</v>
      </c>
      <c r="S19" s="49">
        <f t="shared" si="4"/>
        <v>149.59200000000001</v>
      </c>
      <c r="T19" s="49">
        <f t="shared" si="5"/>
        <v>6.2329999999999997</v>
      </c>
      <c r="U19" s="126">
        <v>8</v>
      </c>
      <c r="V19" s="126">
        <f t="shared" si="6"/>
        <v>8</v>
      </c>
      <c r="W19" s="127" t="s">
        <v>148</v>
      </c>
      <c r="X19" s="129">
        <v>0</v>
      </c>
      <c r="Y19" s="129">
        <v>1142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34767851</v>
      </c>
      <c r="AH19" s="51">
        <f t="shared" si="8"/>
        <v>1359</v>
      </c>
      <c r="AI19" s="52">
        <f t="shared" si="7"/>
        <v>218.03304989571637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7741324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132</v>
      </c>
      <c r="P20" s="125">
        <v>150</v>
      </c>
      <c r="Q20" s="125">
        <v>25646263</v>
      </c>
      <c r="R20" s="48">
        <f t="shared" si="3"/>
        <v>6056</v>
      </c>
      <c r="S20" s="49">
        <f t="shared" si="4"/>
        <v>145.34399999999999</v>
      </c>
      <c r="T20" s="49">
        <f t="shared" si="5"/>
        <v>6.056</v>
      </c>
      <c r="U20" s="126">
        <v>7.5</v>
      </c>
      <c r="V20" s="126">
        <f t="shared" si="6"/>
        <v>7.5</v>
      </c>
      <c r="W20" s="127" t="s">
        <v>148</v>
      </c>
      <c r="X20" s="129">
        <v>0</v>
      </c>
      <c r="Y20" s="129">
        <v>1122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34769214</v>
      </c>
      <c r="AH20" s="51">
        <f>IF(ISBLANK(AG20),"-",AG20-AG19)</f>
        <v>1363</v>
      </c>
      <c r="AI20" s="52">
        <f t="shared" si="7"/>
        <v>225.06605019815061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7741324</v>
      </c>
      <c r="AQ20" s="129">
        <f t="shared" si="10"/>
        <v>0</v>
      </c>
      <c r="AR20" s="55">
        <v>1.02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7</v>
      </c>
      <c r="E21" s="43">
        <f t="shared" si="0"/>
        <v>4.9295774647887329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127</v>
      </c>
      <c r="P21" s="125">
        <v>148</v>
      </c>
      <c r="Q21" s="125">
        <v>25652417</v>
      </c>
      <c r="R21" s="48">
        <f>Q21-Q20</f>
        <v>6154</v>
      </c>
      <c r="S21" s="49">
        <f t="shared" si="4"/>
        <v>147.696</v>
      </c>
      <c r="T21" s="49">
        <f t="shared" si="5"/>
        <v>6.1539999999999999</v>
      </c>
      <c r="U21" s="126">
        <v>7.2</v>
      </c>
      <c r="V21" s="126">
        <f t="shared" si="6"/>
        <v>7.2</v>
      </c>
      <c r="W21" s="127" t="s">
        <v>148</v>
      </c>
      <c r="X21" s="129">
        <v>0</v>
      </c>
      <c r="Y21" s="129">
        <v>1098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34770576</v>
      </c>
      <c r="AH21" s="51">
        <f t="shared" si="8"/>
        <v>1362</v>
      </c>
      <c r="AI21" s="52">
        <f t="shared" si="7"/>
        <v>221.31946701332467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7741324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130</v>
      </c>
      <c r="P22" s="125">
        <v>149</v>
      </c>
      <c r="Q22" s="125">
        <v>25658372</v>
      </c>
      <c r="R22" s="48">
        <f t="shared" si="3"/>
        <v>5955</v>
      </c>
      <c r="S22" s="49">
        <f t="shared" si="4"/>
        <v>142.91999999999999</v>
      </c>
      <c r="T22" s="49">
        <f t="shared" si="5"/>
        <v>5.9550000000000001</v>
      </c>
      <c r="U22" s="126">
        <v>6.7</v>
      </c>
      <c r="V22" s="126">
        <f t="shared" si="6"/>
        <v>6.7</v>
      </c>
      <c r="W22" s="127" t="s">
        <v>148</v>
      </c>
      <c r="X22" s="129">
        <v>0</v>
      </c>
      <c r="Y22" s="129">
        <v>1103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34771916</v>
      </c>
      <c r="AH22" s="51">
        <f t="shared" si="8"/>
        <v>1340</v>
      </c>
      <c r="AI22" s="52">
        <f t="shared" si="7"/>
        <v>225.02099076406381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7741324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7</v>
      </c>
      <c r="E23" s="43">
        <f t="shared" si="0"/>
        <v>4.9295774647887329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130</v>
      </c>
      <c r="P23" s="125">
        <v>150</v>
      </c>
      <c r="Q23" s="125">
        <v>25664230</v>
      </c>
      <c r="R23" s="48">
        <f t="shared" si="3"/>
        <v>5858</v>
      </c>
      <c r="S23" s="49">
        <f t="shared" si="4"/>
        <v>140.59200000000001</v>
      </c>
      <c r="T23" s="49">
        <f t="shared" si="5"/>
        <v>5.8579999999999997</v>
      </c>
      <c r="U23" s="126">
        <v>6.3</v>
      </c>
      <c r="V23" s="126">
        <f t="shared" si="6"/>
        <v>6.3</v>
      </c>
      <c r="W23" s="127" t="s">
        <v>148</v>
      </c>
      <c r="X23" s="129">
        <v>0</v>
      </c>
      <c r="Y23" s="129">
        <v>1120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34773236</v>
      </c>
      <c r="AH23" s="51">
        <f t="shared" si="8"/>
        <v>1320</v>
      </c>
      <c r="AI23" s="52">
        <f t="shared" si="7"/>
        <v>225.33287811539776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7741324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0"/>
        <v>3.5211267605633805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130</v>
      </c>
      <c r="P24" s="125">
        <v>141</v>
      </c>
      <c r="Q24" s="125">
        <v>25670098</v>
      </c>
      <c r="R24" s="48">
        <f t="shared" si="3"/>
        <v>5868</v>
      </c>
      <c r="S24" s="49">
        <f t="shared" si="4"/>
        <v>140.83199999999999</v>
      </c>
      <c r="T24" s="49">
        <f t="shared" si="5"/>
        <v>5.8680000000000003</v>
      </c>
      <c r="U24" s="126">
        <v>6</v>
      </c>
      <c r="V24" s="126">
        <f t="shared" si="6"/>
        <v>6</v>
      </c>
      <c r="W24" s="127" t="s">
        <v>148</v>
      </c>
      <c r="X24" s="129">
        <v>0</v>
      </c>
      <c r="Y24" s="129">
        <v>1052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34774564</v>
      </c>
      <c r="AH24" s="51">
        <f t="shared" si="8"/>
        <v>1328</v>
      </c>
      <c r="AI24" s="52">
        <f t="shared" si="7"/>
        <v>226.31220177232447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7741324</v>
      </c>
      <c r="AQ24" s="129">
        <f t="shared" si="10"/>
        <v>0</v>
      </c>
      <c r="AR24" s="55">
        <v>1.0900000000000001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131</v>
      </c>
      <c r="P25" s="125">
        <v>134</v>
      </c>
      <c r="Q25" s="125">
        <v>25675770</v>
      </c>
      <c r="R25" s="48">
        <f t="shared" si="3"/>
        <v>5672</v>
      </c>
      <c r="S25" s="49">
        <f t="shared" si="4"/>
        <v>136.12799999999999</v>
      </c>
      <c r="T25" s="49">
        <f t="shared" si="5"/>
        <v>5.6719999999999997</v>
      </c>
      <c r="U25" s="126">
        <v>5.7</v>
      </c>
      <c r="V25" s="126">
        <f t="shared" si="6"/>
        <v>5.7</v>
      </c>
      <c r="W25" s="127" t="s">
        <v>148</v>
      </c>
      <c r="X25" s="129">
        <v>0</v>
      </c>
      <c r="Y25" s="129">
        <v>1025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34775896</v>
      </c>
      <c r="AH25" s="51">
        <f t="shared" si="8"/>
        <v>1332</v>
      </c>
      <c r="AI25" s="52">
        <f t="shared" si="7"/>
        <v>234.83779971791256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7741324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133</v>
      </c>
      <c r="P26" s="125">
        <v>131</v>
      </c>
      <c r="Q26" s="125">
        <v>25681377</v>
      </c>
      <c r="R26" s="48">
        <f t="shared" si="3"/>
        <v>5607</v>
      </c>
      <c r="S26" s="49">
        <f t="shared" si="4"/>
        <v>134.56800000000001</v>
      </c>
      <c r="T26" s="49">
        <f t="shared" si="5"/>
        <v>5.6070000000000002</v>
      </c>
      <c r="U26" s="126">
        <v>5.6</v>
      </c>
      <c r="V26" s="126">
        <f t="shared" si="6"/>
        <v>5.6</v>
      </c>
      <c r="W26" s="127" t="s">
        <v>148</v>
      </c>
      <c r="X26" s="129">
        <v>0</v>
      </c>
      <c r="Y26" s="129">
        <v>1010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34777196</v>
      </c>
      <c r="AH26" s="51">
        <f t="shared" si="8"/>
        <v>1300</v>
      </c>
      <c r="AI26" s="52">
        <f t="shared" si="7"/>
        <v>231.85304084180487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7741324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0"/>
        <v>3.5211267605633805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133</v>
      </c>
      <c r="P27" s="125">
        <v>137</v>
      </c>
      <c r="Q27" s="125">
        <v>25687116</v>
      </c>
      <c r="R27" s="48">
        <f t="shared" si="3"/>
        <v>5739</v>
      </c>
      <c r="S27" s="49">
        <f t="shared" si="4"/>
        <v>137.73599999999999</v>
      </c>
      <c r="T27" s="49">
        <f t="shared" si="5"/>
        <v>5.7389999999999999</v>
      </c>
      <c r="U27" s="126">
        <v>5.2</v>
      </c>
      <c r="V27" s="126">
        <f t="shared" si="6"/>
        <v>5.2</v>
      </c>
      <c r="W27" s="127" t="s">
        <v>148</v>
      </c>
      <c r="X27" s="129">
        <v>0</v>
      </c>
      <c r="Y27" s="129">
        <v>1055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34778524</v>
      </c>
      <c r="AH27" s="51">
        <f t="shared" si="8"/>
        <v>1328</v>
      </c>
      <c r="AI27" s="52">
        <f t="shared" si="7"/>
        <v>231.39919846663182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7741324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4</v>
      </c>
      <c r="E28" s="43">
        <f t="shared" si="0"/>
        <v>2.8169014084507045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137</v>
      </c>
      <c r="P28" s="125">
        <v>140</v>
      </c>
      <c r="Q28" s="125">
        <v>25692841</v>
      </c>
      <c r="R28" s="48">
        <f t="shared" si="3"/>
        <v>5725</v>
      </c>
      <c r="S28" s="49">
        <f t="shared" si="4"/>
        <v>137.4</v>
      </c>
      <c r="T28" s="49">
        <f t="shared" si="5"/>
        <v>5.7249999999999996</v>
      </c>
      <c r="U28" s="126">
        <v>5.0999999999999996</v>
      </c>
      <c r="V28" s="126">
        <f t="shared" si="6"/>
        <v>5.0999999999999996</v>
      </c>
      <c r="W28" s="127" t="s">
        <v>148</v>
      </c>
      <c r="X28" s="129">
        <v>0</v>
      </c>
      <c r="Y28" s="129">
        <v>981</v>
      </c>
      <c r="Z28" s="129">
        <v>1186</v>
      </c>
      <c r="AA28" s="129">
        <v>1185</v>
      </c>
      <c r="AB28" s="129">
        <v>1189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34779828</v>
      </c>
      <c r="AH28" s="51">
        <f t="shared" si="8"/>
        <v>1304</v>
      </c>
      <c r="AI28" s="52">
        <f t="shared" si="7"/>
        <v>227.77292576419217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7741324</v>
      </c>
      <c r="AQ28" s="129">
        <f t="shared" si="10"/>
        <v>0</v>
      </c>
      <c r="AR28" s="55">
        <v>1.1599999999999999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0"/>
        <v>2.8169014084507045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135</v>
      </c>
      <c r="P29" s="125">
        <v>132</v>
      </c>
      <c r="Q29" s="125">
        <v>25698512</v>
      </c>
      <c r="R29" s="48">
        <f t="shared" si="3"/>
        <v>5671</v>
      </c>
      <c r="S29" s="49">
        <f t="shared" si="4"/>
        <v>136.10400000000001</v>
      </c>
      <c r="T29" s="49">
        <f t="shared" si="5"/>
        <v>5.6710000000000003</v>
      </c>
      <c r="U29" s="126">
        <v>5</v>
      </c>
      <c r="V29" s="126">
        <f t="shared" si="6"/>
        <v>5</v>
      </c>
      <c r="W29" s="127" t="s">
        <v>148</v>
      </c>
      <c r="X29" s="129">
        <v>0</v>
      </c>
      <c r="Y29" s="129">
        <v>988</v>
      </c>
      <c r="Z29" s="129">
        <v>1186</v>
      </c>
      <c r="AA29" s="129">
        <v>1185</v>
      </c>
      <c r="AB29" s="129">
        <v>1189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34781116</v>
      </c>
      <c r="AH29" s="51">
        <f t="shared" si="8"/>
        <v>1288</v>
      </c>
      <c r="AI29" s="52">
        <f t="shared" si="7"/>
        <v>227.12043731264328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7741324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0"/>
        <v>6.3380281690140849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113</v>
      </c>
      <c r="P30" s="125">
        <v>133</v>
      </c>
      <c r="Q30" s="125">
        <v>25703991</v>
      </c>
      <c r="R30" s="48">
        <f t="shared" si="3"/>
        <v>5479</v>
      </c>
      <c r="S30" s="49">
        <f t="shared" si="4"/>
        <v>131.49600000000001</v>
      </c>
      <c r="T30" s="49">
        <f t="shared" si="5"/>
        <v>5.4790000000000001</v>
      </c>
      <c r="U30" s="126">
        <v>4.2</v>
      </c>
      <c r="V30" s="126">
        <f t="shared" si="6"/>
        <v>4.2</v>
      </c>
      <c r="W30" s="127" t="s">
        <v>156</v>
      </c>
      <c r="X30" s="129">
        <v>0</v>
      </c>
      <c r="Y30" s="129">
        <v>1138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34782220</v>
      </c>
      <c r="AH30" s="51">
        <f t="shared" si="8"/>
        <v>1104</v>
      </c>
      <c r="AI30" s="52">
        <f t="shared" si="7"/>
        <v>201.49662347143638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7741324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0"/>
        <v>6.3380281690140849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110</v>
      </c>
      <c r="P31" s="125">
        <v>126</v>
      </c>
      <c r="Q31" s="125">
        <v>25709421</v>
      </c>
      <c r="R31" s="48">
        <f t="shared" si="3"/>
        <v>5430</v>
      </c>
      <c r="S31" s="49">
        <f t="shared" si="4"/>
        <v>130.32</v>
      </c>
      <c r="T31" s="49">
        <f t="shared" si="5"/>
        <v>5.43</v>
      </c>
      <c r="U31" s="126">
        <v>3.2</v>
      </c>
      <c r="V31" s="126">
        <f t="shared" si="6"/>
        <v>3.2</v>
      </c>
      <c r="W31" s="127" t="s">
        <v>156</v>
      </c>
      <c r="X31" s="129">
        <v>0</v>
      </c>
      <c r="Y31" s="129">
        <v>1127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34783316</v>
      </c>
      <c r="AH31" s="51">
        <f t="shared" si="8"/>
        <v>1096</v>
      </c>
      <c r="AI31" s="52">
        <f t="shared" si="7"/>
        <v>201.84162062615101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7741324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121</v>
      </c>
      <c r="P32" s="125">
        <v>123</v>
      </c>
      <c r="Q32" s="125">
        <v>25714671</v>
      </c>
      <c r="R32" s="48">
        <f t="shared" si="3"/>
        <v>5250</v>
      </c>
      <c r="S32" s="49">
        <f t="shared" si="4"/>
        <v>126</v>
      </c>
      <c r="T32" s="49">
        <f t="shared" si="5"/>
        <v>5.25</v>
      </c>
      <c r="U32" s="126">
        <v>2.7</v>
      </c>
      <c r="V32" s="126">
        <f t="shared" si="6"/>
        <v>2.7</v>
      </c>
      <c r="W32" s="127" t="s">
        <v>156</v>
      </c>
      <c r="X32" s="129">
        <v>0</v>
      </c>
      <c r="Y32" s="129">
        <v>1009</v>
      </c>
      <c r="Z32" s="129">
        <v>1195</v>
      </c>
      <c r="AA32" s="129">
        <v>0</v>
      </c>
      <c r="AB32" s="129">
        <v>1198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34784356</v>
      </c>
      <c r="AH32" s="51">
        <f t="shared" si="8"/>
        <v>1040</v>
      </c>
      <c r="AI32" s="52">
        <f t="shared" si="7"/>
        <v>198.0952380952381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7741324</v>
      </c>
      <c r="AQ32" s="129">
        <f t="shared" si="10"/>
        <v>0</v>
      </c>
      <c r="AR32" s="55">
        <v>1.21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7</v>
      </c>
      <c r="E33" s="43">
        <f t="shared" si="0"/>
        <v>4.9295774647887329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123</v>
      </c>
      <c r="P33" s="125">
        <v>107</v>
      </c>
      <c r="Q33" s="125">
        <v>25719226</v>
      </c>
      <c r="R33" s="48">
        <f t="shared" si="3"/>
        <v>4555</v>
      </c>
      <c r="S33" s="49">
        <f t="shared" si="4"/>
        <v>109.32</v>
      </c>
      <c r="T33" s="49">
        <f t="shared" si="5"/>
        <v>4.5549999999999997</v>
      </c>
      <c r="U33" s="126">
        <v>3.2</v>
      </c>
      <c r="V33" s="126">
        <f t="shared" si="6"/>
        <v>3.2</v>
      </c>
      <c r="W33" s="127" t="s">
        <v>129</v>
      </c>
      <c r="X33" s="129">
        <v>0</v>
      </c>
      <c r="Y33" s="129">
        <v>0</v>
      </c>
      <c r="Z33" s="129">
        <v>1140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34785164</v>
      </c>
      <c r="AH33" s="51">
        <f t="shared" si="8"/>
        <v>808</v>
      </c>
      <c r="AI33" s="52">
        <f t="shared" si="7"/>
        <v>177.38748627881449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9">
        <v>7741890</v>
      </c>
      <c r="AQ33" s="129">
        <f t="shared" si="10"/>
        <v>566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11</v>
      </c>
      <c r="E34" s="43">
        <f t="shared" si="0"/>
        <v>7.746478873239437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119</v>
      </c>
      <c r="P34" s="125">
        <v>97</v>
      </c>
      <c r="Q34" s="125">
        <v>25723474</v>
      </c>
      <c r="R34" s="48">
        <f t="shared" si="3"/>
        <v>4248</v>
      </c>
      <c r="S34" s="49">
        <f t="shared" si="4"/>
        <v>101.952</v>
      </c>
      <c r="T34" s="49">
        <f t="shared" si="5"/>
        <v>4.2480000000000002</v>
      </c>
      <c r="U34" s="126">
        <v>3.9</v>
      </c>
      <c r="V34" s="126">
        <f>U34</f>
        <v>3.9</v>
      </c>
      <c r="W34" s="127" t="s">
        <v>129</v>
      </c>
      <c r="X34" s="129">
        <v>0</v>
      </c>
      <c r="Y34" s="129">
        <v>0</v>
      </c>
      <c r="Z34" s="129">
        <v>1048</v>
      </c>
      <c r="AA34" s="129">
        <v>0</v>
      </c>
      <c r="AB34" s="129">
        <v>1109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34785888</v>
      </c>
      <c r="AH34" s="51">
        <f t="shared" si="8"/>
        <v>724</v>
      </c>
      <c r="AI34" s="52">
        <f t="shared" si="7"/>
        <v>170.43314500941619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9">
        <v>7742565</v>
      </c>
      <c r="AQ34" s="129">
        <f t="shared" si="10"/>
        <v>675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126.125</v>
      </c>
      <c r="Q35" s="66">
        <f>Q34-Q10</f>
        <v>125880</v>
      </c>
      <c r="R35" s="67">
        <f>SUM(R11:R34)</f>
        <v>125880</v>
      </c>
      <c r="S35" s="175">
        <f>AVERAGE(S11:S34)</f>
        <v>125.88</v>
      </c>
      <c r="T35" s="175">
        <f>SUM(T11:T34)</f>
        <v>125.88000000000001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26160</v>
      </c>
      <c r="AH35" s="70">
        <f>SUM(AH11:AH34)</f>
        <v>26160</v>
      </c>
      <c r="AI35" s="71">
        <f>$AH$35/$T35</f>
        <v>207.81696854146804</v>
      </c>
      <c r="AJ35" s="99"/>
      <c r="AK35" s="100"/>
      <c r="AL35" s="100"/>
      <c r="AM35" s="100"/>
      <c r="AN35" s="101"/>
      <c r="AO35" s="72"/>
      <c r="AP35" s="73">
        <f>AP34-AP10</f>
        <v>7177</v>
      </c>
      <c r="AQ35" s="74">
        <f>SUM(AQ11:AQ34)</f>
        <v>7177</v>
      </c>
      <c r="AR35" s="75">
        <f>AVERAGE(AR11:AR34)</f>
        <v>1.0733333333333335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245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269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22" t="s">
        <v>124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15" t="s">
        <v>162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244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272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274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273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131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275</v>
      </c>
      <c r="C50" s="118"/>
      <c r="D50" s="116"/>
      <c r="E50" s="94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132</v>
      </c>
      <c r="C51" s="116"/>
      <c r="D51" s="116"/>
      <c r="E51" s="116"/>
      <c r="F51" s="116"/>
      <c r="G51" s="116"/>
      <c r="H51" s="116"/>
      <c r="I51" s="17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179</v>
      </c>
      <c r="C52" s="116"/>
      <c r="D52" s="116"/>
      <c r="E52" s="116"/>
      <c r="F52" s="116"/>
      <c r="G52" s="116"/>
      <c r="H52" s="116"/>
      <c r="I52" s="17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133</v>
      </c>
      <c r="C53" s="116"/>
      <c r="D53" s="116"/>
      <c r="E53" s="116"/>
      <c r="F53" s="116"/>
      <c r="G53" s="116"/>
      <c r="H53" s="116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 t="s">
        <v>140</v>
      </c>
      <c r="C54" s="118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276</v>
      </c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138</v>
      </c>
      <c r="C56" s="116"/>
      <c r="D56" s="116"/>
      <c r="E56" s="116"/>
      <c r="F56" s="116"/>
      <c r="G56" s="94"/>
      <c r="H56" s="94"/>
      <c r="I56" s="17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1" t="s">
        <v>221</v>
      </c>
      <c r="C57" s="122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155</v>
      </c>
      <c r="C58" s="118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120"/>
      <c r="V58" s="120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 t="s">
        <v>127</v>
      </c>
      <c r="C59" s="118"/>
      <c r="D59" s="116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8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5"/>
      <c r="D66" s="116"/>
      <c r="E66" s="116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9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5"/>
      <c r="D67" s="94"/>
      <c r="E67" s="116"/>
      <c r="F67" s="116"/>
      <c r="G67" s="116"/>
      <c r="H67" s="116"/>
      <c r="I67" s="94"/>
      <c r="J67" s="117"/>
      <c r="K67" s="117"/>
      <c r="L67" s="117"/>
      <c r="M67" s="117"/>
      <c r="N67" s="117"/>
      <c r="O67" s="117"/>
      <c r="P67" s="117"/>
      <c r="Q67" s="117"/>
      <c r="R67" s="117"/>
      <c r="S67" s="92"/>
      <c r="T67" s="92"/>
      <c r="U67" s="92"/>
      <c r="V67" s="92"/>
      <c r="W67" s="92"/>
      <c r="X67" s="92"/>
      <c r="Y67" s="92"/>
      <c r="Z67" s="84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111"/>
      <c r="AW67" s="107"/>
      <c r="AX67" s="107"/>
      <c r="AY67" s="107"/>
    </row>
    <row r="68" spans="1:51" x14ac:dyDescent="0.25">
      <c r="B68" s="95"/>
      <c r="C68" s="122"/>
      <c r="D68" s="94"/>
      <c r="E68" s="116"/>
      <c r="F68" s="116"/>
      <c r="G68" s="116"/>
      <c r="H68" s="116"/>
      <c r="I68" s="9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84"/>
      <c r="X68" s="84"/>
      <c r="Y68" s="84"/>
      <c r="Z68" s="112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111"/>
      <c r="AW68" s="107"/>
      <c r="AX68" s="107"/>
      <c r="AY68" s="107"/>
    </row>
    <row r="69" spans="1:51" x14ac:dyDescent="0.25">
      <c r="B69" s="95"/>
      <c r="C69" s="122"/>
      <c r="D69" s="116"/>
      <c r="E69" s="94"/>
      <c r="F69" s="116"/>
      <c r="G69" s="116"/>
      <c r="H69" s="116"/>
      <c r="I69" s="116"/>
      <c r="J69" s="92"/>
      <c r="K69" s="92"/>
      <c r="L69" s="92"/>
      <c r="M69" s="92"/>
      <c r="N69" s="92"/>
      <c r="O69" s="92"/>
      <c r="P69" s="92"/>
      <c r="Q69" s="92"/>
      <c r="R69" s="92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95"/>
      <c r="C70" s="118"/>
      <c r="D70" s="116"/>
      <c r="E70" s="94"/>
      <c r="F70" s="94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95"/>
      <c r="C71" s="118"/>
      <c r="D71" s="116"/>
      <c r="E71" s="116"/>
      <c r="F71" s="94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95"/>
      <c r="C72" s="92"/>
      <c r="D72" s="116"/>
      <c r="E72" s="116"/>
      <c r="F72" s="116"/>
      <c r="G72" s="94"/>
      <c r="H72" s="94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177"/>
      <c r="C73" s="122"/>
      <c r="D73" s="92"/>
      <c r="E73" s="116"/>
      <c r="F73" s="116"/>
      <c r="G73" s="116"/>
      <c r="H73" s="116"/>
      <c r="I73" s="92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1:51" x14ac:dyDescent="0.25">
      <c r="B74" s="177"/>
      <c r="C74" s="183"/>
      <c r="D74" s="84"/>
      <c r="E74" s="178"/>
      <c r="F74" s="178"/>
      <c r="G74" s="178"/>
      <c r="H74" s="178"/>
      <c r="I74" s="84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84"/>
      <c r="U74" s="185"/>
      <c r="V74" s="185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U74" s="107"/>
      <c r="AV74" s="111"/>
      <c r="AW74" s="107"/>
      <c r="AX74" s="107"/>
      <c r="AY74" s="182"/>
    </row>
    <row r="75" spans="1:51" s="182" customFormat="1" x14ac:dyDescent="0.25">
      <c r="B75" s="180"/>
      <c r="C75" s="186"/>
      <c r="D75" s="178"/>
      <c r="E75" s="84"/>
      <c r="F75" s="178"/>
      <c r="G75" s="178"/>
      <c r="H75" s="178"/>
      <c r="I75" s="178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84"/>
      <c r="U75" s="185"/>
      <c r="V75" s="185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T75" s="22"/>
      <c r="AV75" s="111"/>
      <c r="AY75" s="107"/>
    </row>
    <row r="76" spans="1:51" x14ac:dyDescent="0.25">
      <c r="A76" s="112"/>
      <c r="B76" s="180"/>
      <c r="C76" s="181"/>
      <c r="D76" s="178"/>
      <c r="E76" s="84"/>
      <c r="F76" s="84"/>
      <c r="G76" s="178"/>
      <c r="H76" s="178"/>
      <c r="I76" s="113"/>
      <c r="J76" s="113"/>
      <c r="K76" s="113"/>
      <c r="L76" s="113"/>
      <c r="M76" s="113"/>
      <c r="N76" s="113"/>
      <c r="O76" s="114"/>
      <c r="P76" s="109"/>
      <c r="R76" s="111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B77" s="180"/>
      <c r="C77" s="182"/>
      <c r="D77" s="182"/>
      <c r="E77" s="182"/>
      <c r="F77" s="182"/>
      <c r="G77" s="84"/>
      <c r="H77" s="84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B78" s="180"/>
      <c r="C78" s="182"/>
      <c r="D78" s="182"/>
      <c r="E78" s="182"/>
      <c r="F78" s="182"/>
      <c r="G78" s="84"/>
      <c r="H78" s="84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84"/>
      <c r="C79" s="182"/>
      <c r="D79" s="182"/>
      <c r="E79" s="182"/>
      <c r="F79" s="182"/>
      <c r="G79" s="182"/>
      <c r="H79" s="18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84"/>
      <c r="C80" s="182"/>
      <c r="D80" s="182"/>
      <c r="E80" s="182"/>
      <c r="F80" s="182"/>
      <c r="G80" s="182"/>
      <c r="H80" s="18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B81" s="180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C82" s="182"/>
      <c r="D82" s="182"/>
      <c r="E82" s="182"/>
      <c r="F82" s="182"/>
      <c r="G82" s="182"/>
      <c r="H82" s="182"/>
      <c r="I82" s="113"/>
      <c r="J82" s="113"/>
      <c r="K82" s="113"/>
      <c r="L82" s="113"/>
      <c r="M82" s="113"/>
      <c r="N82" s="113"/>
      <c r="O82" s="114"/>
      <c r="P82" s="109"/>
      <c r="R82" s="84"/>
      <c r="AS82" s="107"/>
      <c r="AT82" s="107"/>
      <c r="AU82" s="107"/>
      <c r="AV82" s="107"/>
      <c r="AW82" s="107"/>
      <c r="AX82" s="107"/>
      <c r="AY82" s="107"/>
    </row>
    <row r="83" spans="1:51" x14ac:dyDescent="0.25">
      <c r="A83" s="112"/>
      <c r="I83" s="113"/>
      <c r="J83" s="113"/>
      <c r="K83" s="113"/>
      <c r="L83" s="113"/>
      <c r="M83" s="113"/>
      <c r="N83" s="113"/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R87" s="109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14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09"/>
      <c r="Q108" s="109"/>
      <c r="R108" s="109"/>
      <c r="S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R109" s="109"/>
      <c r="S109" s="109"/>
      <c r="T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Q110" s="109"/>
      <c r="R110" s="109"/>
      <c r="S110" s="109"/>
      <c r="T110" s="109"/>
      <c r="U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T111" s="109"/>
      <c r="U111" s="109"/>
      <c r="AS111" s="107"/>
      <c r="AT111" s="107"/>
      <c r="AU111" s="107"/>
      <c r="AV111" s="107"/>
      <c r="AW111" s="107"/>
      <c r="AX111" s="107"/>
    </row>
    <row r="122" spans="45:51" x14ac:dyDescent="0.25">
      <c r="AY122" s="107"/>
    </row>
    <row r="123" spans="45:51" x14ac:dyDescent="0.25">
      <c r="AS123" s="107"/>
      <c r="AT123" s="107"/>
      <c r="AU123" s="107"/>
      <c r="AV123" s="107"/>
      <c r="AW123" s="107"/>
      <c r="AX123" s="107"/>
    </row>
  </sheetData>
  <protectedRanges>
    <protectedRange sqref="N67:R67 B81 S69:T75 B73:B78 S65:T66 N70:R75 T57:T64 T44:T48" name="Range2_12_5_1_1"/>
    <protectedRange sqref="N10 L10 L6 D6 D8 AD8 AF8 O8:U8 AJ8:AR8 AF10 AR11:AR34 L24:N31 G23:G34 N12:N23 N32:N34 E23:E34 N11:P11 E11:G22 O12:P34 R11:AF34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5 E74" name="Range2_2_2_9_2_1_1"/>
    <protectedRange sqref="D72 D75:D76" name="Range2_1_1_1_1_1_9_2_1_1"/>
    <protectedRange sqref="Q10:Q34" name="Range1_17_1_1_1"/>
    <protectedRange sqref="AG10:AG34" name="Range1_18_1_1_1"/>
    <protectedRange sqref="C73 C75" name="Range2_4_1_1_1"/>
    <protectedRange sqref="AS16:AS34" name="Range1_1_1_1"/>
    <protectedRange sqref="P3:U5" name="Range1_16_1_1_1_1"/>
    <protectedRange sqref="C76 C74 C71" name="Range2_1_3_1_1"/>
    <protectedRange sqref="H11:H34" name="Range1_1_1_1_1_1_1"/>
    <protectedRange sqref="B79:B80 J68:R69 D73:D74 I73:I74 Z66:Z67 S67:Y68 AA67:AU68 E75:E76 G77:H78 F76" name="Range2_2_1_10_1_1_1_2"/>
    <protectedRange sqref="C72" name="Range2_2_1_10_2_1_1_1"/>
    <protectedRange sqref="N65:R66 G73:H73 D69 F72 E71" name="Range2_12_1_6_1_1"/>
    <protectedRange sqref="D64:D65 I69:I71 I65:M66 G74:H75 G67:H69 E72:E73 F73:F74 F66:F68 E65:E67" name="Range2_2_12_1_7_1_1"/>
    <protectedRange sqref="D70:D71" name="Range2_1_1_1_1_11_1_2_1_1"/>
    <protectedRange sqref="E68 G70:H70 F69" name="Range2_2_2_9_1_1_1_1"/>
    <protectedRange sqref="D66" name="Range2_1_1_1_1_1_9_1_1_1_1"/>
    <protectedRange sqref="C70 C65" name="Range2_1_1_2_1_1"/>
    <protectedRange sqref="C69" name="Range2_1_2_2_1_1"/>
    <protectedRange sqref="C68" name="Range2_3_2_1_1"/>
    <protectedRange sqref="F64:F65 E64 G66:H66" name="Range2_2_12_1_1_1_1_1"/>
    <protectedRange sqref="C64" name="Range2_1_4_2_1_1_1"/>
    <protectedRange sqref="C66:C67" name="Range2_5_1_1_1"/>
    <protectedRange sqref="E69:E70 F70:F71 G71:H72 I67:I68" name="Range2_2_1_1_1_1"/>
    <protectedRange sqref="D67:D68" name="Range2_1_1_1_1_1_1_1_1"/>
    <protectedRange sqref="AS11:AS15" name="Range1_4_1_1_1_1"/>
    <protectedRange sqref="J11:J15 J26:J34" name="Range1_1_2_1_10_1_1_1_1"/>
    <protectedRange sqref="R82" name="Range2_2_1_10_1_1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1" name="Range2_1_2_1_1_1_1_1"/>
    <protectedRange sqref="C38" name="Range2_3_1_1_1_1_1"/>
    <protectedRange sqref="G44:H45" name="Range2_2_12_1_3_1_1_1_1_1_4_1_1"/>
    <protectedRange sqref="E44:F45" name="Range2_2_12_1_7_1_1_3_1_1"/>
    <protectedRange sqref="S44:S48" name="Range2_12_5_1_1_2_3_1"/>
    <protectedRange sqref="Q44:R45" name="Range2_12_1_6_1_1_1_1_2_1"/>
    <protectedRange sqref="N44:P45" name="Range2_12_1_2_3_1_1_1_1_2_1"/>
    <protectedRange sqref="I44:M45" name="Range2_2_12_1_4_3_1_1_1_1_2_1"/>
    <protectedRange sqref="D44:D45" name="Range2_2_12_1_3_1_2_1_1_1_2_1_2_1"/>
    <protectedRange sqref="T54:T56" name="Range2_12_5_1_1_3"/>
    <protectedRange sqref="T50:T53" name="Range2_12_5_1_1_2_2"/>
    <protectedRange sqref="T49" name="Range2_12_5_1_1_2_1_1"/>
    <protectedRange sqref="S49" name="Range2_12_4_1_1_1_4_2_2_1_1"/>
    <protectedRange sqref="B70:B72" name="Range2_12_5_1_1_2"/>
    <protectedRange sqref="B69" name="Range2_12_5_1_1_2_1_4_1_1_1_2_1_1_1_1_1_1_1"/>
    <protectedRange sqref="F63 G65:H65" name="Range2_2_12_1_1_1_1_1_1"/>
    <protectedRange sqref="D63:E63" name="Range2_2_12_1_7_1_1_2_1"/>
    <protectedRange sqref="C63" name="Range2_1_1_2_1_1_1"/>
    <protectedRange sqref="B67:B68" name="Range2_12_5_1_1_2_1"/>
    <protectedRange sqref="B66" name="Range2_12_5_1_1_2_1_2_1"/>
    <protectedRange sqref="B65" name="Range2_12_5_1_1_2_1_2_2"/>
    <protectedRange sqref="G46:H48" name="Range2_2_12_1_3_1_1_1_1_1_4_1_1_1"/>
    <protectedRange sqref="E46:F48" name="Range2_2_12_1_7_1_1_3_1_1_1"/>
    <protectedRange sqref="Q46:R48" name="Range2_12_1_6_1_1_1_1_2_1_1"/>
    <protectedRange sqref="N46:P48" name="Range2_12_1_2_3_1_1_1_1_2_1_1"/>
    <protectedRange sqref="I46:M48" name="Range2_2_12_1_4_3_1_1_1_1_2_1_1"/>
    <protectedRange sqref="D46:D48" name="Range2_2_12_1_3_1_2_1_1_1_2_1_2_1_1"/>
    <protectedRange sqref="E49:H49" name="Range2_2_12_1_3_1_2_1_1_1_1_2_1_1_1_1_1_1_1"/>
    <protectedRange sqref="D49" name="Range2_2_12_1_3_1_2_1_1_1_2_1_2_3_1_1_1_1_2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I49" name="Range2_2_12_1_4_2_1_1_1_4_1_2_1_1_1_2_1_1_1"/>
    <protectedRange sqref="S61:S64" name="Range2_12_5_1_1_5"/>
    <protectedRange sqref="N61:R64" name="Range2_12_1_6_1_1_1"/>
    <protectedRange sqref="J61:M64" name="Range2_2_12_1_7_1_1_2"/>
    <protectedRange sqref="S58:S60" name="Range2_12_2_1_1_1_2_1_1_1"/>
    <protectedRange sqref="Q59:R60" name="Range2_12_1_4_1_1_1_1_1_1_1_1_1_1_1_1_1_1_1"/>
    <protectedRange sqref="N60:P60" name="Range2_12_1_2_1_1_1_1_1_1_1_1_1_1_1_1_1_1_1_1"/>
    <protectedRange sqref="J60:M60" name="Range2_2_12_1_4_1_1_1_1_1_1_1_1_1_1_1_1_1_1_1_1"/>
    <protectedRange sqref="Q58:R58" name="Range2_12_1_6_1_1_1_2_3_1_1_3_1_1_1_1_1_1_1"/>
    <protectedRange sqref="S56:S57" name="Range2_12_4_1_1_1_4_2_2_2_1"/>
    <protectedRange sqref="Q56:R57" name="Range2_12_1_6_1_1_1_2_3_2_1_1_3_2"/>
    <protectedRange sqref="N56:P56" name="Range2_12_1_2_3_1_1_1_2_3_2_1_1_3_2"/>
    <protectedRange sqref="K56:M56" name="Range2_2_12_1_4_3_1_1_1_3_3_2_1_1_3_2"/>
    <protectedRange sqref="J56" name="Range2_2_12_1_4_3_1_1_1_3_2_1_2_2_2"/>
    <protectedRange sqref="I56" name="Range2_2_12_1_4_3_1_1_1_3_3_1_1_3_1_1_1_1_1_1_2_2"/>
    <protectedRange sqref="I60:I64" name="Range2_2_12_1_7_1_1_2_2_1_1"/>
    <protectedRange sqref="G64:H64" name="Range2_2_12_1_3_1_2_1_1_1_2_1_1_1_1_1_1_2_1_1_1_1_1_1_1_1_1"/>
    <protectedRange sqref="F62 G61:H63" name="Range2_2_12_1_3_3_1_1_1_2_1_1_1_1_1_1_1_1_1_1_1_1_1_1_1_1"/>
    <protectedRange sqref="F60:F61" name="Range2_2_12_1_3_1_2_1_1_1_3_1_1_1_1_1_3_1_1_1_1_1_1_1_1_1"/>
    <protectedRange sqref="G60:H60" name="Range2_2_12_1_3_1_2_1_1_1_1_2_1_1_1_1_1_1_1_1_1_1_1"/>
    <protectedRange sqref="B63" name="Range2_12_5_1_1_2_1_4_1_1_1_2_1_1_1_1_1_1_1_1_1_2_1_1_1_1_1"/>
    <protectedRange sqref="B64" name="Range2_12_5_1_1_2_1_2_2_1_1_1_1_1"/>
    <protectedRange sqref="G56:H56" name="Range2_2_12_1_3_1_2_1_1_1_1_2_1_1_1_1_1_1_2_1_1_1"/>
    <protectedRange sqref="F56" name="Range2_2_12_1_3_1_2_1_1_1_1_2_1_1_1_1_1_1_1_1_1_1_1_1"/>
    <protectedRange sqref="D56:E56" name="Range2_2_12_1_3_1_2_1_1_1_2_1_1_1_1_3_1_1_1_1_1_1_1_1_1_1_1"/>
    <protectedRange sqref="D62:E62" name="Range2_2_12_1_7_1_1_2_1_1"/>
    <protectedRange sqref="C62" name="Range2_1_1_2_1_1_1_1"/>
    <protectedRange sqref="D61" name="Range2_2_12_1_7_1_1_2_1_1_1_1_1_1"/>
    <protectedRange sqref="E61" name="Range2_2_12_1_1_1_1_1_1_1_1_1_1_1_1"/>
    <protectedRange sqref="C61" name="Range2_1_4_2_1_1_1_1_1_1_1_1_1"/>
    <protectedRange sqref="D60:E60" name="Range2_2_12_1_3_1_2_1_1_1_3_1_1_1_1_1_1_1_2_1_1_1_1_1_1_1_1"/>
    <protectedRange sqref="B62" name="Range2_12_5_1_1_2_1_2_2_1_1_1_1"/>
    <protectedRange sqref="B41" name="Range2_12_5_1_1_1_1"/>
    <protectedRange sqref="D55" name="Range2_2_12_1_7_1_1_1"/>
    <protectedRange sqref="E55:F55" name="Range2_2_12_1_1_1_1_1_2"/>
    <protectedRange sqref="C55" name="Range2_1_4_2_1_1_1_1"/>
    <protectedRange sqref="S50:S55" name="Range2_12_5_1_1_5_1"/>
    <protectedRange sqref="N50:R55" name="Range2_12_1_6_1_1_1_1"/>
    <protectedRange sqref="J50:M55" name="Range2_2_12_1_7_1_1_2_2"/>
    <protectedRange sqref="I50 I54:I55" name="Range2_2_12_1_7_1_1_2_2_1_1_1"/>
    <protectedRange sqref="G55:H55" name="Range2_2_12_1_3_1_2_1_1_1_2_1_1_1_1_1_1_2_1_1_1_1_1_1_1_1_1_1"/>
    <protectedRange sqref="G50:H50 F54:H54" name="Range2_2_12_1_3_3_1_1_1_2_1_1_1_1_1_1_1_1_1_1_1_1_1_1_1_1_1"/>
    <protectedRange sqref="F50" name="Range2_2_12_1_3_1_2_1_1_1_3_1_1_1_1_1_3_1_1_1_1_1_1_1_1_1_1"/>
    <protectedRange sqref="D54:E54" name="Range2_2_12_1_7_1_1_2_1_1_1"/>
    <protectedRange sqref="C54" name="Range2_1_1_2_1_1_1_1_1"/>
    <protectedRange sqref="D50" name="Range2_2_12_1_7_1_1_2_1_1_1_1_1_1_1"/>
    <protectedRange sqref="E50" name="Range2_2_12_1_1_1_1_1_1_1_1_1_1_1_1_1"/>
    <protectedRange sqref="C50" name="Range2_1_4_2_1_1_1_1_1_1_1_1_1_1"/>
    <protectedRange sqref="B61" name="Range2_12_5_1_1_2_1_2_2_1_1_1_1_2_1_1_1"/>
    <protectedRange sqref="G51:H52" name="Range2_2_12_1_3_1_2_1_1_1_2_1_1_1_1_1_1_2_1_1_1"/>
    <protectedRange sqref="I51:I52" name="Range2_2_12_1_4_3_1_1_1_2_1_2_1_1_3_1_1_1_1_1_1_1"/>
    <protectedRange sqref="I53" name="Range2_2_12_1_4_3_1_1_1_3_3_1_1_3_1_1_1_1_1_1_2_2_1"/>
    <protectedRange sqref="E53:H53" name="Range2_2_12_1_3_1_2_1_1_1_1_2_1_1_1_1_1_1_2_2"/>
    <protectedRange sqref="D53" name="Range2_2_12_1_3_1_2_1_1_1_2_1_2_3_1_1_1_1_1_2"/>
    <protectedRange sqref="D51:E52" name="Range2_2_12_1_3_1_2_1_1_1_2_1_1_1_1_3_1_1_1_1_1_1"/>
    <protectedRange sqref="F51:F52" name="Range2_2_12_1_3_1_2_1_1_1_3_1_1_1_1_1_3_1_1_1_1_1_1"/>
    <protectedRange sqref="B60" name="Range2_12_5_1_1_2_1_2_2_1_1_1_1_2_1_1_1_2"/>
    <protectedRange sqref="B44:B45" name="Range2_12_5_1_1_1_2"/>
    <protectedRange sqref="C42:C43" name="Range2_1_2_1_1_1_1_1_1"/>
    <protectedRange sqref="B46:B48" name="Range2_12_5_1_1_1_2_2_1_1_1_1_1_1_1_1_1_1_1_2"/>
    <protectedRange sqref="B49" name="Range2_12_5_1_1_1_2_2_1_1_1_1_1_1_1_1_1_1_1_1_1"/>
    <protectedRange sqref="B42:B43" name="Range2_12_5_1_1_1_1_1"/>
    <protectedRange sqref="N58:P59" name="Range2_12_1_6_1_1_1_2"/>
    <protectedRange sqref="J58:M59" name="Range2_2_12_1_7_1_1_2_3"/>
    <protectedRange sqref="N57:P57" name="Range2_12_1_2_1_1_1_1_1_1_1_1_1_1_1_1_1_1_1_1_1"/>
    <protectedRange sqref="J57:M57" name="Range2_2_12_1_4_1_1_1_1_1_1_1_1_1_1_1_1_1_1_1_1_1"/>
    <protectedRange sqref="I57:I59" name="Range2_2_12_1_7_1_1_2_2_1_1_2"/>
    <protectedRange sqref="F59 G58:H59" name="Range2_2_12_1_3_3_1_1_1_2_1_1_1_1_1_1_1_1_1_1_1_1_1_1_1_1_2"/>
    <protectedRange sqref="F57:F58" name="Range2_2_12_1_3_1_2_1_1_1_3_1_1_1_1_1_3_1_1_1_1_1_1_1_1_1_2"/>
    <protectedRange sqref="G57:H57" name="Range2_2_12_1_3_1_2_1_1_1_1_2_1_1_1_1_1_1_1_1_1_1_1_2"/>
    <protectedRange sqref="D59:E59" name="Range2_2_12_1_7_1_1_2_1_1_2"/>
    <protectedRange sqref="C59" name="Range2_1_1_2_1_1_1_1_2"/>
    <protectedRange sqref="D58" name="Range2_2_12_1_7_1_1_2_1_1_1_1_1_1_2"/>
    <protectedRange sqref="E58" name="Range2_2_12_1_1_1_1_1_1_1_1_1_1_1_1_2"/>
    <protectedRange sqref="C58" name="Range2_1_4_2_1_1_1_1_1_1_1_1_1_2"/>
    <protectedRange sqref="D57:E57" name="Range2_2_12_1_3_1_2_1_1_1_3_1_1_1_1_1_1_1_2_1_1_1_1_1_1_1_1_1"/>
    <protectedRange sqref="B58" name="Range2_12_5_1_1_2_1_4_1_1_1_2_1_1_1_1_1_1_1_1_1_2_1_1_1_1_2_1_1_1_2_1"/>
    <protectedRange sqref="B59" name="Range2_12_5_1_1_2_1_2_2_1_1_1_1_2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98" priority="5" operator="containsText" text="N/A">
      <formula>NOT(ISERROR(SEARCH("N/A",X11)))</formula>
    </cfRule>
    <cfRule type="cellIs" dxfId="297" priority="23" operator="equal">
      <formula>0</formula>
    </cfRule>
  </conditionalFormatting>
  <conditionalFormatting sqref="X11:AE34">
    <cfRule type="cellIs" dxfId="296" priority="22" operator="greaterThanOrEqual">
      <formula>1185</formula>
    </cfRule>
  </conditionalFormatting>
  <conditionalFormatting sqref="X11:AE34">
    <cfRule type="cellIs" dxfId="295" priority="21" operator="between">
      <formula>0.1</formula>
      <formula>1184</formula>
    </cfRule>
  </conditionalFormatting>
  <conditionalFormatting sqref="X8 AJ11:AO11 AJ12:AK15 AJ16:AJ34 AL12:AO16 AK33:AK34 AO17:AO32 AL17:AN34">
    <cfRule type="cellIs" dxfId="294" priority="20" operator="equal">
      <formula>0</formula>
    </cfRule>
  </conditionalFormatting>
  <conditionalFormatting sqref="X8 AJ11:AO11 AJ12:AK15 AJ16:AJ34 AL12:AO16 AK33:AK34 AO17:AO32 AL17:AN34">
    <cfRule type="cellIs" dxfId="293" priority="19" operator="greaterThan">
      <formula>1179</formula>
    </cfRule>
  </conditionalFormatting>
  <conditionalFormatting sqref="X8 AJ11:AO11 AJ12:AK15 AJ16:AJ34 AL12:AO16 AK33:AK34 AO17:AO32 AL17:AN34">
    <cfRule type="cellIs" dxfId="292" priority="18" operator="greaterThan">
      <formula>99</formula>
    </cfRule>
  </conditionalFormatting>
  <conditionalFormatting sqref="X8 AJ11:AO11 AJ12:AK15 AJ16:AJ34 AL12:AO16 AK33:AK34 AO17:AO32 AL17:AN34">
    <cfRule type="cellIs" dxfId="291" priority="17" operator="greaterThan">
      <formula>0.99</formula>
    </cfRule>
  </conditionalFormatting>
  <conditionalFormatting sqref="AB8">
    <cfRule type="cellIs" dxfId="290" priority="16" operator="equal">
      <formula>0</formula>
    </cfRule>
  </conditionalFormatting>
  <conditionalFormatting sqref="AB8">
    <cfRule type="cellIs" dxfId="289" priority="15" operator="greaterThan">
      <formula>1179</formula>
    </cfRule>
  </conditionalFormatting>
  <conditionalFormatting sqref="AB8">
    <cfRule type="cellIs" dxfId="288" priority="14" operator="greaterThan">
      <formula>99</formula>
    </cfRule>
  </conditionalFormatting>
  <conditionalFormatting sqref="AB8">
    <cfRule type="cellIs" dxfId="287" priority="13" operator="greaterThan">
      <formula>0.99</formula>
    </cfRule>
  </conditionalFormatting>
  <conditionalFormatting sqref="AQ11:AQ34 AO33:AO34 AK16:AK32">
    <cfRule type="cellIs" dxfId="286" priority="12" operator="equal">
      <formula>0</formula>
    </cfRule>
  </conditionalFormatting>
  <conditionalFormatting sqref="AQ11:AQ34 AO33:AO34 AK16:AK32">
    <cfRule type="cellIs" dxfId="285" priority="11" operator="greaterThan">
      <formula>1179</formula>
    </cfRule>
  </conditionalFormatting>
  <conditionalFormatting sqref="AQ11:AQ34 AO33:AO34 AK16:AK32">
    <cfRule type="cellIs" dxfId="284" priority="10" operator="greaterThan">
      <formula>99</formula>
    </cfRule>
  </conditionalFormatting>
  <conditionalFormatting sqref="AQ11:AQ34 AO33:AO34 AK16:AK32">
    <cfRule type="cellIs" dxfId="283" priority="9" operator="greaterThan">
      <formula>0.99</formula>
    </cfRule>
  </conditionalFormatting>
  <conditionalFormatting sqref="AI11:AI34">
    <cfRule type="cellIs" dxfId="282" priority="8" operator="greaterThan">
      <formula>$AI$8</formula>
    </cfRule>
  </conditionalFormatting>
  <conditionalFormatting sqref="AH11:AH34">
    <cfRule type="cellIs" dxfId="281" priority="6" operator="greaterThan">
      <formula>$AH$8</formula>
    </cfRule>
    <cfRule type="cellIs" dxfId="280" priority="7" operator="greaterThan">
      <formula>$AH$8</formula>
    </cfRule>
  </conditionalFormatting>
  <conditionalFormatting sqref="AP11:AP34">
    <cfRule type="cellIs" dxfId="279" priority="4" operator="equal">
      <formula>0</formula>
    </cfRule>
  </conditionalFormatting>
  <conditionalFormatting sqref="AP11:AP34">
    <cfRule type="cellIs" dxfId="278" priority="3" operator="greaterThan">
      <formula>1179</formula>
    </cfRule>
  </conditionalFormatting>
  <conditionalFormatting sqref="AP11:AP34">
    <cfRule type="cellIs" dxfId="277" priority="2" operator="greaterThan">
      <formula>99</formula>
    </cfRule>
  </conditionalFormatting>
  <conditionalFormatting sqref="AP11:AP34">
    <cfRule type="cellIs" dxfId="276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7030A0"/>
  </sheetPr>
  <dimension ref="A2:AY123"/>
  <sheetViews>
    <sheetView showGridLines="0" topLeftCell="A26" zoomScaleNormal="100" workbookViewId="0">
      <selection activeCell="S49" sqref="B43:S4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253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07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11" t="s">
        <v>10</v>
      </c>
      <c r="I7" s="210" t="s">
        <v>11</v>
      </c>
      <c r="J7" s="210" t="s">
        <v>12</v>
      </c>
      <c r="K7" s="210" t="s">
        <v>13</v>
      </c>
      <c r="L7" s="14"/>
      <c r="M7" s="14"/>
      <c r="N7" s="14"/>
      <c r="O7" s="211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10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10" t="s">
        <v>22</v>
      </c>
      <c r="AG7" s="210" t="s">
        <v>23</v>
      </c>
      <c r="AH7" s="210" t="s">
        <v>24</v>
      </c>
      <c r="AI7" s="210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10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42052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26292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10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08" t="s">
        <v>51</v>
      </c>
      <c r="V9" s="208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06" t="s">
        <v>55</v>
      </c>
      <c r="AG9" s="206" t="s">
        <v>56</v>
      </c>
      <c r="AH9" s="266" t="s">
        <v>57</v>
      </c>
      <c r="AI9" s="281" t="s">
        <v>58</v>
      </c>
      <c r="AJ9" s="208" t="s">
        <v>59</v>
      </c>
      <c r="AK9" s="208" t="s">
        <v>60</v>
      </c>
      <c r="AL9" s="208" t="s">
        <v>61</v>
      </c>
      <c r="AM9" s="208" t="s">
        <v>62</v>
      </c>
      <c r="AN9" s="208" t="s">
        <v>63</v>
      </c>
      <c r="AO9" s="208" t="s">
        <v>64</v>
      </c>
      <c r="AP9" s="208" t="s">
        <v>65</v>
      </c>
      <c r="AQ9" s="283" t="s">
        <v>66</v>
      </c>
      <c r="AR9" s="208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08" t="s">
        <v>72</v>
      </c>
      <c r="C10" s="208" t="s">
        <v>73</v>
      </c>
      <c r="D10" s="208" t="s">
        <v>74</v>
      </c>
      <c r="E10" s="208" t="s">
        <v>75</v>
      </c>
      <c r="F10" s="208" t="s">
        <v>74</v>
      </c>
      <c r="G10" s="208" t="s">
        <v>75</v>
      </c>
      <c r="H10" s="292"/>
      <c r="I10" s="208" t="s">
        <v>75</v>
      </c>
      <c r="J10" s="208" t="s">
        <v>75</v>
      </c>
      <c r="K10" s="208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16'!Q34</f>
        <v>25723474</v>
      </c>
      <c r="R10" s="274"/>
      <c r="S10" s="275"/>
      <c r="T10" s="276"/>
      <c r="U10" s="208" t="s">
        <v>75</v>
      </c>
      <c r="V10" s="208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16'!AG34</f>
        <v>34785888</v>
      </c>
      <c r="AH10" s="266"/>
      <c r="AI10" s="282"/>
      <c r="AJ10" s="208" t="s">
        <v>84</v>
      </c>
      <c r="AK10" s="208" t="s">
        <v>84</v>
      </c>
      <c r="AL10" s="208" t="s">
        <v>84</v>
      </c>
      <c r="AM10" s="208" t="s">
        <v>84</v>
      </c>
      <c r="AN10" s="208" t="s">
        <v>84</v>
      </c>
      <c r="AO10" s="208" t="s">
        <v>84</v>
      </c>
      <c r="AP10" s="2">
        <f>'FEB 16'!AP34</f>
        <v>7742565</v>
      </c>
      <c r="AQ10" s="284"/>
      <c r="AR10" s="209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8</v>
      </c>
      <c r="E11" s="43">
        <f>D11/1.42</f>
        <v>5.6338028169014089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119</v>
      </c>
      <c r="P11" s="125">
        <v>97</v>
      </c>
      <c r="Q11" s="125">
        <v>25727489</v>
      </c>
      <c r="R11" s="48">
        <f>Q11-Q10</f>
        <v>4015</v>
      </c>
      <c r="S11" s="49">
        <f>R11*24/1000</f>
        <v>96.36</v>
      </c>
      <c r="T11" s="49">
        <f>R11/1000</f>
        <v>4.0149999999999997</v>
      </c>
      <c r="U11" s="126">
        <v>4.8</v>
      </c>
      <c r="V11" s="126">
        <f>U11</f>
        <v>4.8</v>
      </c>
      <c r="W11" s="127" t="s">
        <v>129</v>
      </c>
      <c r="X11" s="129">
        <v>0</v>
      </c>
      <c r="Y11" s="129">
        <v>0</v>
      </c>
      <c r="Z11" s="129">
        <v>1092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34786591</v>
      </c>
      <c r="AH11" s="51">
        <f>IF(ISBLANK(AG11),"-",AG11-AG10)</f>
        <v>703</v>
      </c>
      <c r="AI11" s="52">
        <f>AH11/T11</f>
        <v>175.093399750934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9">
        <v>7743550</v>
      </c>
      <c r="AQ11" s="129">
        <f>AP11-AP10</f>
        <v>985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9</v>
      </c>
      <c r="E12" s="43">
        <f t="shared" ref="E12:E34" si="0">D12/1.42</f>
        <v>6.3380281690140849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117</v>
      </c>
      <c r="P12" s="125">
        <v>96</v>
      </c>
      <c r="Q12" s="125">
        <v>25731486</v>
      </c>
      <c r="R12" s="48">
        <f t="shared" ref="R12:R34" si="3">Q12-Q11</f>
        <v>3997</v>
      </c>
      <c r="S12" s="49">
        <f t="shared" ref="S12:S34" si="4">R12*24/1000</f>
        <v>95.927999999999997</v>
      </c>
      <c r="T12" s="49">
        <f t="shared" ref="T12:T34" si="5">R12/1000</f>
        <v>3.9969999999999999</v>
      </c>
      <c r="U12" s="126">
        <v>5.9</v>
      </c>
      <c r="V12" s="126">
        <f t="shared" ref="V12:V34" si="6">U12</f>
        <v>5.9</v>
      </c>
      <c r="W12" s="127" t="s">
        <v>129</v>
      </c>
      <c r="X12" s="129">
        <v>0</v>
      </c>
      <c r="Y12" s="129">
        <v>0</v>
      </c>
      <c r="Z12" s="129">
        <v>1092</v>
      </c>
      <c r="AA12" s="129">
        <v>0</v>
      </c>
      <c r="AB12" s="129">
        <v>1109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34787276</v>
      </c>
      <c r="AH12" s="51">
        <f>IF(ISBLANK(AG12),"-",AG12-AG11)</f>
        <v>685</v>
      </c>
      <c r="AI12" s="52">
        <f t="shared" ref="AI12:AI34" si="7">AH12/T12</f>
        <v>171.37853390042531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9">
        <v>7744562</v>
      </c>
      <c r="AQ12" s="129">
        <f>AP12-AP11</f>
        <v>1012</v>
      </c>
      <c r="AR12" s="55">
        <v>0.98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11</v>
      </c>
      <c r="E13" s="43">
        <f t="shared" si="0"/>
        <v>7.746478873239437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114</v>
      </c>
      <c r="P13" s="125">
        <v>95</v>
      </c>
      <c r="Q13" s="125">
        <v>25735340</v>
      </c>
      <c r="R13" s="48">
        <f t="shared" si="3"/>
        <v>3854</v>
      </c>
      <c r="S13" s="49">
        <f t="shared" si="4"/>
        <v>92.495999999999995</v>
      </c>
      <c r="T13" s="49">
        <f t="shared" si="5"/>
        <v>3.8540000000000001</v>
      </c>
      <c r="U13" s="126">
        <v>7.2</v>
      </c>
      <c r="V13" s="126">
        <f t="shared" si="6"/>
        <v>7.2</v>
      </c>
      <c r="W13" s="127" t="s">
        <v>129</v>
      </c>
      <c r="X13" s="129">
        <v>0</v>
      </c>
      <c r="Y13" s="129">
        <v>0</v>
      </c>
      <c r="Z13" s="129">
        <v>996</v>
      </c>
      <c r="AA13" s="129">
        <v>0</v>
      </c>
      <c r="AB13" s="129">
        <v>1109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34787897</v>
      </c>
      <c r="AH13" s="51">
        <f>IF(ISBLANK(AG13),"-",AG13-AG12)</f>
        <v>621</v>
      </c>
      <c r="AI13" s="52">
        <f t="shared" si="7"/>
        <v>161.13129216398548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9">
        <v>7745712</v>
      </c>
      <c r="AQ13" s="129">
        <f>AP13-AP12</f>
        <v>1150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13</v>
      </c>
      <c r="E14" s="43">
        <f t="shared" si="0"/>
        <v>9.1549295774647899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110</v>
      </c>
      <c r="P14" s="125">
        <v>94</v>
      </c>
      <c r="Q14" s="125">
        <v>25739042</v>
      </c>
      <c r="R14" s="48">
        <f t="shared" si="3"/>
        <v>3702</v>
      </c>
      <c r="S14" s="49">
        <f t="shared" si="4"/>
        <v>88.847999999999999</v>
      </c>
      <c r="T14" s="49">
        <f t="shared" si="5"/>
        <v>3.702</v>
      </c>
      <c r="U14" s="126">
        <v>8.3000000000000007</v>
      </c>
      <c r="V14" s="126">
        <f t="shared" si="6"/>
        <v>8.3000000000000007</v>
      </c>
      <c r="W14" s="127" t="s">
        <v>129</v>
      </c>
      <c r="X14" s="129">
        <v>0</v>
      </c>
      <c r="Y14" s="129">
        <v>0</v>
      </c>
      <c r="Z14" s="129">
        <v>996</v>
      </c>
      <c r="AA14" s="129">
        <v>0</v>
      </c>
      <c r="AB14" s="129">
        <v>1109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34788486</v>
      </c>
      <c r="AH14" s="51">
        <f t="shared" ref="AH14:AH34" si="8">IF(ISBLANK(AG14),"-",AG14-AG13)</f>
        <v>589</v>
      </c>
      <c r="AI14" s="52">
        <f t="shared" si="7"/>
        <v>159.10318746623446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9">
        <v>7746755</v>
      </c>
      <c r="AQ14" s="129">
        <f>AP14-AP13</f>
        <v>1043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15</v>
      </c>
      <c r="E15" s="43">
        <f t="shared" si="0"/>
        <v>10.563380281690142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125</v>
      </c>
      <c r="P15" s="125">
        <v>97</v>
      </c>
      <c r="Q15" s="125">
        <v>25743047</v>
      </c>
      <c r="R15" s="48">
        <f t="shared" si="3"/>
        <v>4005</v>
      </c>
      <c r="S15" s="49">
        <f t="shared" si="4"/>
        <v>96.12</v>
      </c>
      <c r="T15" s="49">
        <f t="shared" si="5"/>
        <v>4.0049999999999999</v>
      </c>
      <c r="U15" s="126">
        <v>9</v>
      </c>
      <c r="V15" s="126">
        <f t="shared" si="6"/>
        <v>9</v>
      </c>
      <c r="W15" s="127" t="s">
        <v>129</v>
      </c>
      <c r="X15" s="129">
        <v>0</v>
      </c>
      <c r="Y15" s="129">
        <v>0</v>
      </c>
      <c r="Z15" s="129">
        <v>998</v>
      </c>
      <c r="AA15" s="129">
        <v>0</v>
      </c>
      <c r="AB15" s="129">
        <v>1109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34789116</v>
      </c>
      <c r="AH15" s="51">
        <f t="shared" si="8"/>
        <v>630</v>
      </c>
      <c r="AI15" s="52">
        <f t="shared" si="7"/>
        <v>157.30337078651687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9">
        <v>7747316</v>
      </c>
      <c r="AQ15" s="129">
        <f>AP15-AP14</f>
        <v>561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12</v>
      </c>
      <c r="E16" s="43">
        <f t="shared" si="0"/>
        <v>8.4507042253521139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114</v>
      </c>
      <c r="P16" s="125">
        <v>116</v>
      </c>
      <c r="Q16" s="125">
        <v>25747659</v>
      </c>
      <c r="R16" s="48">
        <f t="shared" si="3"/>
        <v>4612</v>
      </c>
      <c r="S16" s="49">
        <f t="shared" si="4"/>
        <v>110.688</v>
      </c>
      <c r="T16" s="49">
        <f t="shared" si="5"/>
        <v>4.6120000000000001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1156</v>
      </c>
      <c r="AA16" s="129">
        <v>0</v>
      </c>
      <c r="AB16" s="129">
        <v>1140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34789884</v>
      </c>
      <c r="AH16" s="51">
        <f t="shared" si="8"/>
        <v>768</v>
      </c>
      <c r="AI16" s="52">
        <f t="shared" si="7"/>
        <v>166.52211621856029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0.4</v>
      </c>
      <c r="AP16" s="129">
        <v>7747707</v>
      </c>
      <c r="AQ16" s="129">
        <f t="shared" ref="AQ16:AQ34" si="10">AP16-AP15</f>
        <v>391</v>
      </c>
      <c r="AR16" s="55">
        <v>0.81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0"/>
        <v>5.6338028169014089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137</v>
      </c>
      <c r="P17" s="125">
        <v>140</v>
      </c>
      <c r="Q17" s="125">
        <v>25753616</v>
      </c>
      <c r="R17" s="48">
        <f t="shared" si="3"/>
        <v>5957</v>
      </c>
      <c r="S17" s="49">
        <f t="shared" si="4"/>
        <v>142.96799999999999</v>
      </c>
      <c r="T17" s="49">
        <f t="shared" si="5"/>
        <v>5.9569999999999999</v>
      </c>
      <c r="U17" s="126">
        <v>9.1</v>
      </c>
      <c r="V17" s="126">
        <f t="shared" si="6"/>
        <v>9.1</v>
      </c>
      <c r="W17" s="127" t="s">
        <v>148</v>
      </c>
      <c r="X17" s="129">
        <v>0</v>
      </c>
      <c r="Y17" s="129">
        <v>1053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34791200</v>
      </c>
      <c r="AH17" s="51">
        <f t="shared" si="8"/>
        <v>1316</v>
      </c>
      <c r="AI17" s="52">
        <f t="shared" si="7"/>
        <v>220.9165687426557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7747707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135</v>
      </c>
      <c r="P18" s="125">
        <v>147</v>
      </c>
      <c r="Q18" s="125">
        <v>25759794</v>
      </c>
      <c r="R18" s="48">
        <f t="shared" si="3"/>
        <v>6178</v>
      </c>
      <c r="S18" s="49">
        <f t="shared" si="4"/>
        <v>148.27199999999999</v>
      </c>
      <c r="T18" s="49">
        <f t="shared" si="5"/>
        <v>6.1779999999999999</v>
      </c>
      <c r="U18" s="126">
        <v>8.6</v>
      </c>
      <c r="V18" s="126">
        <f t="shared" si="6"/>
        <v>8.6</v>
      </c>
      <c r="W18" s="127" t="s">
        <v>148</v>
      </c>
      <c r="X18" s="129">
        <v>0</v>
      </c>
      <c r="Y18" s="129">
        <v>1083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34792556</v>
      </c>
      <c r="AH18" s="51">
        <f t="shared" si="8"/>
        <v>1356</v>
      </c>
      <c r="AI18" s="52">
        <f t="shared" si="7"/>
        <v>219.48850760764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7747707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0"/>
        <v>4.9295774647887329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134</v>
      </c>
      <c r="P19" s="125">
        <v>150</v>
      </c>
      <c r="Q19" s="125">
        <v>25765996</v>
      </c>
      <c r="R19" s="48">
        <f t="shared" si="3"/>
        <v>6202</v>
      </c>
      <c r="S19" s="49">
        <f t="shared" si="4"/>
        <v>148.84800000000001</v>
      </c>
      <c r="T19" s="49">
        <f t="shared" si="5"/>
        <v>6.202</v>
      </c>
      <c r="U19" s="126">
        <v>8.1</v>
      </c>
      <c r="V19" s="126">
        <f t="shared" si="6"/>
        <v>8.1</v>
      </c>
      <c r="W19" s="127" t="s">
        <v>148</v>
      </c>
      <c r="X19" s="129">
        <v>0</v>
      </c>
      <c r="Y19" s="129">
        <v>1096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34793924</v>
      </c>
      <c r="AH19" s="51">
        <f t="shared" si="8"/>
        <v>1368</v>
      </c>
      <c r="AI19" s="52">
        <f t="shared" si="7"/>
        <v>220.57400838439213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7747707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8</v>
      </c>
      <c r="E20" s="43">
        <f t="shared" si="0"/>
        <v>5.6338028169014089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133</v>
      </c>
      <c r="P20" s="125">
        <v>147</v>
      </c>
      <c r="Q20" s="125">
        <v>25772252</v>
      </c>
      <c r="R20" s="48">
        <f t="shared" si="3"/>
        <v>6256</v>
      </c>
      <c r="S20" s="49">
        <f t="shared" si="4"/>
        <v>150.14400000000001</v>
      </c>
      <c r="T20" s="49">
        <f t="shared" si="5"/>
        <v>6.2560000000000002</v>
      </c>
      <c r="U20" s="126">
        <v>7.7</v>
      </c>
      <c r="V20" s="126">
        <f t="shared" si="6"/>
        <v>7.7</v>
      </c>
      <c r="W20" s="127" t="s">
        <v>148</v>
      </c>
      <c r="X20" s="129">
        <v>0</v>
      </c>
      <c r="Y20" s="129">
        <v>1085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34795312</v>
      </c>
      <c r="AH20" s="51">
        <f>IF(ISBLANK(AG20),"-",AG20-AG19)</f>
        <v>1388</v>
      </c>
      <c r="AI20" s="52">
        <f t="shared" si="7"/>
        <v>221.86700767263426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7747707</v>
      </c>
      <c r="AQ20" s="129">
        <f t="shared" si="10"/>
        <v>0</v>
      </c>
      <c r="AR20" s="55">
        <v>0.89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131</v>
      </c>
      <c r="P21" s="125">
        <v>151</v>
      </c>
      <c r="Q21" s="125">
        <v>25778353</v>
      </c>
      <c r="R21" s="48">
        <f>Q21-Q20</f>
        <v>6101</v>
      </c>
      <c r="S21" s="49">
        <f t="shared" si="4"/>
        <v>146.42400000000001</v>
      </c>
      <c r="T21" s="49">
        <f t="shared" si="5"/>
        <v>6.101</v>
      </c>
      <c r="U21" s="126">
        <v>7.3</v>
      </c>
      <c r="V21" s="126">
        <f t="shared" si="6"/>
        <v>7.3</v>
      </c>
      <c r="W21" s="127" t="s">
        <v>148</v>
      </c>
      <c r="X21" s="129">
        <v>0</v>
      </c>
      <c r="Y21" s="129">
        <v>1108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34796651</v>
      </c>
      <c r="AH21" s="51">
        <f t="shared" si="8"/>
        <v>1339</v>
      </c>
      <c r="AI21" s="52">
        <f t="shared" si="7"/>
        <v>219.47221766923454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7747707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131</v>
      </c>
      <c r="P22" s="125">
        <v>148</v>
      </c>
      <c r="Q22" s="125">
        <v>25784374</v>
      </c>
      <c r="R22" s="48">
        <f t="shared" si="3"/>
        <v>6021</v>
      </c>
      <c r="S22" s="49">
        <f t="shared" si="4"/>
        <v>144.50399999999999</v>
      </c>
      <c r="T22" s="49">
        <f t="shared" si="5"/>
        <v>6.0209999999999999</v>
      </c>
      <c r="U22" s="126">
        <v>6.7</v>
      </c>
      <c r="V22" s="126">
        <f t="shared" si="6"/>
        <v>6.7</v>
      </c>
      <c r="W22" s="127" t="s">
        <v>148</v>
      </c>
      <c r="X22" s="129">
        <v>0</v>
      </c>
      <c r="Y22" s="129">
        <v>1107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34798020</v>
      </c>
      <c r="AH22" s="51">
        <f t="shared" si="8"/>
        <v>1369</v>
      </c>
      <c r="AI22" s="52">
        <f t="shared" si="7"/>
        <v>227.37086862647402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7747707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0"/>
        <v>4.2253521126760569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137</v>
      </c>
      <c r="P23" s="125">
        <v>142</v>
      </c>
      <c r="Q23" s="125">
        <v>25790413</v>
      </c>
      <c r="R23" s="48">
        <f t="shared" si="3"/>
        <v>6039</v>
      </c>
      <c r="S23" s="49">
        <f t="shared" si="4"/>
        <v>144.93600000000001</v>
      </c>
      <c r="T23" s="49">
        <f t="shared" si="5"/>
        <v>6.0389999999999997</v>
      </c>
      <c r="U23" s="126">
        <v>6.3</v>
      </c>
      <c r="V23" s="126">
        <f t="shared" si="6"/>
        <v>6.3</v>
      </c>
      <c r="W23" s="127" t="s">
        <v>148</v>
      </c>
      <c r="X23" s="129">
        <v>0</v>
      </c>
      <c r="Y23" s="129">
        <v>1027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34799372</v>
      </c>
      <c r="AH23" s="51">
        <f t="shared" si="8"/>
        <v>1352</v>
      </c>
      <c r="AI23" s="52">
        <f t="shared" si="7"/>
        <v>223.87812551746978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7747707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0"/>
        <v>3.5211267605633805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133</v>
      </c>
      <c r="P24" s="125">
        <v>141</v>
      </c>
      <c r="Q24" s="125">
        <v>25796198</v>
      </c>
      <c r="R24" s="48">
        <f t="shared" si="3"/>
        <v>5785</v>
      </c>
      <c r="S24" s="49">
        <f t="shared" si="4"/>
        <v>138.84</v>
      </c>
      <c r="T24" s="49">
        <f t="shared" si="5"/>
        <v>5.7850000000000001</v>
      </c>
      <c r="U24" s="126">
        <v>6.1</v>
      </c>
      <c r="V24" s="126">
        <f t="shared" si="6"/>
        <v>6.1</v>
      </c>
      <c r="W24" s="127" t="s">
        <v>148</v>
      </c>
      <c r="X24" s="129">
        <v>0</v>
      </c>
      <c r="Y24" s="129">
        <v>1025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34800692</v>
      </c>
      <c r="AH24" s="51">
        <f t="shared" si="8"/>
        <v>1320</v>
      </c>
      <c r="AI24" s="52">
        <f t="shared" si="7"/>
        <v>228.17631806395852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7747707</v>
      </c>
      <c r="AQ24" s="129">
        <f t="shared" si="10"/>
        <v>0</v>
      </c>
      <c r="AR24" s="55">
        <v>1.01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131</v>
      </c>
      <c r="P25" s="125">
        <v>136</v>
      </c>
      <c r="Q25" s="125">
        <v>25801990</v>
      </c>
      <c r="R25" s="48">
        <f t="shared" si="3"/>
        <v>5792</v>
      </c>
      <c r="S25" s="49">
        <f t="shared" si="4"/>
        <v>139.00800000000001</v>
      </c>
      <c r="T25" s="49">
        <f t="shared" si="5"/>
        <v>5.7919999999999998</v>
      </c>
      <c r="U25" s="126">
        <v>5.6</v>
      </c>
      <c r="V25" s="126">
        <f t="shared" si="6"/>
        <v>5.6</v>
      </c>
      <c r="W25" s="127" t="s">
        <v>148</v>
      </c>
      <c r="X25" s="129">
        <v>0</v>
      </c>
      <c r="Y25" s="129">
        <v>1039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34802023</v>
      </c>
      <c r="AH25" s="51">
        <f t="shared" si="8"/>
        <v>1331</v>
      </c>
      <c r="AI25" s="52">
        <f t="shared" si="7"/>
        <v>229.79972375690608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7747707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132</v>
      </c>
      <c r="P26" s="125">
        <v>134</v>
      </c>
      <c r="Q26" s="125">
        <v>25807907</v>
      </c>
      <c r="R26" s="48">
        <f t="shared" si="3"/>
        <v>5917</v>
      </c>
      <c r="S26" s="49">
        <f t="shared" si="4"/>
        <v>142.00800000000001</v>
      </c>
      <c r="T26" s="49">
        <f t="shared" si="5"/>
        <v>5.9169999999999998</v>
      </c>
      <c r="U26" s="126">
        <v>5.2</v>
      </c>
      <c r="V26" s="126">
        <f t="shared" si="6"/>
        <v>5.2</v>
      </c>
      <c r="W26" s="127" t="s">
        <v>148</v>
      </c>
      <c r="X26" s="129">
        <v>0</v>
      </c>
      <c r="Y26" s="129">
        <v>1034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34803379</v>
      </c>
      <c r="AH26" s="51">
        <f t="shared" si="8"/>
        <v>1356</v>
      </c>
      <c r="AI26" s="52">
        <f t="shared" si="7"/>
        <v>229.17018759506507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7747707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3</v>
      </c>
      <c r="E27" s="43">
        <f t="shared" si="0"/>
        <v>2.1126760563380285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130</v>
      </c>
      <c r="P27" s="125">
        <v>141</v>
      </c>
      <c r="Q27" s="125">
        <v>25813650</v>
      </c>
      <c r="R27" s="48">
        <f t="shared" si="3"/>
        <v>5743</v>
      </c>
      <c r="S27" s="49">
        <f t="shared" si="4"/>
        <v>137.83199999999999</v>
      </c>
      <c r="T27" s="49">
        <f t="shared" si="5"/>
        <v>5.7430000000000003</v>
      </c>
      <c r="U27" s="126">
        <v>4.5999999999999996</v>
      </c>
      <c r="V27" s="126">
        <f t="shared" si="6"/>
        <v>4.5999999999999996</v>
      </c>
      <c r="W27" s="127" t="s">
        <v>148</v>
      </c>
      <c r="X27" s="129">
        <v>0</v>
      </c>
      <c r="Y27" s="129">
        <v>1105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34804732</v>
      </c>
      <c r="AH27" s="51">
        <f t="shared" si="8"/>
        <v>1353</v>
      </c>
      <c r="AI27" s="52">
        <f t="shared" si="7"/>
        <v>235.59115444889429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7747707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136</v>
      </c>
      <c r="P28" s="125">
        <v>138</v>
      </c>
      <c r="Q28" s="125">
        <v>25819345</v>
      </c>
      <c r="R28" s="48">
        <f t="shared" si="3"/>
        <v>5695</v>
      </c>
      <c r="S28" s="49">
        <f t="shared" si="4"/>
        <v>136.68</v>
      </c>
      <c r="T28" s="49">
        <f t="shared" si="5"/>
        <v>5.6950000000000003</v>
      </c>
      <c r="U28" s="126">
        <v>4.4000000000000004</v>
      </c>
      <c r="V28" s="126">
        <f t="shared" si="6"/>
        <v>4.4000000000000004</v>
      </c>
      <c r="W28" s="127" t="s">
        <v>148</v>
      </c>
      <c r="X28" s="129">
        <v>0</v>
      </c>
      <c r="Y28" s="129">
        <v>1001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34806072</v>
      </c>
      <c r="AH28" s="51">
        <f t="shared" si="8"/>
        <v>1340</v>
      </c>
      <c r="AI28" s="52">
        <f t="shared" si="7"/>
        <v>235.29411764705881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7747707</v>
      </c>
      <c r="AQ28" s="129">
        <f t="shared" si="10"/>
        <v>0</v>
      </c>
      <c r="AR28" s="55">
        <v>1.04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0"/>
        <v>2.1126760563380285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133</v>
      </c>
      <c r="P29" s="125">
        <v>139</v>
      </c>
      <c r="Q29" s="125">
        <v>25825001</v>
      </c>
      <c r="R29" s="48">
        <f t="shared" si="3"/>
        <v>5656</v>
      </c>
      <c r="S29" s="49">
        <f t="shared" si="4"/>
        <v>135.744</v>
      </c>
      <c r="T29" s="49">
        <f t="shared" si="5"/>
        <v>5.6559999999999997</v>
      </c>
      <c r="U29" s="126">
        <v>4.2</v>
      </c>
      <c r="V29" s="126">
        <f t="shared" si="6"/>
        <v>4.2</v>
      </c>
      <c r="W29" s="127" t="s">
        <v>148</v>
      </c>
      <c r="X29" s="129">
        <v>0</v>
      </c>
      <c r="Y29" s="129">
        <v>1008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34807354</v>
      </c>
      <c r="AH29" s="51">
        <f t="shared" si="8"/>
        <v>1282</v>
      </c>
      <c r="AI29" s="52">
        <f t="shared" si="7"/>
        <v>226.66195190947667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7747707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0"/>
        <v>6.3380281690140849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112</v>
      </c>
      <c r="P30" s="125">
        <v>131</v>
      </c>
      <c r="Q30" s="125">
        <v>25830392</v>
      </c>
      <c r="R30" s="48">
        <f t="shared" si="3"/>
        <v>5391</v>
      </c>
      <c r="S30" s="49">
        <f t="shared" si="4"/>
        <v>129.38399999999999</v>
      </c>
      <c r="T30" s="49">
        <f t="shared" si="5"/>
        <v>5.391</v>
      </c>
      <c r="U30" s="126">
        <v>3.1</v>
      </c>
      <c r="V30" s="126">
        <f t="shared" si="6"/>
        <v>3.1</v>
      </c>
      <c r="W30" s="127" t="s">
        <v>156</v>
      </c>
      <c r="X30" s="129">
        <v>0</v>
      </c>
      <c r="Y30" s="129">
        <v>1151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34808456</v>
      </c>
      <c r="AH30" s="51">
        <f t="shared" si="8"/>
        <v>1102</v>
      </c>
      <c r="AI30" s="52">
        <f t="shared" si="7"/>
        <v>204.41476534965685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7747707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8</v>
      </c>
      <c r="E31" s="43">
        <f t="shared" si="0"/>
        <v>5.6338028169014089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114</v>
      </c>
      <c r="P31" s="125">
        <v>129</v>
      </c>
      <c r="Q31" s="125">
        <v>25835827</v>
      </c>
      <c r="R31" s="48">
        <f t="shared" si="3"/>
        <v>5435</v>
      </c>
      <c r="S31" s="49">
        <f t="shared" si="4"/>
        <v>130.44</v>
      </c>
      <c r="T31" s="49">
        <f t="shared" si="5"/>
        <v>5.4349999999999996</v>
      </c>
      <c r="U31" s="126">
        <v>2.2000000000000002</v>
      </c>
      <c r="V31" s="126">
        <f t="shared" si="6"/>
        <v>2.2000000000000002</v>
      </c>
      <c r="W31" s="127" t="s">
        <v>156</v>
      </c>
      <c r="X31" s="129">
        <v>0</v>
      </c>
      <c r="Y31" s="129">
        <v>1132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34809574</v>
      </c>
      <c r="AH31" s="51">
        <f t="shared" si="8"/>
        <v>1118</v>
      </c>
      <c r="AI31" s="52">
        <f t="shared" si="7"/>
        <v>205.70377184912604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7747707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117</v>
      </c>
      <c r="P32" s="125">
        <v>119</v>
      </c>
      <c r="Q32" s="125">
        <v>25840916</v>
      </c>
      <c r="R32" s="48">
        <f t="shared" si="3"/>
        <v>5089</v>
      </c>
      <c r="S32" s="49">
        <f t="shared" si="4"/>
        <v>122.136</v>
      </c>
      <c r="T32" s="49">
        <f t="shared" si="5"/>
        <v>5.0890000000000004</v>
      </c>
      <c r="U32" s="126">
        <v>1.8</v>
      </c>
      <c r="V32" s="126">
        <f t="shared" si="6"/>
        <v>1.8</v>
      </c>
      <c r="W32" s="127" t="s">
        <v>156</v>
      </c>
      <c r="X32" s="129">
        <v>0</v>
      </c>
      <c r="Y32" s="129">
        <v>1027</v>
      </c>
      <c r="Z32" s="129">
        <v>1197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34810580</v>
      </c>
      <c r="AH32" s="51">
        <f t="shared" si="8"/>
        <v>1006</v>
      </c>
      <c r="AI32" s="52">
        <f t="shared" si="7"/>
        <v>197.68127333464332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7747707</v>
      </c>
      <c r="AQ32" s="129">
        <f t="shared" si="10"/>
        <v>0</v>
      </c>
      <c r="AR32" s="55">
        <v>0.94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5</v>
      </c>
      <c r="E33" s="43">
        <f t="shared" si="0"/>
        <v>3.5211267605633805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128</v>
      </c>
      <c r="P33" s="125">
        <v>107</v>
      </c>
      <c r="Q33" s="125">
        <v>25845651</v>
      </c>
      <c r="R33" s="48">
        <f t="shared" si="3"/>
        <v>4735</v>
      </c>
      <c r="S33" s="49">
        <f t="shared" si="4"/>
        <v>113.64</v>
      </c>
      <c r="T33" s="49">
        <f t="shared" si="5"/>
        <v>4.7350000000000003</v>
      </c>
      <c r="U33" s="126">
        <v>2.2999999999999998</v>
      </c>
      <c r="V33" s="126">
        <f t="shared" si="6"/>
        <v>2.2999999999999998</v>
      </c>
      <c r="W33" s="127" t="s">
        <v>129</v>
      </c>
      <c r="X33" s="129">
        <v>0</v>
      </c>
      <c r="Y33" s="129">
        <v>0</v>
      </c>
      <c r="Z33" s="129">
        <v>1140</v>
      </c>
      <c r="AA33" s="129">
        <v>0</v>
      </c>
      <c r="AB33" s="129">
        <v>1161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34811452</v>
      </c>
      <c r="AH33" s="51">
        <f t="shared" si="8"/>
        <v>872</v>
      </c>
      <c r="AI33" s="52">
        <f t="shared" si="7"/>
        <v>184.16050686378034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0.36</v>
      </c>
      <c r="AP33" s="129">
        <v>7748335</v>
      </c>
      <c r="AQ33" s="129">
        <f t="shared" si="10"/>
        <v>628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8</v>
      </c>
      <c r="E34" s="43">
        <f t="shared" si="0"/>
        <v>5.6338028169014089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127</v>
      </c>
      <c r="P34" s="125">
        <v>98</v>
      </c>
      <c r="Q34" s="125">
        <v>25849751</v>
      </c>
      <c r="R34" s="48">
        <f t="shared" si="3"/>
        <v>4100</v>
      </c>
      <c r="S34" s="49">
        <f t="shared" si="4"/>
        <v>98.4</v>
      </c>
      <c r="T34" s="49">
        <f t="shared" si="5"/>
        <v>4.0999999999999996</v>
      </c>
      <c r="U34" s="126">
        <v>3.1</v>
      </c>
      <c r="V34" s="126">
        <f t="shared" si="6"/>
        <v>3.1</v>
      </c>
      <c r="W34" s="127" t="s">
        <v>129</v>
      </c>
      <c r="X34" s="129">
        <v>0</v>
      </c>
      <c r="Y34" s="129">
        <v>0</v>
      </c>
      <c r="Z34" s="129">
        <v>1053</v>
      </c>
      <c r="AA34" s="129">
        <v>0</v>
      </c>
      <c r="AB34" s="129">
        <v>1160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34812180</v>
      </c>
      <c r="AH34" s="51">
        <f t="shared" si="8"/>
        <v>728</v>
      </c>
      <c r="AI34" s="52">
        <f t="shared" si="7"/>
        <v>177.5609756097561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0.36</v>
      </c>
      <c r="AP34" s="129">
        <v>7749152</v>
      </c>
      <c r="AQ34" s="129">
        <f t="shared" si="10"/>
        <v>817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126.375</v>
      </c>
      <c r="Q35" s="66">
        <f>Q34-Q10</f>
        <v>126277</v>
      </c>
      <c r="R35" s="67">
        <f>SUM(R11:R34)</f>
        <v>126277</v>
      </c>
      <c r="S35" s="175">
        <f>AVERAGE(S11:S34)</f>
        <v>126.27699999999999</v>
      </c>
      <c r="T35" s="175">
        <f>SUM(T11:T34)</f>
        <v>126.27699999999999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26292</v>
      </c>
      <c r="AH35" s="70">
        <f>SUM(AH11:AH34)</f>
        <v>26292</v>
      </c>
      <c r="AI35" s="71">
        <f>$AH$35/$T35</f>
        <v>208.20893749455564</v>
      </c>
      <c r="AJ35" s="99"/>
      <c r="AK35" s="100"/>
      <c r="AL35" s="100"/>
      <c r="AM35" s="100"/>
      <c r="AN35" s="101"/>
      <c r="AO35" s="72"/>
      <c r="AP35" s="73">
        <f>AP34-AP10</f>
        <v>6587</v>
      </c>
      <c r="AQ35" s="74">
        <f>SUM(AQ11:AQ34)</f>
        <v>6587</v>
      </c>
      <c r="AR35" s="75">
        <f>AVERAGE(AR11:AR34)</f>
        <v>0.94499999999999995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122" t="s">
        <v>124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18" t="s">
        <v>278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15" t="s">
        <v>256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244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272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263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277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131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219</v>
      </c>
      <c r="C50" s="118"/>
      <c r="D50" s="116"/>
      <c r="E50" s="94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132</v>
      </c>
      <c r="C51" s="116"/>
      <c r="D51" s="116"/>
      <c r="E51" s="116"/>
      <c r="F51" s="116"/>
      <c r="G51" s="116"/>
      <c r="H51" s="116"/>
      <c r="I51" s="17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204</v>
      </c>
      <c r="C52" s="116"/>
      <c r="D52" s="116"/>
      <c r="E52" s="116"/>
      <c r="F52" s="116"/>
      <c r="G52" s="116"/>
      <c r="H52" s="116"/>
      <c r="I52" s="17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133</v>
      </c>
      <c r="C53" s="116"/>
      <c r="D53" s="116"/>
      <c r="E53" s="116"/>
      <c r="F53" s="116"/>
      <c r="G53" s="116"/>
      <c r="H53" s="116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 t="s">
        <v>140</v>
      </c>
      <c r="C54" s="118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271</v>
      </c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138</v>
      </c>
      <c r="C56" s="116"/>
      <c r="D56" s="116"/>
      <c r="E56" s="116"/>
      <c r="F56" s="116"/>
      <c r="G56" s="94"/>
      <c r="H56" s="94"/>
      <c r="I56" s="17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1" t="s">
        <v>221</v>
      </c>
      <c r="C57" s="116"/>
      <c r="D57" s="116"/>
      <c r="E57" s="116"/>
      <c r="F57" s="116"/>
      <c r="G57" s="94"/>
      <c r="H57" s="94"/>
      <c r="I57" s="123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279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120"/>
      <c r="V58" s="120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 t="s">
        <v>127</v>
      </c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8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5"/>
      <c r="D66" s="116"/>
      <c r="E66" s="116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9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5"/>
      <c r="D67" s="94"/>
      <c r="E67" s="116"/>
      <c r="F67" s="116"/>
      <c r="G67" s="116"/>
      <c r="H67" s="116"/>
      <c r="I67" s="94"/>
      <c r="J67" s="117"/>
      <c r="K67" s="117"/>
      <c r="L67" s="117"/>
      <c r="M67" s="117"/>
      <c r="N67" s="117"/>
      <c r="O67" s="117"/>
      <c r="P67" s="117"/>
      <c r="Q67" s="117"/>
      <c r="R67" s="117"/>
      <c r="S67" s="92"/>
      <c r="T67" s="92"/>
      <c r="U67" s="92"/>
      <c r="V67" s="92"/>
      <c r="W67" s="92"/>
      <c r="X67" s="92"/>
      <c r="Y67" s="92"/>
      <c r="Z67" s="84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111"/>
      <c r="AW67" s="107"/>
      <c r="AX67" s="107"/>
      <c r="AY67" s="107"/>
    </row>
    <row r="68" spans="1:51" x14ac:dyDescent="0.25">
      <c r="B68" s="95"/>
      <c r="C68" s="122"/>
      <c r="D68" s="94"/>
      <c r="E68" s="116"/>
      <c r="F68" s="116"/>
      <c r="G68" s="116"/>
      <c r="H68" s="116"/>
      <c r="I68" s="9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84"/>
      <c r="X68" s="84"/>
      <c r="Y68" s="84"/>
      <c r="Z68" s="112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111"/>
      <c r="AW68" s="107"/>
      <c r="AX68" s="107"/>
      <c r="AY68" s="107"/>
    </row>
    <row r="69" spans="1:51" x14ac:dyDescent="0.25">
      <c r="B69" s="95"/>
      <c r="C69" s="122"/>
      <c r="D69" s="116"/>
      <c r="E69" s="94"/>
      <c r="F69" s="116"/>
      <c r="G69" s="116"/>
      <c r="H69" s="116"/>
      <c r="I69" s="116"/>
      <c r="J69" s="92"/>
      <c r="K69" s="92"/>
      <c r="L69" s="92"/>
      <c r="M69" s="92"/>
      <c r="N69" s="92"/>
      <c r="O69" s="92"/>
      <c r="P69" s="92"/>
      <c r="Q69" s="92"/>
      <c r="R69" s="92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95"/>
      <c r="C70" s="118"/>
      <c r="D70" s="116"/>
      <c r="E70" s="94"/>
      <c r="F70" s="94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95"/>
      <c r="C71" s="118"/>
      <c r="D71" s="116"/>
      <c r="E71" s="116"/>
      <c r="F71" s="94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95"/>
      <c r="C72" s="92"/>
      <c r="D72" s="116"/>
      <c r="E72" s="116"/>
      <c r="F72" s="116"/>
      <c r="G72" s="94"/>
      <c r="H72" s="94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177"/>
      <c r="C73" s="122"/>
      <c r="D73" s="92"/>
      <c r="E73" s="116"/>
      <c r="F73" s="116"/>
      <c r="G73" s="116"/>
      <c r="H73" s="116"/>
      <c r="I73" s="92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1:51" x14ac:dyDescent="0.25">
      <c r="B74" s="177"/>
      <c r="C74" s="183"/>
      <c r="D74" s="84"/>
      <c r="E74" s="178"/>
      <c r="F74" s="178"/>
      <c r="G74" s="178"/>
      <c r="H74" s="178"/>
      <c r="I74" s="84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84"/>
      <c r="U74" s="185"/>
      <c r="V74" s="185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U74" s="107"/>
      <c r="AV74" s="111"/>
      <c r="AW74" s="107"/>
      <c r="AX74" s="107"/>
      <c r="AY74" s="182"/>
    </row>
    <row r="75" spans="1:51" s="182" customFormat="1" x14ac:dyDescent="0.25">
      <c r="B75" s="180"/>
      <c r="C75" s="186"/>
      <c r="D75" s="178"/>
      <c r="E75" s="84"/>
      <c r="F75" s="178"/>
      <c r="G75" s="178"/>
      <c r="H75" s="178"/>
      <c r="I75" s="178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84"/>
      <c r="U75" s="185"/>
      <c r="V75" s="185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T75" s="22"/>
      <c r="AV75" s="111"/>
      <c r="AY75" s="107"/>
    </row>
    <row r="76" spans="1:51" x14ac:dyDescent="0.25">
      <c r="A76" s="112"/>
      <c r="B76" s="180"/>
      <c r="C76" s="181"/>
      <c r="D76" s="178"/>
      <c r="E76" s="84"/>
      <c r="F76" s="84"/>
      <c r="G76" s="178"/>
      <c r="H76" s="178"/>
      <c r="I76" s="113"/>
      <c r="J76" s="113"/>
      <c r="K76" s="113"/>
      <c r="L76" s="113"/>
      <c r="M76" s="113"/>
      <c r="N76" s="113"/>
      <c r="O76" s="114"/>
      <c r="P76" s="109"/>
      <c r="R76" s="111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B77" s="180"/>
      <c r="C77" s="182"/>
      <c r="D77" s="182"/>
      <c r="E77" s="182"/>
      <c r="F77" s="182"/>
      <c r="G77" s="84"/>
      <c r="H77" s="84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B78" s="180"/>
      <c r="C78" s="182"/>
      <c r="D78" s="182"/>
      <c r="E78" s="182"/>
      <c r="F78" s="182"/>
      <c r="G78" s="84"/>
      <c r="H78" s="84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84"/>
      <c r="C79" s="182"/>
      <c r="D79" s="182"/>
      <c r="E79" s="182"/>
      <c r="F79" s="182"/>
      <c r="G79" s="182"/>
      <c r="H79" s="18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84"/>
      <c r="C80" s="182"/>
      <c r="D80" s="182"/>
      <c r="E80" s="182"/>
      <c r="F80" s="182"/>
      <c r="G80" s="182"/>
      <c r="H80" s="18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B81" s="180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C82" s="182"/>
      <c r="D82" s="182"/>
      <c r="E82" s="182"/>
      <c r="F82" s="182"/>
      <c r="G82" s="182"/>
      <c r="H82" s="182"/>
      <c r="I82" s="113"/>
      <c r="J82" s="113"/>
      <c r="K82" s="113"/>
      <c r="L82" s="113"/>
      <c r="M82" s="113"/>
      <c r="N82" s="113"/>
      <c r="O82" s="114"/>
      <c r="P82" s="109"/>
      <c r="R82" s="84"/>
      <c r="AS82" s="107"/>
      <c r="AT82" s="107"/>
      <c r="AU82" s="107"/>
      <c r="AV82" s="107"/>
      <c r="AW82" s="107"/>
      <c r="AX82" s="107"/>
      <c r="AY82" s="107"/>
    </row>
    <row r="83" spans="1:51" x14ac:dyDescent="0.25">
      <c r="A83" s="112"/>
      <c r="I83" s="113"/>
      <c r="J83" s="113"/>
      <c r="K83" s="113"/>
      <c r="L83" s="113"/>
      <c r="M83" s="113"/>
      <c r="N83" s="113"/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R87" s="109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14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09"/>
      <c r="Q108" s="109"/>
      <c r="R108" s="109"/>
      <c r="S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R109" s="109"/>
      <c r="S109" s="109"/>
      <c r="T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Q110" s="109"/>
      <c r="R110" s="109"/>
      <c r="S110" s="109"/>
      <c r="T110" s="109"/>
      <c r="U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T111" s="109"/>
      <c r="U111" s="109"/>
      <c r="AS111" s="107"/>
      <c r="AT111" s="107"/>
      <c r="AU111" s="107"/>
      <c r="AV111" s="107"/>
      <c r="AW111" s="107"/>
      <c r="AX111" s="107"/>
    </row>
    <row r="122" spans="45:51" x14ac:dyDescent="0.25">
      <c r="AY122" s="107"/>
    </row>
    <row r="123" spans="45:51" x14ac:dyDescent="0.25">
      <c r="AS123" s="107"/>
      <c r="AT123" s="107"/>
      <c r="AU123" s="107"/>
      <c r="AV123" s="107"/>
      <c r="AW123" s="107"/>
      <c r="AX123" s="107"/>
    </row>
  </sheetData>
  <protectedRanges>
    <protectedRange sqref="N67:R67 B81 S69:T75 B73:B78 S65:T66 N70:R75 T57:T64 T44:T48" name="Range2_12_5_1_1"/>
    <protectedRange sqref="N10 L10 L6 D6 D8 AD8 AF8 O8:U8 AJ8:AR8 AF10 AR11:AR34 L24:N31 G23:G34 N12:N23 N32:N34 E23:E34 E11:G22 N11:P11 O12:P34 R11:AF34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5 E74" name="Range2_2_2_9_2_1_1"/>
    <protectedRange sqref="D72 D75:D76" name="Range2_1_1_1_1_1_9_2_1_1"/>
    <protectedRange sqref="Q10:Q34" name="Range1_17_1_1_1"/>
    <protectedRange sqref="AG10:AG34" name="Range1_18_1_1_1"/>
    <protectedRange sqref="C73 C75" name="Range2_4_1_1_1"/>
    <protectedRange sqref="AS16:AS34" name="Range1_1_1_1"/>
    <protectedRange sqref="P3:U5" name="Range1_16_1_1_1_1"/>
    <protectedRange sqref="C76 C74 C71" name="Range2_1_3_1_1"/>
    <protectedRange sqref="H11:H34" name="Range1_1_1_1_1_1_1"/>
    <protectedRange sqref="B79:B80 J68:R69 D73:D74 I73:I74 Z66:Z67 S67:Y68 AA67:AU68 E75:E76 G77:H78 F76" name="Range2_2_1_10_1_1_1_2"/>
    <protectedRange sqref="C72" name="Range2_2_1_10_2_1_1_1"/>
    <protectedRange sqref="N65:R66 G73:H73 D69 F72 E71" name="Range2_12_1_6_1_1"/>
    <protectedRange sqref="D64:D65 I69:I71 I65:M66 G74:H75 G67:H69 E72:E73 F73:F74 F66:F68 E65:E67" name="Range2_2_12_1_7_1_1"/>
    <protectedRange sqref="D70:D71" name="Range2_1_1_1_1_11_1_2_1_1"/>
    <protectedRange sqref="E68 G70:H70 F69" name="Range2_2_2_9_1_1_1_1"/>
    <protectedRange sqref="D66" name="Range2_1_1_1_1_1_9_1_1_1_1"/>
    <protectedRange sqref="C70 C65" name="Range2_1_1_2_1_1"/>
    <protectedRange sqref="C69" name="Range2_1_2_2_1_1"/>
    <protectedRange sqref="C68" name="Range2_3_2_1_1"/>
    <protectedRange sqref="F64:F65 E64 G66:H66" name="Range2_2_12_1_1_1_1_1"/>
    <protectedRange sqref="C64" name="Range2_1_4_2_1_1_1"/>
    <protectedRange sqref="C66:C67" name="Range2_5_1_1_1"/>
    <protectedRange sqref="E69:E70 F70:F71 G71:H72 I67:I68" name="Range2_2_1_1_1_1"/>
    <protectedRange sqref="D67:D68" name="Range2_1_1_1_1_1_1_1_1"/>
    <protectedRange sqref="AS11:AS15" name="Range1_4_1_1_1_1"/>
    <protectedRange sqref="J11:J15 J26:J34" name="Range1_1_2_1_10_1_1_1_1"/>
    <protectedRange sqref="R82" name="Range2_2_1_10_1_1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0" name="Range2_1_2_1_1_1_1_1"/>
    <protectedRange sqref="C38" name="Range2_3_1_1_1_1_1"/>
    <protectedRange sqref="G44:H45" name="Range2_2_12_1_3_1_1_1_1_1_4_1_1"/>
    <protectedRange sqref="E44:F45" name="Range2_2_12_1_7_1_1_3_1_1"/>
    <protectedRange sqref="S44:S48" name="Range2_12_5_1_1_2_3_1"/>
    <protectedRange sqref="Q44:R45" name="Range2_12_1_6_1_1_1_1_2_1"/>
    <protectedRange sqref="N44:P45" name="Range2_12_1_2_3_1_1_1_1_2_1"/>
    <protectedRange sqref="I44:M45" name="Range2_2_12_1_4_3_1_1_1_1_2_1"/>
    <protectedRange sqref="D44:D45" name="Range2_2_12_1_3_1_2_1_1_1_2_1_2_1"/>
    <protectedRange sqref="T54:T56" name="Range2_12_5_1_1_3"/>
    <protectedRange sqref="T50:T53" name="Range2_12_5_1_1_2_2"/>
    <protectedRange sqref="T49" name="Range2_12_5_1_1_2_1_1"/>
    <protectedRange sqref="S49" name="Range2_12_4_1_1_1_4_2_2_1_1"/>
    <protectedRange sqref="B70:B72" name="Range2_12_5_1_1_2"/>
    <protectedRange sqref="B69" name="Range2_12_5_1_1_2_1_4_1_1_1_2_1_1_1_1_1_1_1"/>
    <protectedRange sqref="F63 G65:H65" name="Range2_2_12_1_1_1_1_1_1"/>
    <protectedRange sqref="D63:E63" name="Range2_2_12_1_7_1_1_2_1"/>
    <protectedRange sqref="C63" name="Range2_1_1_2_1_1_1"/>
    <protectedRange sqref="B67:B68" name="Range2_12_5_1_1_2_1"/>
    <protectedRange sqref="B66" name="Range2_12_5_1_1_2_1_2_1"/>
    <protectedRange sqref="B65" name="Range2_12_5_1_1_2_1_2_2"/>
    <protectedRange sqref="G46:H48" name="Range2_2_12_1_3_1_1_1_1_1_4_1_1_1"/>
    <protectedRange sqref="E46:F48" name="Range2_2_12_1_7_1_1_3_1_1_1"/>
    <protectedRange sqref="Q46:R48" name="Range2_12_1_6_1_1_1_1_2_1_1"/>
    <protectedRange sqref="N46:P48" name="Range2_12_1_2_3_1_1_1_1_2_1_1"/>
    <protectedRange sqref="I46:M48" name="Range2_2_12_1_4_3_1_1_1_1_2_1_1"/>
    <protectedRange sqref="D46:D48" name="Range2_2_12_1_3_1_2_1_1_1_2_1_2_1_1"/>
    <protectedRange sqref="E49:H49" name="Range2_2_12_1_3_1_2_1_1_1_1_2_1_1_1_1_1_1_1"/>
    <protectedRange sqref="D49" name="Range2_2_12_1_3_1_2_1_1_1_2_1_2_3_1_1_1_1_2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I49" name="Range2_2_12_1_4_2_1_1_1_4_1_2_1_1_1_2_1_1_1"/>
    <protectedRange sqref="S61:S64" name="Range2_12_5_1_1_5"/>
    <protectedRange sqref="N61:R64" name="Range2_12_1_6_1_1_1"/>
    <protectedRange sqref="J61:M64" name="Range2_2_12_1_7_1_1_2"/>
    <protectedRange sqref="S58:S60" name="Range2_12_2_1_1_1_2_1_1_1"/>
    <protectedRange sqref="Q59:R60" name="Range2_12_1_4_1_1_1_1_1_1_1_1_1_1_1_1_1_1_1"/>
    <protectedRange sqref="N59:P60" name="Range2_12_1_2_1_1_1_1_1_1_1_1_1_1_1_1_1_1_1_1"/>
    <protectedRange sqref="J59:M60" name="Range2_2_12_1_4_1_1_1_1_1_1_1_1_1_1_1_1_1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56:S57" name="Range2_12_4_1_1_1_4_2_2_2_1"/>
    <protectedRange sqref="Q56:R57" name="Range2_12_1_6_1_1_1_2_3_2_1_1_3_2"/>
    <protectedRange sqref="N56:P57" name="Range2_12_1_2_3_1_1_1_2_3_2_1_1_3_2"/>
    <protectedRange sqref="K56:M57" name="Range2_2_12_1_4_3_1_1_1_3_3_2_1_1_3_2"/>
    <protectedRange sqref="J56:J57" name="Range2_2_12_1_4_3_1_1_1_3_2_1_2_2_2"/>
    <protectedRange sqref="I56" name="Range2_2_12_1_4_3_1_1_1_3_3_1_1_3_1_1_1_1_1_1_2_2"/>
    <protectedRange sqref="I58:I64" name="Range2_2_12_1_7_1_1_2_2_1_1"/>
    <protectedRange sqref="I57" name="Range2_2_12_1_4_3_1_1_1_3_3_1_1_3_1_1_1_1_1_1_2_1_1"/>
    <protectedRange sqref="G57:H57" name="Range2_2_12_1_3_1_2_1_1_1_1_2_1_1_1_1_1_1_2_1_1"/>
    <protectedRange sqref="G64:H64" name="Range2_2_12_1_3_1_2_1_1_1_2_1_1_1_1_1_1_2_1_1_1_1_1_1_1_1_1"/>
    <protectedRange sqref="F62 G61:H63" name="Range2_2_12_1_3_3_1_1_1_2_1_1_1_1_1_1_1_1_1_1_1_1_1_1_1_1"/>
    <protectedRange sqref="G58:H58" name="Range2_2_12_1_3_1_2_1_1_1_2_1_1_1_1_1_1_2_1_1_1_1_1_2_1"/>
    <protectedRange sqref="F58:F61" name="Range2_2_12_1_3_1_2_1_1_1_3_1_1_1_1_1_3_1_1_1_1_1_1_1_1_1"/>
    <protectedRange sqref="F57 G59:H60" name="Range2_2_12_1_3_1_2_1_1_1_1_2_1_1_1_1_1_1_1_1_1_1_1"/>
    <protectedRange sqref="D58:E59" name="Range2_2_12_1_3_1_2_1_1_1_3_1_1_1_1_1_1_1_2_1_1_1_1_1_1_1"/>
    <protectedRange sqref="D57:E57" name="Range2_2_12_1_3_1_2_1_1_1_2_1_1_1_1_3_1_1_1_1_1_1_1_1_1_1"/>
    <protectedRange sqref="B63" name="Range2_12_5_1_1_2_1_4_1_1_1_2_1_1_1_1_1_1_1_1_1_2_1_1_1_1_1"/>
    <protectedRange sqref="B64" name="Range2_12_5_1_1_2_1_2_2_1_1_1_1_1"/>
    <protectedRange sqref="G56:H56" name="Range2_2_12_1_3_1_2_1_1_1_1_2_1_1_1_1_1_1_2_1_1_1"/>
    <protectedRange sqref="F56" name="Range2_2_12_1_3_1_2_1_1_1_1_2_1_1_1_1_1_1_1_1_1_1_1_1"/>
    <protectedRange sqref="D56:E56" name="Range2_2_12_1_3_1_2_1_1_1_2_1_1_1_1_3_1_1_1_1_1_1_1_1_1_1_1"/>
    <protectedRange sqref="D62:E62" name="Range2_2_12_1_7_1_1_2_1_1"/>
    <protectedRange sqref="C62" name="Range2_1_1_2_1_1_1_1"/>
    <protectedRange sqref="D61" name="Range2_2_12_1_7_1_1_2_1_1_1_1_1_1"/>
    <protectedRange sqref="E61" name="Range2_2_12_1_1_1_1_1_1_1_1_1_1_1_1"/>
    <protectedRange sqref="C61" name="Range2_1_4_2_1_1_1_1_1_1_1_1_1"/>
    <protectedRange sqref="D60:E60" name="Range2_2_12_1_3_1_2_1_1_1_3_1_1_1_1_1_1_1_2_1_1_1_1_1_1_1_1"/>
    <protectedRange sqref="B62" name="Range2_12_5_1_1_2_1_2_2_1_1_1_1"/>
    <protectedRange sqref="D55" name="Range2_2_12_1_7_1_1_1"/>
    <protectedRange sqref="E55:F55" name="Range2_2_12_1_1_1_1_1_2"/>
    <protectedRange sqref="C55" name="Range2_1_4_2_1_1_1_1"/>
    <protectedRange sqref="S50:S55" name="Range2_12_5_1_1_5_1"/>
    <protectedRange sqref="N50:R55" name="Range2_12_1_6_1_1_1_1"/>
    <protectedRange sqref="J50:M55" name="Range2_2_12_1_7_1_1_2_2"/>
    <protectedRange sqref="I50 I54:I55" name="Range2_2_12_1_7_1_1_2_2_1_1_1"/>
    <protectedRange sqref="G55:H55" name="Range2_2_12_1_3_1_2_1_1_1_2_1_1_1_1_1_1_2_1_1_1_1_1_1_1_1_1_1"/>
    <protectedRange sqref="G50:H50 F54:H54" name="Range2_2_12_1_3_3_1_1_1_2_1_1_1_1_1_1_1_1_1_1_1_1_1_1_1_1_1"/>
    <protectedRange sqref="F50" name="Range2_2_12_1_3_1_2_1_1_1_3_1_1_1_1_1_3_1_1_1_1_1_1_1_1_1_1"/>
    <protectedRange sqref="D54:E54" name="Range2_2_12_1_7_1_1_2_1_1_1"/>
    <protectedRange sqref="C54" name="Range2_1_1_2_1_1_1_1_1"/>
    <protectedRange sqref="D50" name="Range2_2_12_1_7_1_1_2_1_1_1_1_1_1_1"/>
    <protectedRange sqref="E50" name="Range2_2_12_1_1_1_1_1_1_1_1_1_1_1_1_1"/>
    <protectedRange sqref="C50" name="Range2_1_4_2_1_1_1_1_1_1_1_1_1_1"/>
    <protectedRange sqref="B61" name="Range2_12_5_1_1_2_1_2_2_1_1_1_1_2_1_1_1"/>
    <protectedRange sqref="G51:H52" name="Range2_2_12_1_3_1_2_1_1_1_2_1_1_1_1_1_1_2_1_1_1"/>
    <protectedRange sqref="I51:I52" name="Range2_2_12_1_4_3_1_1_1_2_1_2_1_1_3_1_1_1_1_1_1_1"/>
    <protectedRange sqref="I53" name="Range2_2_12_1_4_3_1_1_1_3_3_1_1_3_1_1_1_1_1_1_2_2_1"/>
    <protectedRange sqref="E53:H53" name="Range2_2_12_1_3_1_2_1_1_1_1_2_1_1_1_1_1_1_2_2"/>
    <protectedRange sqref="D53" name="Range2_2_12_1_3_1_2_1_1_1_2_1_2_3_1_1_1_1_1_2"/>
    <protectedRange sqref="D51:E52" name="Range2_2_12_1_3_1_2_1_1_1_2_1_1_1_1_3_1_1_1_1_1_1"/>
    <protectedRange sqref="F51:F52" name="Range2_2_12_1_3_1_2_1_1_1_3_1_1_1_1_1_3_1_1_1_1_1_1"/>
    <protectedRange sqref="B60" name="Range2_12_5_1_1_2_1_2_2_1_1_1_1_2_1_1_1_2"/>
    <protectedRange sqref="B44:B45" name="Range2_12_5_1_1_1_2"/>
    <protectedRange sqref="C41:C43" name="Range2_1_2_1_1_1_1_1_1"/>
    <protectedRange sqref="B46:B48" name="Range2_12_5_1_1_1_2_2_1_1_1_1_1_1_1_1_1_1_1_2"/>
    <protectedRange sqref="B49" name="Range2_12_5_1_1_1_2_2_1_1_1_1_1_1_1_1_1_1_1_1_1"/>
    <protectedRange sqref="B41:B43" name="Range2_12_5_1_1_1_1_1"/>
    <protectedRange sqref="B58" name="Range2_12_5_1_1_2_1_4_1_1_1_2_1_1_1_1_1_1_1_1_1_2_1_1_1_1_2_1_1_1_2_1_1"/>
    <protectedRange sqref="B59" name="Range2_12_5_1_1_2_1_2_2_1_1_1_1_2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75" priority="5" operator="containsText" text="N/A">
      <formula>NOT(ISERROR(SEARCH("N/A",X11)))</formula>
    </cfRule>
    <cfRule type="cellIs" dxfId="274" priority="23" operator="equal">
      <formula>0</formula>
    </cfRule>
  </conditionalFormatting>
  <conditionalFormatting sqref="X11:AE34">
    <cfRule type="cellIs" dxfId="273" priority="22" operator="greaterThanOrEqual">
      <formula>1185</formula>
    </cfRule>
  </conditionalFormatting>
  <conditionalFormatting sqref="X11:AE34">
    <cfRule type="cellIs" dxfId="272" priority="21" operator="between">
      <formula>0.1</formula>
      <formula>1184</formula>
    </cfRule>
  </conditionalFormatting>
  <conditionalFormatting sqref="X8 AJ11:AO11 AJ12:AK15 AJ16:AJ34 AK33:AK34 AO17:AO32 AL12:AO16 AL17:AN34">
    <cfRule type="cellIs" dxfId="271" priority="20" operator="equal">
      <formula>0</formula>
    </cfRule>
  </conditionalFormatting>
  <conditionalFormatting sqref="X8 AJ11:AO11 AJ12:AK15 AJ16:AJ34 AK33:AK34 AO17:AO32 AL12:AO16 AL17:AN34">
    <cfRule type="cellIs" dxfId="270" priority="19" operator="greaterThan">
      <formula>1179</formula>
    </cfRule>
  </conditionalFormatting>
  <conditionalFormatting sqref="X8 AJ11:AO11 AJ12:AK15 AJ16:AJ34 AK33:AK34 AO17:AO32 AL12:AO16 AL17:AN34">
    <cfRule type="cellIs" dxfId="269" priority="18" operator="greaterThan">
      <formula>99</formula>
    </cfRule>
  </conditionalFormatting>
  <conditionalFormatting sqref="X8 AJ11:AO11 AJ12:AK15 AJ16:AJ34 AK33:AK34 AO17:AO32 AL12:AO16 AL17:AN34">
    <cfRule type="cellIs" dxfId="268" priority="17" operator="greaterThan">
      <formula>0.99</formula>
    </cfRule>
  </conditionalFormatting>
  <conditionalFormatting sqref="AB8">
    <cfRule type="cellIs" dxfId="267" priority="16" operator="equal">
      <formula>0</formula>
    </cfRule>
  </conditionalFormatting>
  <conditionalFormatting sqref="AB8">
    <cfRule type="cellIs" dxfId="266" priority="15" operator="greaterThan">
      <formula>1179</formula>
    </cfRule>
  </conditionalFormatting>
  <conditionalFormatting sqref="AB8">
    <cfRule type="cellIs" dxfId="265" priority="14" operator="greaterThan">
      <formula>99</formula>
    </cfRule>
  </conditionalFormatting>
  <conditionalFormatting sqref="AB8">
    <cfRule type="cellIs" dxfId="264" priority="13" operator="greaterThan">
      <formula>0.99</formula>
    </cfRule>
  </conditionalFormatting>
  <conditionalFormatting sqref="AO33:AO34 AQ11:AQ34 AK16:AK32">
    <cfRule type="cellIs" dxfId="263" priority="12" operator="equal">
      <formula>0</formula>
    </cfRule>
  </conditionalFormatting>
  <conditionalFormatting sqref="AO33:AO34 AQ11:AQ34 AK16:AK32">
    <cfRule type="cellIs" dxfId="262" priority="11" operator="greaterThan">
      <formula>1179</formula>
    </cfRule>
  </conditionalFormatting>
  <conditionalFormatting sqref="AO33:AO34 AQ11:AQ34 AK16:AK32">
    <cfRule type="cellIs" dxfId="261" priority="10" operator="greaterThan">
      <formula>99</formula>
    </cfRule>
  </conditionalFormatting>
  <conditionalFormatting sqref="AO33:AO34 AQ11:AQ34 AK16:AK32">
    <cfRule type="cellIs" dxfId="260" priority="9" operator="greaterThan">
      <formula>0.99</formula>
    </cfRule>
  </conditionalFormatting>
  <conditionalFormatting sqref="AI11:AI34">
    <cfRule type="cellIs" dxfId="259" priority="8" operator="greaterThan">
      <formula>$AI$8</formula>
    </cfRule>
  </conditionalFormatting>
  <conditionalFormatting sqref="AH11:AH34">
    <cfRule type="cellIs" dxfId="258" priority="6" operator="greaterThan">
      <formula>$AH$8</formula>
    </cfRule>
    <cfRule type="cellIs" dxfId="257" priority="7" operator="greaterThan">
      <formula>$AH$8</formula>
    </cfRule>
  </conditionalFormatting>
  <conditionalFormatting sqref="AP11:AP34">
    <cfRule type="cellIs" dxfId="256" priority="4" operator="equal">
      <formula>0</formula>
    </cfRule>
  </conditionalFormatting>
  <conditionalFormatting sqref="AP11:AP34">
    <cfRule type="cellIs" dxfId="255" priority="3" operator="greaterThan">
      <formula>1179</formula>
    </cfRule>
  </conditionalFormatting>
  <conditionalFormatting sqref="AP11:AP34">
    <cfRule type="cellIs" dxfId="254" priority="2" operator="greaterThan">
      <formula>99</formula>
    </cfRule>
  </conditionalFormatting>
  <conditionalFormatting sqref="AP11:AP34">
    <cfRule type="cellIs" dxfId="25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7030A0"/>
  </sheetPr>
  <dimension ref="A2:AY124"/>
  <sheetViews>
    <sheetView showGridLines="0" topLeftCell="C16" zoomScaleNormal="100" workbookViewId="0">
      <selection activeCell="I61" sqref="I61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253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17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12" t="s">
        <v>10</v>
      </c>
      <c r="I7" s="213" t="s">
        <v>11</v>
      </c>
      <c r="J7" s="213" t="s">
        <v>12</v>
      </c>
      <c r="K7" s="213" t="s">
        <v>13</v>
      </c>
      <c r="L7" s="14"/>
      <c r="M7" s="14"/>
      <c r="N7" s="14"/>
      <c r="O7" s="212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13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13" t="s">
        <v>22</v>
      </c>
      <c r="AG7" s="213" t="s">
        <v>23</v>
      </c>
      <c r="AH7" s="213" t="s">
        <v>24</v>
      </c>
      <c r="AI7" s="213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13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42053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26228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13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14" t="s">
        <v>51</v>
      </c>
      <c r="V9" s="214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16" t="s">
        <v>55</v>
      </c>
      <c r="AG9" s="216" t="s">
        <v>56</v>
      </c>
      <c r="AH9" s="266" t="s">
        <v>57</v>
      </c>
      <c r="AI9" s="281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83" t="s">
        <v>66</v>
      </c>
      <c r="AR9" s="214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92"/>
      <c r="I10" s="214" t="s">
        <v>75</v>
      </c>
      <c r="J10" s="214" t="s">
        <v>75</v>
      </c>
      <c r="K10" s="214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17'!Q34</f>
        <v>25849751</v>
      </c>
      <c r="R10" s="274"/>
      <c r="S10" s="275"/>
      <c r="T10" s="276"/>
      <c r="U10" s="214" t="s">
        <v>75</v>
      </c>
      <c r="V10" s="214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17'!AG34</f>
        <v>34812180</v>
      </c>
      <c r="AH10" s="266"/>
      <c r="AI10" s="282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2">
        <f>'FEB 17'!AP34</f>
        <v>7749152</v>
      </c>
      <c r="AQ10" s="284"/>
      <c r="AR10" s="215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9</v>
      </c>
      <c r="E11" s="43">
        <f>D11/1.42</f>
        <v>6.3380281690140849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119</v>
      </c>
      <c r="P11" s="125">
        <v>97</v>
      </c>
      <c r="Q11" s="125">
        <v>25854122</v>
      </c>
      <c r="R11" s="48">
        <f>Q11-Q10</f>
        <v>4371</v>
      </c>
      <c r="S11" s="49">
        <f>R11*24/1000</f>
        <v>104.904</v>
      </c>
      <c r="T11" s="49">
        <f>R11/1000</f>
        <v>4.3710000000000004</v>
      </c>
      <c r="U11" s="126">
        <v>4.2</v>
      </c>
      <c r="V11" s="126">
        <f>U11</f>
        <v>4.2</v>
      </c>
      <c r="W11" s="127" t="s">
        <v>129</v>
      </c>
      <c r="X11" s="129">
        <v>0</v>
      </c>
      <c r="Y11" s="129">
        <v>0</v>
      </c>
      <c r="Z11" s="129">
        <v>1021</v>
      </c>
      <c r="AA11" s="129">
        <v>0</v>
      </c>
      <c r="AB11" s="129">
        <v>1160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34812948</v>
      </c>
      <c r="AH11" s="51">
        <f>IF(ISBLANK(AG11),"-",AG11-AG10)</f>
        <v>768</v>
      </c>
      <c r="AI11" s="52">
        <f>AH11/T11</f>
        <v>175.70350034317087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0.47</v>
      </c>
      <c r="AP11" s="129">
        <v>7750112</v>
      </c>
      <c r="AQ11" s="129">
        <f>AP11-AP10</f>
        <v>960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10</v>
      </c>
      <c r="E12" s="43">
        <f t="shared" ref="E12:E34" si="0">D12/1.42</f>
        <v>7.042253521126761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125</v>
      </c>
      <c r="P12" s="125">
        <v>93</v>
      </c>
      <c r="Q12" s="125">
        <v>25857821</v>
      </c>
      <c r="R12" s="48">
        <f t="shared" ref="R12:R34" si="3">Q12-Q11</f>
        <v>3699</v>
      </c>
      <c r="S12" s="49">
        <f t="shared" ref="S12:S34" si="4">R12*24/1000</f>
        <v>88.775999999999996</v>
      </c>
      <c r="T12" s="49">
        <f t="shared" ref="T12:T34" si="5">R12/1000</f>
        <v>3.6989999999999998</v>
      </c>
      <c r="U12" s="126">
        <v>5.2</v>
      </c>
      <c r="V12" s="126">
        <f t="shared" ref="V12:V34" si="6">U12</f>
        <v>5.2</v>
      </c>
      <c r="W12" s="127" t="s">
        <v>129</v>
      </c>
      <c r="X12" s="129">
        <v>0</v>
      </c>
      <c r="Y12" s="129">
        <v>0</v>
      </c>
      <c r="Z12" s="129">
        <v>997</v>
      </c>
      <c r="AA12" s="129">
        <v>0</v>
      </c>
      <c r="AB12" s="129">
        <v>1159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34813600</v>
      </c>
      <c r="AH12" s="51">
        <f>IF(ISBLANK(AG12),"-",AG12-AG11)</f>
        <v>652</v>
      </c>
      <c r="AI12" s="52">
        <f t="shared" ref="AI12:AI34" si="7">AH12/T12</f>
        <v>176.26385509597191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0.47</v>
      </c>
      <c r="AP12" s="129">
        <v>7750991</v>
      </c>
      <c r="AQ12" s="129">
        <f>AP12-AP11</f>
        <v>879</v>
      </c>
      <c r="AR12" s="55">
        <v>0.89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10</v>
      </c>
      <c r="E13" s="43">
        <f t="shared" si="0"/>
        <v>7.042253521126761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124</v>
      </c>
      <c r="P13" s="125">
        <v>91</v>
      </c>
      <c r="Q13" s="125">
        <v>25861690</v>
      </c>
      <c r="R13" s="48">
        <f t="shared" si="3"/>
        <v>3869</v>
      </c>
      <c r="S13" s="49">
        <f t="shared" si="4"/>
        <v>92.855999999999995</v>
      </c>
      <c r="T13" s="49">
        <f t="shared" si="5"/>
        <v>3.8690000000000002</v>
      </c>
      <c r="U13" s="126">
        <v>6.4</v>
      </c>
      <c r="V13" s="126">
        <f t="shared" si="6"/>
        <v>6.4</v>
      </c>
      <c r="W13" s="127" t="s">
        <v>129</v>
      </c>
      <c r="X13" s="129">
        <v>0</v>
      </c>
      <c r="Y13" s="129">
        <v>0</v>
      </c>
      <c r="Z13" s="129">
        <v>991</v>
      </c>
      <c r="AA13" s="129">
        <v>0</v>
      </c>
      <c r="AB13" s="129">
        <v>1161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34814276</v>
      </c>
      <c r="AH13" s="51">
        <f>IF(ISBLANK(AG13),"-",AG13-AG12)</f>
        <v>676</v>
      </c>
      <c r="AI13" s="52">
        <f t="shared" si="7"/>
        <v>174.72215042646678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0.47</v>
      </c>
      <c r="AP13" s="129">
        <v>7752184</v>
      </c>
      <c r="AQ13" s="129">
        <f>AP13-AP12</f>
        <v>1193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11</v>
      </c>
      <c r="E14" s="43">
        <f t="shared" si="0"/>
        <v>7.746478873239437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106</v>
      </c>
      <c r="P14" s="125">
        <v>96</v>
      </c>
      <c r="Q14" s="125">
        <v>25865641</v>
      </c>
      <c r="R14" s="48">
        <f t="shared" si="3"/>
        <v>3951</v>
      </c>
      <c r="S14" s="49">
        <f t="shared" si="4"/>
        <v>94.823999999999998</v>
      </c>
      <c r="T14" s="49">
        <f t="shared" si="5"/>
        <v>3.9510000000000001</v>
      </c>
      <c r="U14" s="126">
        <v>7.5</v>
      </c>
      <c r="V14" s="126">
        <f t="shared" si="6"/>
        <v>7.5</v>
      </c>
      <c r="W14" s="127" t="s">
        <v>129</v>
      </c>
      <c r="X14" s="129">
        <v>0</v>
      </c>
      <c r="Y14" s="129">
        <v>0</v>
      </c>
      <c r="Z14" s="129">
        <v>992</v>
      </c>
      <c r="AA14" s="129">
        <v>0</v>
      </c>
      <c r="AB14" s="129">
        <v>1160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34814960</v>
      </c>
      <c r="AH14" s="51">
        <f t="shared" ref="AH14:AH34" si="8">IF(ISBLANK(AG14),"-",AG14-AG13)</f>
        <v>684</v>
      </c>
      <c r="AI14" s="52">
        <f t="shared" si="7"/>
        <v>173.12072892938497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0.47</v>
      </c>
      <c r="AP14" s="129">
        <v>7753276</v>
      </c>
      <c r="AQ14" s="129">
        <f>AP14-AP13</f>
        <v>1092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11</v>
      </c>
      <c r="E15" s="43">
        <f t="shared" si="0"/>
        <v>7.746478873239437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146</v>
      </c>
      <c r="P15" s="125">
        <v>100</v>
      </c>
      <c r="Q15" s="125">
        <v>25869682</v>
      </c>
      <c r="R15" s="48">
        <f t="shared" si="3"/>
        <v>4041</v>
      </c>
      <c r="S15" s="49">
        <f t="shared" si="4"/>
        <v>96.983999999999995</v>
      </c>
      <c r="T15" s="49">
        <f t="shared" si="5"/>
        <v>4.0410000000000004</v>
      </c>
      <c r="U15" s="126">
        <v>8.1</v>
      </c>
      <c r="V15" s="126">
        <f t="shared" si="6"/>
        <v>8.1</v>
      </c>
      <c r="W15" s="127" t="s">
        <v>129</v>
      </c>
      <c r="X15" s="129">
        <v>0</v>
      </c>
      <c r="Y15" s="129">
        <v>0</v>
      </c>
      <c r="Z15" s="129">
        <v>1055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34815632</v>
      </c>
      <c r="AH15" s="51">
        <f t="shared" si="8"/>
        <v>672</v>
      </c>
      <c r="AI15" s="52">
        <f t="shared" si="7"/>
        <v>166.29547141796584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0.47</v>
      </c>
      <c r="AP15" s="129">
        <v>7753855</v>
      </c>
      <c r="AQ15" s="129">
        <f>AP15-AP14</f>
        <v>579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14</v>
      </c>
      <c r="E16" s="43">
        <f t="shared" si="0"/>
        <v>9.8591549295774659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123</v>
      </c>
      <c r="P16" s="125">
        <v>119</v>
      </c>
      <c r="Q16" s="125">
        <v>25874204</v>
      </c>
      <c r="R16" s="48">
        <f t="shared" si="3"/>
        <v>4522</v>
      </c>
      <c r="S16" s="49">
        <f t="shared" si="4"/>
        <v>108.52800000000001</v>
      </c>
      <c r="T16" s="49">
        <f t="shared" si="5"/>
        <v>4.5220000000000002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1100</v>
      </c>
      <c r="AA16" s="129">
        <v>0</v>
      </c>
      <c r="AB16" s="129">
        <v>1160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34816428</v>
      </c>
      <c r="AH16" s="51">
        <f t="shared" si="8"/>
        <v>796</v>
      </c>
      <c r="AI16" s="52">
        <f t="shared" si="7"/>
        <v>176.02830605926582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7754715</v>
      </c>
      <c r="AQ16" s="129">
        <f t="shared" ref="AQ16:AQ34" si="10">AP16-AP15</f>
        <v>860</v>
      </c>
      <c r="AR16" s="55">
        <v>0.94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0"/>
        <v>5.6338028169014089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135</v>
      </c>
      <c r="P17" s="125">
        <v>148</v>
      </c>
      <c r="Q17" s="125">
        <v>25880167</v>
      </c>
      <c r="R17" s="48">
        <f t="shared" si="3"/>
        <v>5963</v>
      </c>
      <c r="S17" s="49">
        <f t="shared" si="4"/>
        <v>143.11199999999999</v>
      </c>
      <c r="T17" s="49">
        <f t="shared" si="5"/>
        <v>5.9630000000000001</v>
      </c>
      <c r="U17" s="126">
        <v>9.1</v>
      </c>
      <c r="V17" s="126">
        <f t="shared" si="6"/>
        <v>9.1</v>
      </c>
      <c r="W17" s="127" t="s">
        <v>148</v>
      </c>
      <c r="X17" s="129">
        <v>0</v>
      </c>
      <c r="Y17" s="129">
        <v>1053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34817716</v>
      </c>
      <c r="AH17" s="51">
        <f t="shared" si="8"/>
        <v>1288</v>
      </c>
      <c r="AI17" s="52">
        <f t="shared" si="7"/>
        <v>215.99865839342613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7754715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135</v>
      </c>
      <c r="P18" s="125">
        <v>150</v>
      </c>
      <c r="Q18" s="125">
        <v>25886347</v>
      </c>
      <c r="R18" s="48">
        <f t="shared" si="3"/>
        <v>6180</v>
      </c>
      <c r="S18" s="49">
        <f t="shared" si="4"/>
        <v>148.32</v>
      </c>
      <c r="T18" s="49">
        <f t="shared" si="5"/>
        <v>6.18</v>
      </c>
      <c r="U18" s="126">
        <v>8.6</v>
      </c>
      <c r="V18" s="126">
        <f t="shared" si="6"/>
        <v>8.6</v>
      </c>
      <c r="W18" s="127" t="s">
        <v>148</v>
      </c>
      <c r="X18" s="129">
        <v>0</v>
      </c>
      <c r="Y18" s="129">
        <v>1092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34819084</v>
      </c>
      <c r="AH18" s="51">
        <f t="shared" si="8"/>
        <v>1368</v>
      </c>
      <c r="AI18" s="52">
        <f t="shared" si="7"/>
        <v>221.35922330097088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7754715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0"/>
        <v>4.9295774647887329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133</v>
      </c>
      <c r="P19" s="125">
        <v>151</v>
      </c>
      <c r="Q19" s="125">
        <v>25892487</v>
      </c>
      <c r="R19" s="48">
        <f t="shared" si="3"/>
        <v>6140</v>
      </c>
      <c r="S19" s="49">
        <f t="shared" si="4"/>
        <v>147.36000000000001</v>
      </c>
      <c r="T19" s="49">
        <f t="shared" si="5"/>
        <v>6.14</v>
      </c>
      <c r="U19" s="126">
        <v>8.1999999999999993</v>
      </c>
      <c r="V19" s="126">
        <f t="shared" si="6"/>
        <v>8.1999999999999993</v>
      </c>
      <c r="W19" s="127" t="s">
        <v>148</v>
      </c>
      <c r="X19" s="129">
        <v>0</v>
      </c>
      <c r="Y19" s="129">
        <v>1099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34820436</v>
      </c>
      <c r="AH19" s="51">
        <f t="shared" si="8"/>
        <v>1352</v>
      </c>
      <c r="AI19" s="52">
        <f t="shared" si="7"/>
        <v>220.1954397394137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7754715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132</v>
      </c>
      <c r="P20" s="125">
        <v>146</v>
      </c>
      <c r="Q20" s="125">
        <v>25898534</v>
      </c>
      <c r="R20" s="48">
        <f t="shared" si="3"/>
        <v>6047</v>
      </c>
      <c r="S20" s="49">
        <f t="shared" si="4"/>
        <v>145.12799999999999</v>
      </c>
      <c r="T20" s="49">
        <f t="shared" si="5"/>
        <v>6.0469999999999997</v>
      </c>
      <c r="U20" s="126">
        <v>7.8</v>
      </c>
      <c r="V20" s="126">
        <f t="shared" si="6"/>
        <v>7.8</v>
      </c>
      <c r="W20" s="127" t="s">
        <v>148</v>
      </c>
      <c r="X20" s="129">
        <v>0</v>
      </c>
      <c r="Y20" s="129">
        <v>1102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34821780</v>
      </c>
      <c r="AH20" s="51">
        <f>IF(ISBLANK(AG20),"-",AG20-AG19)</f>
        <v>1344</v>
      </c>
      <c r="AI20" s="52">
        <f t="shared" si="7"/>
        <v>222.2589713907723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7754715</v>
      </c>
      <c r="AQ20" s="129">
        <f t="shared" si="10"/>
        <v>0</v>
      </c>
      <c r="AR20" s="55">
        <v>1.02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137</v>
      </c>
      <c r="P21" s="125">
        <v>147</v>
      </c>
      <c r="Q21" s="125">
        <v>25904565</v>
      </c>
      <c r="R21" s="48">
        <f>Q21-Q20</f>
        <v>6031</v>
      </c>
      <c r="S21" s="49">
        <f t="shared" si="4"/>
        <v>144.744</v>
      </c>
      <c r="T21" s="49">
        <f t="shared" si="5"/>
        <v>6.0309999999999997</v>
      </c>
      <c r="U21" s="126">
        <v>7.4</v>
      </c>
      <c r="V21" s="126">
        <f t="shared" si="6"/>
        <v>7.4</v>
      </c>
      <c r="W21" s="127" t="s">
        <v>148</v>
      </c>
      <c r="X21" s="129">
        <v>0</v>
      </c>
      <c r="Y21" s="129">
        <v>1060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34823124</v>
      </c>
      <c r="AH21" s="51">
        <f t="shared" si="8"/>
        <v>1344</v>
      </c>
      <c r="AI21" s="52">
        <f t="shared" si="7"/>
        <v>222.84861548665231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7754715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129</v>
      </c>
      <c r="P22" s="125">
        <v>151</v>
      </c>
      <c r="Q22" s="125">
        <v>25910615</v>
      </c>
      <c r="R22" s="48">
        <f t="shared" si="3"/>
        <v>6050</v>
      </c>
      <c r="S22" s="49">
        <f t="shared" si="4"/>
        <v>145.19999999999999</v>
      </c>
      <c r="T22" s="49">
        <f t="shared" si="5"/>
        <v>6.05</v>
      </c>
      <c r="U22" s="126">
        <v>7.1</v>
      </c>
      <c r="V22" s="126">
        <f t="shared" si="6"/>
        <v>7.1</v>
      </c>
      <c r="W22" s="127" t="s">
        <v>148</v>
      </c>
      <c r="X22" s="129">
        <v>0</v>
      </c>
      <c r="Y22" s="129">
        <v>1134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34824476</v>
      </c>
      <c r="AH22" s="51">
        <f t="shared" si="8"/>
        <v>1352</v>
      </c>
      <c r="AI22" s="52">
        <f t="shared" si="7"/>
        <v>223.47107438016531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7754715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0"/>
        <v>3.5211267605633805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132</v>
      </c>
      <c r="P23" s="125">
        <v>141</v>
      </c>
      <c r="Q23" s="125">
        <v>25916514</v>
      </c>
      <c r="R23" s="48">
        <f t="shared" si="3"/>
        <v>5899</v>
      </c>
      <c r="S23" s="49">
        <f t="shared" si="4"/>
        <v>141.57599999999999</v>
      </c>
      <c r="T23" s="49">
        <f t="shared" si="5"/>
        <v>5.899</v>
      </c>
      <c r="U23" s="126">
        <v>6.6</v>
      </c>
      <c r="V23" s="126">
        <f t="shared" si="6"/>
        <v>6.6</v>
      </c>
      <c r="W23" s="127" t="s">
        <v>148</v>
      </c>
      <c r="X23" s="129">
        <v>0</v>
      </c>
      <c r="Y23" s="129">
        <v>1036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34825816</v>
      </c>
      <c r="AH23" s="51">
        <f t="shared" si="8"/>
        <v>1340</v>
      </c>
      <c r="AI23" s="52">
        <f t="shared" si="7"/>
        <v>227.15714527886081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7754715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0"/>
        <v>3.5211267605633805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134</v>
      </c>
      <c r="P24" s="125">
        <v>140</v>
      </c>
      <c r="Q24" s="125">
        <v>25922475</v>
      </c>
      <c r="R24" s="48">
        <f t="shared" si="3"/>
        <v>5961</v>
      </c>
      <c r="S24" s="49">
        <f t="shared" si="4"/>
        <v>143.06399999999999</v>
      </c>
      <c r="T24" s="49">
        <f t="shared" si="5"/>
        <v>5.9610000000000003</v>
      </c>
      <c r="U24" s="126">
        <v>6.3</v>
      </c>
      <c r="V24" s="126">
        <f t="shared" si="6"/>
        <v>6.3</v>
      </c>
      <c r="W24" s="127" t="s">
        <v>148</v>
      </c>
      <c r="X24" s="129">
        <v>0</v>
      </c>
      <c r="Y24" s="129">
        <v>1040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34827200</v>
      </c>
      <c r="AH24" s="51">
        <f t="shared" si="8"/>
        <v>1384</v>
      </c>
      <c r="AI24" s="52">
        <f t="shared" si="7"/>
        <v>232.17580942794831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7754715</v>
      </c>
      <c r="AQ24" s="129">
        <f t="shared" si="10"/>
        <v>0</v>
      </c>
      <c r="AR24" s="55">
        <v>1.06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133</v>
      </c>
      <c r="P25" s="125">
        <v>135</v>
      </c>
      <c r="Q25" s="125">
        <v>25928394</v>
      </c>
      <c r="R25" s="48">
        <f t="shared" si="3"/>
        <v>5919</v>
      </c>
      <c r="S25" s="49">
        <f t="shared" si="4"/>
        <v>142.05600000000001</v>
      </c>
      <c r="T25" s="49">
        <f t="shared" si="5"/>
        <v>5.9189999999999996</v>
      </c>
      <c r="U25" s="126">
        <v>5.9</v>
      </c>
      <c r="V25" s="126">
        <f t="shared" si="6"/>
        <v>5.9</v>
      </c>
      <c r="W25" s="127" t="s">
        <v>148</v>
      </c>
      <c r="X25" s="129">
        <v>0</v>
      </c>
      <c r="Y25" s="129">
        <v>1007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34828558</v>
      </c>
      <c r="AH25" s="51">
        <f t="shared" si="8"/>
        <v>1358</v>
      </c>
      <c r="AI25" s="52">
        <f t="shared" si="7"/>
        <v>229.43064706876163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7754715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136</v>
      </c>
      <c r="P26" s="125">
        <v>132</v>
      </c>
      <c r="Q26" s="125">
        <v>25934067</v>
      </c>
      <c r="R26" s="48">
        <f t="shared" si="3"/>
        <v>5673</v>
      </c>
      <c r="S26" s="49">
        <f t="shared" si="4"/>
        <v>136.15199999999999</v>
      </c>
      <c r="T26" s="49">
        <f t="shared" si="5"/>
        <v>5.673</v>
      </c>
      <c r="U26" s="126">
        <v>5.7</v>
      </c>
      <c r="V26" s="126">
        <f t="shared" si="6"/>
        <v>5.7</v>
      </c>
      <c r="W26" s="127" t="s">
        <v>148</v>
      </c>
      <c r="X26" s="129">
        <v>0</v>
      </c>
      <c r="Y26" s="129">
        <v>999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34829890</v>
      </c>
      <c r="AH26" s="51">
        <f t="shared" si="8"/>
        <v>1332</v>
      </c>
      <c r="AI26" s="52">
        <f t="shared" si="7"/>
        <v>234.79640401903754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7754715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0"/>
        <v>3.5211267605633805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132</v>
      </c>
      <c r="P27" s="125">
        <v>142</v>
      </c>
      <c r="Q27" s="125">
        <v>25939631</v>
      </c>
      <c r="R27" s="48">
        <f t="shared" si="3"/>
        <v>5564</v>
      </c>
      <c r="S27" s="49">
        <f t="shared" si="4"/>
        <v>133.536</v>
      </c>
      <c r="T27" s="49">
        <f t="shared" si="5"/>
        <v>5.5640000000000001</v>
      </c>
      <c r="U27" s="126">
        <v>5.3</v>
      </c>
      <c r="V27" s="126">
        <f t="shared" si="6"/>
        <v>5.3</v>
      </c>
      <c r="W27" s="127" t="s">
        <v>148</v>
      </c>
      <c r="X27" s="129">
        <v>0</v>
      </c>
      <c r="Y27" s="129">
        <v>1051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34831182</v>
      </c>
      <c r="AH27" s="51">
        <f t="shared" si="8"/>
        <v>1292</v>
      </c>
      <c r="AI27" s="52">
        <f t="shared" si="7"/>
        <v>232.20704529115744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7754715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5</v>
      </c>
      <c r="E28" s="43">
        <f t="shared" si="0"/>
        <v>3.5211267605633805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132</v>
      </c>
      <c r="P28" s="125">
        <v>138</v>
      </c>
      <c r="Q28" s="125">
        <v>25945320</v>
      </c>
      <c r="R28" s="48">
        <f t="shared" si="3"/>
        <v>5689</v>
      </c>
      <c r="S28" s="49">
        <f t="shared" si="4"/>
        <v>136.536</v>
      </c>
      <c r="T28" s="49">
        <f t="shared" si="5"/>
        <v>5.6890000000000001</v>
      </c>
      <c r="U28" s="126">
        <v>5</v>
      </c>
      <c r="V28" s="126">
        <f t="shared" si="6"/>
        <v>5</v>
      </c>
      <c r="W28" s="127" t="s">
        <v>148</v>
      </c>
      <c r="X28" s="129">
        <v>0</v>
      </c>
      <c r="Y28" s="129">
        <v>1019</v>
      </c>
      <c r="Z28" s="129">
        <v>1165</v>
      </c>
      <c r="AA28" s="129">
        <v>1185</v>
      </c>
      <c r="AB28" s="129">
        <v>1169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34832452</v>
      </c>
      <c r="AH28" s="51">
        <f t="shared" si="8"/>
        <v>1270</v>
      </c>
      <c r="AI28" s="52">
        <f t="shared" si="7"/>
        <v>223.23782738618385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7754715</v>
      </c>
      <c r="AQ28" s="129">
        <f t="shared" si="10"/>
        <v>0</v>
      </c>
      <c r="AR28" s="55">
        <v>0.98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5</v>
      </c>
      <c r="E29" s="43">
        <f t="shared" si="0"/>
        <v>3.5211267605633805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132</v>
      </c>
      <c r="P29" s="125">
        <v>136</v>
      </c>
      <c r="Q29" s="125">
        <v>25950992</v>
      </c>
      <c r="R29" s="48">
        <f t="shared" si="3"/>
        <v>5672</v>
      </c>
      <c r="S29" s="49">
        <f t="shared" si="4"/>
        <v>136.12799999999999</v>
      </c>
      <c r="T29" s="49">
        <f t="shared" si="5"/>
        <v>5.6719999999999997</v>
      </c>
      <c r="U29" s="126">
        <v>4.5999999999999996</v>
      </c>
      <c r="V29" s="126">
        <f t="shared" si="6"/>
        <v>4.5999999999999996</v>
      </c>
      <c r="W29" s="127" t="s">
        <v>148</v>
      </c>
      <c r="X29" s="129">
        <v>0</v>
      </c>
      <c r="Y29" s="129">
        <v>1009</v>
      </c>
      <c r="Z29" s="129">
        <v>1165</v>
      </c>
      <c r="AA29" s="129">
        <v>1185</v>
      </c>
      <c r="AB29" s="129">
        <v>1169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34833724</v>
      </c>
      <c r="AH29" s="51">
        <f t="shared" si="8"/>
        <v>1272</v>
      </c>
      <c r="AI29" s="52">
        <f t="shared" si="7"/>
        <v>224.25952045133994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7754715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10</v>
      </c>
      <c r="E30" s="43">
        <f t="shared" si="0"/>
        <v>7.042253521126761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119</v>
      </c>
      <c r="P30" s="125">
        <v>128</v>
      </c>
      <c r="Q30" s="125">
        <v>25956479</v>
      </c>
      <c r="R30" s="48">
        <f t="shared" si="3"/>
        <v>5487</v>
      </c>
      <c r="S30" s="49">
        <f t="shared" si="4"/>
        <v>131.68799999999999</v>
      </c>
      <c r="T30" s="49">
        <f t="shared" si="5"/>
        <v>5.4870000000000001</v>
      </c>
      <c r="U30" s="126">
        <v>3.7</v>
      </c>
      <c r="V30" s="126">
        <f t="shared" si="6"/>
        <v>3.7</v>
      </c>
      <c r="W30" s="127" t="s">
        <v>156</v>
      </c>
      <c r="X30" s="129">
        <v>0</v>
      </c>
      <c r="Y30" s="129">
        <v>1098</v>
      </c>
      <c r="Z30" s="129">
        <v>1196</v>
      </c>
      <c r="AA30" s="129">
        <v>0</v>
      </c>
      <c r="AB30" s="129">
        <v>1199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34834838</v>
      </c>
      <c r="AH30" s="51">
        <f t="shared" si="8"/>
        <v>1114</v>
      </c>
      <c r="AI30" s="52">
        <f t="shared" si="7"/>
        <v>203.02533260433754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7754715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0"/>
        <v>7.042253521126761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116</v>
      </c>
      <c r="P31" s="125">
        <v>126</v>
      </c>
      <c r="Q31" s="125">
        <v>25961830</v>
      </c>
      <c r="R31" s="48">
        <f t="shared" si="3"/>
        <v>5351</v>
      </c>
      <c r="S31" s="49">
        <f t="shared" si="4"/>
        <v>128.42400000000001</v>
      </c>
      <c r="T31" s="49">
        <f t="shared" si="5"/>
        <v>5.351</v>
      </c>
      <c r="U31" s="126">
        <v>2.9</v>
      </c>
      <c r="V31" s="126">
        <f t="shared" si="6"/>
        <v>2.9</v>
      </c>
      <c r="W31" s="127" t="s">
        <v>156</v>
      </c>
      <c r="X31" s="129">
        <v>0</v>
      </c>
      <c r="Y31" s="129">
        <v>1072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34835884</v>
      </c>
      <c r="AH31" s="51">
        <f t="shared" si="8"/>
        <v>1046</v>
      </c>
      <c r="AI31" s="52">
        <f t="shared" si="7"/>
        <v>195.47748084470192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7754715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119</v>
      </c>
      <c r="P32" s="125">
        <v>120</v>
      </c>
      <c r="Q32" s="125">
        <v>25966901</v>
      </c>
      <c r="R32" s="48">
        <f t="shared" si="3"/>
        <v>5071</v>
      </c>
      <c r="S32" s="49">
        <f t="shared" si="4"/>
        <v>121.70399999999999</v>
      </c>
      <c r="T32" s="49">
        <f t="shared" si="5"/>
        <v>5.0709999999999997</v>
      </c>
      <c r="U32" s="126">
        <v>2.6</v>
      </c>
      <c r="V32" s="126">
        <f t="shared" si="6"/>
        <v>2.6</v>
      </c>
      <c r="W32" s="127" t="s">
        <v>156</v>
      </c>
      <c r="X32" s="129">
        <v>0</v>
      </c>
      <c r="Y32" s="129">
        <v>1070</v>
      </c>
      <c r="Z32" s="129">
        <v>1190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34836888</v>
      </c>
      <c r="AH32" s="51">
        <f t="shared" si="8"/>
        <v>1004</v>
      </c>
      <c r="AI32" s="52">
        <f t="shared" si="7"/>
        <v>197.98856241372511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7754715</v>
      </c>
      <c r="AQ32" s="129">
        <f t="shared" si="10"/>
        <v>0</v>
      </c>
      <c r="AR32" s="55">
        <v>1.01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7</v>
      </c>
      <c r="E33" s="43">
        <f t="shared" si="0"/>
        <v>4.9295774647887329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128</v>
      </c>
      <c r="P33" s="125">
        <v>107</v>
      </c>
      <c r="Q33" s="125">
        <v>25971367</v>
      </c>
      <c r="R33" s="48">
        <f t="shared" si="3"/>
        <v>4466</v>
      </c>
      <c r="S33" s="49">
        <f t="shared" si="4"/>
        <v>107.184</v>
      </c>
      <c r="T33" s="49">
        <f t="shared" si="5"/>
        <v>4.4660000000000002</v>
      </c>
      <c r="U33" s="126">
        <v>3.1</v>
      </c>
      <c r="V33" s="126">
        <f t="shared" si="6"/>
        <v>3.1</v>
      </c>
      <c r="W33" s="127" t="s">
        <v>129</v>
      </c>
      <c r="X33" s="129">
        <v>0</v>
      </c>
      <c r="Y33" s="129">
        <v>0</v>
      </c>
      <c r="Z33" s="129">
        <v>1099</v>
      </c>
      <c r="AA33" s="129">
        <v>0</v>
      </c>
      <c r="AB33" s="129">
        <v>1160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34837684</v>
      </c>
      <c r="AH33" s="51">
        <f t="shared" si="8"/>
        <v>796</v>
      </c>
      <c r="AI33" s="52">
        <f t="shared" si="7"/>
        <v>178.23555754590237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9">
        <v>7755400</v>
      </c>
      <c r="AQ33" s="129">
        <f t="shared" si="10"/>
        <v>685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9</v>
      </c>
      <c r="E34" s="43">
        <f t="shared" si="0"/>
        <v>6.3380281690140849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125</v>
      </c>
      <c r="P34" s="125">
        <v>97</v>
      </c>
      <c r="Q34" s="125">
        <v>25975551</v>
      </c>
      <c r="R34" s="48">
        <f t="shared" si="3"/>
        <v>4184</v>
      </c>
      <c r="S34" s="49">
        <f t="shared" si="4"/>
        <v>100.416</v>
      </c>
      <c r="T34" s="49">
        <f t="shared" si="5"/>
        <v>4.1840000000000002</v>
      </c>
      <c r="U34" s="126">
        <v>4.0999999999999996</v>
      </c>
      <c r="V34" s="126">
        <f t="shared" si="6"/>
        <v>4.0999999999999996</v>
      </c>
      <c r="W34" s="127" t="s">
        <v>129</v>
      </c>
      <c r="X34" s="129">
        <v>0</v>
      </c>
      <c r="Y34" s="129">
        <v>0</v>
      </c>
      <c r="Z34" s="129">
        <v>1041</v>
      </c>
      <c r="AA34" s="129">
        <v>0</v>
      </c>
      <c r="AB34" s="129">
        <v>1160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34838408</v>
      </c>
      <c r="AH34" s="51">
        <f t="shared" si="8"/>
        <v>724</v>
      </c>
      <c r="AI34" s="52">
        <f t="shared" si="7"/>
        <v>173.04015296367112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9">
        <v>7756256</v>
      </c>
      <c r="AQ34" s="129">
        <f t="shared" si="10"/>
        <v>856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126.29166666666667</v>
      </c>
      <c r="Q35" s="66">
        <f>Q34-Q10</f>
        <v>125800</v>
      </c>
      <c r="R35" s="67">
        <f>SUM(R11:R34)</f>
        <v>125800</v>
      </c>
      <c r="S35" s="175">
        <f>AVERAGE(S11:S34)</f>
        <v>125.80000000000003</v>
      </c>
      <c r="T35" s="175">
        <f>SUM(T11:T34)</f>
        <v>125.79999999999997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26228</v>
      </c>
      <c r="AH35" s="70">
        <f>SUM(AH11:AH34)</f>
        <v>26228</v>
      </c>
      <c r="AI35" s="71">
        <f>$AH$35/$T35</f>
        <v>208.48966613672502</v>
      </c>
      <c r="AJ35" s="99"/>
      <c r="AK35" s="100"/>
      <c r="AL35" s="100"/>
      <c r="AM35" s="100"/>
      <c r="AN35" s="101"/>
      <c r="AO35" s="72"/>
      <c r="AP35" s="73">
        <f>AP34-AP10</f>
        <v>7104</v>
      </c>
      <c r="AQ35" s="74">
        <f>SUM(AQ11:AQ34)</f>
        <v>7104</v>
      </c>
      <c r="AR35" s="75">
        <f>AVERAGE(AR11:AR34)</f>
        <v>0.98333333333333339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215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280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15" t="s">
        <v>256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22" t="s">
        <v>125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91" t="s">
        <v>244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282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5" t="s">
        <v>263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281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131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224" t="s">
        <v>283</v>
      </c>
      <c r="C49" s="225"/>
      <c r="D49" s="225"/>
      <c r="E49" s="226"/>
      <c r="F49" s="226"/>
      <c r="G49" s="22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284</v>
      </c>
      <c r="C50" s="116"/>
      <c r="D50" s="116"/>
      <c r="E50" s="116"/>
      <c r="F50" s="116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132</v>
      </c>
      <c r="C51" s="118"/>
      <c r="D51" s="116"/>
      <c r="E51" s="94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168</v>
      </c>
      <c r="C52" s="116"/>
      <c r="D52" s="116"/>
      <c r="E52" s="116"/>
      <c r="F52" s="116"/>
      <c r="G52" s="116"/>
      <c r="H52" s="116"/>
      <c r="I52" s="17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133</v>
      </c>
      <c r="C53" s="116"/>
      <c r="D53" s="116"/>
      <c r="E53" s="116"/>
      <c r="F53" s="116"/>
      <c r="G53" s="116"/>
      <c r="H53" s="116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 t="s">
        <v>140</v>
      </c>
      <c r="C54" s="116"/>
      <c r="D54" s="116"/>
      <c r="E54" s="116"/>
      <c r="F54" s="116"/>
      <c r="G54" s="116"/>
      <c r="H54" s="116"/>
      <c r="I54" s="17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285</v>
      </c>
      <c r="C55" s="118"/>
      <c r="D55" s="116"/>
      <c r="E55" s="116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138</v>
      </c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1" t="s">
        <v>221</v>
      </c>
      <c r="C57" s="116"/>
      <c r="D57" s="116"/>
      <c r="E57" s="116"/>
      <c r="F57" s="116"/>
      <c r="G57" s="94"/>
      <c r="H57" s="94"/>
      <c r="I57" s="176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182</v>
      </c>
      <c r="C58" s="116"/>
      <c r="D58" s="116"/>
      <c r="E58" s="116"/>
      <c r="F58" s="116"/>
      <c r="G58" s="94"/>
      <c r="H58" s="94"/>
      <c r="I58" s="123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20"/>
      <c r="U58" s="120"/>
      <c r="V58" s="120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 t="s">
        <v>127</v>
      </c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120"/>
      <c r="V59" s="120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22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94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8"/>
      <c r="D65" s="116"/>
      <c r="E65" s="94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8"/>
      <c r="D66" s="116"/>
      <c r="E66" s="116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5"/>
      <c r="D67" s="116"/>
      <c r="E67" s="116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3"/>
      <c r="V67" s="83"/>
      <c r="W67" s="112"/>
      <c r="X67" s="112"/>
      <c r="Y67" s="112"/>
      <c r="Z67" s="9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5"/>
      <c r="C68" s="115"/>
      <c r="D68" s="94"/>
      <c r="E68" s="116"/>
      <c r="F68" s="116"/>
      <c r="G68" s="116"/>
      <c r="H68" s="116"/>
      <c r="I68" s="94"/>
      <c r="J68" s="117"/>
      <c r="K68" s="117"/>
      <c r="L68" s="117"/>
      <c r="M68" s="117"/>
      <c r="N68" s="117"/>
      <c r="O68" s="117"/>
      <c r="P68" s="117"/>
      <c r="Q68" s="117"/>
      <c r="R68" s="117"/>
      <c r="S68" s="92"/>
      <c r="T68" s="92"/>
      <c r="U68" s="92"/>
      <c r="V68" s="92"/>
      <c r="W68" s="92"/>
      <c r="X68" s="92"/>
      <c r="Y68" s="92"/>
      <c r="Z68" s="84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111"/>
      <c r="AW68" s="107"/>
      <c r="AX68" s="107"/>
      <c r="AY68" s="107"/>
    </row>
    <row r="69" spans="1:51" x14ac:dyDescent="0.25">
      <c r="B69" s="95"/>
      <c r="C69" s="122"/>
      <c r="D69" s="94"/>
      <c r="E69" s="116"/>
      <c r="F69" s="116"/>
      <c r="G69" s="116"/>
      <c r="H69" s="116"/>
      <c r="I69" s="94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84"/>
      <c r="X69" s="84"/>
      <c r="Y69" s="84"/>
      <c r="Z69" s="112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111"/>
      <c r="AW69" s="107"/>
      <c r="AX69" s="107"/>
      <c r="AY69" s="107"/>
    </row>
    <row r="70" spans="1:51" x14ac:dyDescent="0.25">
      <c r="B70" s="95"/>
      <c r="C70" s="122"/>
      <c r="D70" s="116"/>
      <c r="E70" s="94"/>
      <c r="F70" s="116"/>
      <c r="G70" s="116"/>
      <c r="H70" s="116"/>
      <c r="I70" s="116"/>
      <c r="J70" s="92"/>
      <c r="K70" s="92"/>
      <c r="L70" s="92"/>
      <c r="M70" s="92"/>
      <c r="N70" s="92"/>
      <c r="O70" s="92"/>
      <c r="P70" s="92"/>
      <c r="Q70" s="92"/>
      <c r="R70" s="92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95"/>
      <c r="C71" s="118"/>
      <c r="D71" s="116"/>
      <c r="E71" s="94"/>
      <c r="F71" s="94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95"/>
      <c r="C72" s="118"/>
      <c r="D72" s="116"/>
      <c r="E72" s="116"/>
      <c r="F72" s="94"/>
      <c r="G72" s="94"/>
      <c r="H72" s="94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95"/>
      <c r="C73" s="92"/>
      <c r="D73" s="116"/>
      <c r="E73" s="116"/>
      <c r="F73" s="116"/>
      <c r="G73" s="94"/>
      <c r="H73" s="94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1:51" x14ac:dyDescent="0.25">
      <c r="B74" s="177"/>
      <c r="C74" s="122"/>
      <c r="D74" s="92"/>
      <c r="E74" s="116"/>
      <c r="F74" s="116"/>
      <c r="G74" s="116"/>
      <c r="H74" s="116"/>
      <c r="I74" s="92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3"/>
      <c r="V74" s="83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1:51" x14ac:dyDescent="0.25">
      <c r="B75" s="177"/>
      <c r="C75" s="183"/>
      <c r="D75" s="84"/>
      <c r="E75" s="178"/>
      <c r="F75" s="178"/>
      <c r="G75" s="178"/>
      <c r="H75" s="178"/>
      <c r="I75" s="84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84"/>
      <c r="U75" s="185"/>
      <c r="V75" s="185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U75" s="107"/>
      <c r="AV75" s="111"/>
      <c r="AW75" s="107"/>
      <c r="AX75" s="107"/>
      <c r="AY75" s="182"/>
    </row>
    <row r="76" spans="1:51" s="182" customFormat="1" x14ac:dyDescent="0.25">
      <c r="B76" s="180"/>
      <c r="C76" s="186"/>
      <c r="D76" s="178"/>
      <c r="E76" s="84"/>
      <c r="F76" s="178"/>
      <c r="G76" s="178"/>
      <c r="H76" s="178"/>
      <c r="I76" s="178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84"/>
      <c r="U76" s="185"/>
      <c r="V76" s="185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T76" s="22"/>
      <c r="AV76" s="111"/>
      <c r="AY76" s="107"/>
    </row>
    <row r="77" spans="1:51" x14ac:dyDescent="0.25">
      <c r="A77" s="112"/>
      <c r="B77" s="180"/>
      <c r="C77" s="181"/>
      <c r="D77" s="178"/>
      <c r="E77" s="84"/>
      <c r="F77" s="84"/>
      <c r="G77" s="178"/>
      <c r="H77" s="178"/>
      <c r="I77" s="113"/>
      <c r="J77" s="113"/>
      <c r="K77" s="113"/>
      <c r="L77" s="113"/>
      <c r="M77" s="113"/>
      <c r="N77" s="113"/>
      <c r="O77" s="114"/>
      <c r="P77" s="109"/>
      <c r="R77" s="111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B78" s="180"/>
      <c r="C78" s="182"/>
      <c r="D78" s="182"/>
      <c r="E78" s="182"/>
      <c r="F78" s="182"/>
      <c r="G78" s="84"/>
      <c r="H78" s="84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180"/>
      <c r="C79" s="182"/>
      <c r="D79" s="182"/>
      <c r="E79" s="182"/>
      <c r="F79" s="182"/>
      <c r="G79" s="84"/>
      <c r="H79" s="84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84"/>
      <c r="C80" s="182"/>
      <c r="D80" s="182"/>
      <c r="E80" s="182"/>
      <c r="F80" s="182"/>
      <c r="G80" s="182"/>
      <c r="H80" s="18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B81" s="84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B82" s="180"/>
      <c r="C82" s="182"/>
      <c r="D82" s="182"/>
      <c r="E82" s="182"/>
      <c r="F82" s="182"/>
      <c r="G82" s="182"/>
      <c r="H82" s="182"/>
      <c r="I82" s="113"/>
      <c r="J82" s="113"/>
      <c r="K82" s="113"/>
      <c r="L82" s="113"/>
      <c r="M82" s="113"/>
      <c r="N82" s="113"/>
      <c r="O82" s="114"/>
      <c r="P82" s="109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A83" s="112"/>
      <c r="C83" s="182"/>
      <c r="D83" s="182"/>
      <c r="E83" s="182"/>
      <c r="F83" s="182"/>
      <c r="G83" s="182"/>
      <c r="H83" s="182"/>
      <c r="I83" s="113"/>
      <c r="J83" s="113"/>
      <c r="K83" s="113"/>
      <c r="L83" s="113"/>
      <c r="M83" s="113"/>
      <c r="N83" s="113"/>
      <c r="O83" s="114"/>
      <c r="P83" s="109"/>
      <c r="R83" s="84"/>
      <c r="AS83" s="107"/>
      <c r="AT83" s="107"/>
      <c r="AU83" s="107"/>
      <c r="AV83" s="107"/>
      <c r="AW83" s="107"/>
      <c r="AX83" s="107"/>
      <c r="AY83" s="107"/>
    </row>
    <row r="84" spans="1:51" x14ac:dyDescent="0.25">
      <c r="A84" s="112"/>
      <c r="I84" s="113"/>
      <c r="J84" s="113"/>
      <c r="K84" s="113"/>
      <c r="L84" s="113"/>
      <c r="M84" s="113"/>
      <c r="N84" s="113"/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R87" s="109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R88" s="109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14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14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R107" s="109"/>
      <c r="S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T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09"/>
      <c r="Q109" s="109"/>
      <c r="R109" s="109"/>
      <c r="S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Q110" s="109"/>
      <c r="R110" s="109"/>
      <c r="S110" s="109"/>
      <c r="T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Q111" s="109"/>
      <c r="R111" s="109"/>
      <c r="S111" s="109"/>
      <c r="T111" s="109"/>
      <c r="U111" s="109"/>
      <c r="AS111" s="107"/>
      <c r="AT111" s="107"/>
      <c r="AU111" s="107"/>
      <c r="AV111" s="107"/>
      <c r="AW111" s="107"/>
      <c r="AX111" s="107"/>
      <c r="AY111" s="107"/>
    </row>
    <row r="112" spans="15:51" x14ac:dyDescent="0.25">
      <c r="O112" s="14"/>
      <c r="P112" s="109"/>
      <c r="T112" s="109"/>
      <c r="U112" s="109"/>
      <c r="AS112" s="107"/>
      <c r="AT112" s="107"/>
      <c r="AU112" s="107"/>
      <c r="AV112" s="107"/>
      <c r="AW112" s="107"/>
      <c r="AX112" s="107"/>
    </row>
    <row r="123" spans="45:51" x14ac:dyDescent="0.25">
      <c r="AY123" s="107"/>
    </row>
    <row r="124" spans="45:51" x14ac:dyDescent="0.25">
      <c r="AS124" s="107"/>
      <c r="AT124" s="107"/>
      <c r="AU124" s="107"/>
      <c r="AV124" s="107"/>
      <c r="AW124" s="107"/>
      <c r="AX124" s="107"/>
    </row>
  </sheetData>
  <protectedRanges>
    <protectedRange sqref="N68:R68 B82 S70:T76 B74:B79 S66:T67 N71:R76 T58:T65 T44:T49" name="Range2_12_5_1_1"/>
    <protectedRange sqref="N10 L10 L6 D6 D8 AD8 AF8 O8:U8 AJ8:AR8 AF10 AR11:AR34 L24:N31 G23:G34 N12:N23 N32:N34 E23:E34 E11:G22 N11:P11 O12:P34 R11:AF34" name="Range1_16_3_1_1"/>
    <protectedRange sqref="I73 J71:M76 J68:M68 I7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7:H77 F76 E75" name="Range2_2_2_9_2_1_1"/>
    <protectedRange sqref="D73 D76:D77" name="Range2_1_1_1_1_1_9_2_1_1"/>
    <protectedRange sqref="Q10:Q34" name="Range1_17_1_1_1"/>
    <protectedRange sqref="AG10:AG34" name="Range1_18_1_1_1"/>
    <protectedRange sqref="C74 C76" name="Range2_4_1_1_1"/>
    <protectedRange sqref="AS16:AS34" name="Range1_1_1_1"/>
    <protectedRange sqref="P3:U5" name="Range1_16_1_1_1_1"/>
    <protectedRange sqref="C77 C75 C72" name="Range2_1_3_1_1"/>
    <protectedRange sqref="H11:H34" name="Range1_1_1_1_1_1_1"/>
    <protectedRange sqref="B80:B81 J69:R70 D74:D75 I74:I75 Z67:Z68 S68:Y69 AA68:AU69 E76:E77 G78:H79 F77" name="Range2_2_1_10_1_1_1_2"/>
    <protectedRange sqref="C73" name="Range2_2_1_10_2_1_1_1"/>
    <protectedRange sqref="N66:R67 G74:H74 D70 F73 E72" name="Range2_12_1_6_1_1"/>
    <protectedRange sqref="D65:D66 I70:I72 I66:M67 G75:H76 G68:H70 E73:E74 F74:F75 F67:F69 E66:E68" name="Range2_2_12_1_7_1_1"/>
    <protectedRange sqref="D71:D72" name="Range2_1_1_1_1_11_1_2_1_1"/>
    <protectedRange sqref="E69 G71:H71 F70" name="Range2_2_2_9_1_1_1_1"/>
    <protectedRange sqref="D67" name="Range2_1_1_1_1_1_9_1_1_1_1"/>
    <protectedRange sqref="C71 C66" name="Range2_1_1_2_1_1"/>
    <protectedRange sqref="C70" name="Range2_1_2_2_1_1"/>
    <protectedRange sqref="C69" name="Range2_3_2_1_1"/>
    <protectedRange sqref="F65:F66 E65 G67:H67" name="Range2_2_12_1_1_1_1_1"/>
    <protectedRange sqref="C65" name="Range2_1_4_2_1_1_1"/>
    <protectedRange sqref="C67:C68" name="Range2_5_1_1_1"/>
    <protectedRange sqref="E70:E71 F71:F72 G72:H73 I68:I69" name="Range2_2_1_1_1_1"/>
    <protectedRange sqref="D68:D69" name="Range2_1_1_1_1_1_1_1_1"/>
    <protectedRange sqref="AS11:AS15" name="Range1_4_1_1_1_1"/>
    <protectedRange sqref="J11:J15 J26:J34" name="Range1_1_2_1_10_1_1_1_1"/>
    <protectedRange sqref="R83" name="Range2_2_1_10_1_1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0" name="Range2_1_2_1_1_1_1_1"/>
    <protectedRange sqref="C38" name="Range2_3_1_1_1_1_1"/>
    <protectedRange sqref="G44:H45" name="Range2_2_12_1_3_1_1_1_1_1_4_1_1"/>
    <protectedRange sqref="E44:F45" name="Range2_2_12_1_7_1_1_3_1_1"/>
    <protectedRange sqref="S44:S49" name="Range2_12_5_1_1_2_3_1"/>
    <protectedRange sqref="Q44:R45" name="Range2_12_1_6_1_1_1_1_2_1"/>
    <protectedRange sqref="N44:P45" name="Range2_12_1_2_3_1_1_1_1_2_1"/>
    <protectedRange sqref="I44:M45" name="Range2_2_12_1_4_3_1_1_1_1_2_1"/>
    <protectedRange sqref="D44:D45" name="Range2_2_12_1_3_1_2_1_1_1_2_1_2_1"/>
    <protectedRange sqref="T55:T57" name="Range2_12_5_1_1_3"/>
    <protectedRange sqref="T51:T54" name="Range2_12_5_1_1_2_2"/>
    <protectedRange sqref="T50" name="Range2_12_5_1_1_2_1_1"/>
    <protectedRange sqref="S50" name="Range2_12_4_1_1_1_4_2_2_1_1"/>
    <protectedRange sqref="B71:B73" name="Range2_12_5_1_1_2"/>
    <protectedRange sqref="B70" name="Range2_12_5_1_1_2_1_4_1_1_1_2_1_1_1_1_1_1_1"/>
    <protectedRange sqref="F64 G66:H66" name="Range2_2_12_1_1_1_1_1_1"/>
    <protectedRange sqref="D64:E64" name="Range2_2_12_1_7_1_1_2_1"/>
    <protectedRange sqref="C64" name="Range2_1_1_2_1_1_1"/>
    <protectedRange sqref="B68:B69" name="Range2_12_5_1_1_2_1"/>
    <protectedRange sqref="B67" name="Range2_12_5_1_1_2_1_2_1"/>
    <protectedRange sqref="B66" name="Range2_12_5_1_1_2_1_2_2"/>
    <protectedRange sqref="G46:H49" name="Range2_2_12_1_3_1_1_1_1_1_4_1_1_1"/>
    <protectedRange sqref="E46:F49" name="Range2_2_12_1_7_1_1_3_1_1_1"/>
    <protectedRange sqref="Q46:R49" name="Range2_12_1_6_1_1_1_1_2_1_1"/>
    <protectedRange sqref="N46:P49" name="Range2_12_1_2_3_1_1_1_1_2_1_1"/>
    <protectedRange sqref="I46:M49" name="Range2_2_12_1_4_3_1_1_1_1_2_1_1"/>
    <protectedRange sqref="D46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S62:S65" name="Range2_12_5_1_1_5"/>
    <protectedRange sqref="N62:R65" name="Range2_12_1_6_1_1_1"/>
    <protectedRange sqref="J62:M65" name="Range2_2_12_1_7_1_1_2"/>
    <protectedRange sqref="S59:S61" name="Range2_12_2_1_1_1_2_1_1_1"/>
    <protectedRange sqref="Q60:R61" name="Range2_12_1_4_1_1_1_1_1_1_1_1_1_1_1_1_1_1_1"/>
    <protectedRange sqref="N60:P61" name="Range2_12_1_2_1_1_1_1_1_1_1_1_1_1_1_1_1_1_1_1"/>
    <protectedRange sqref="J60:M61" name="Range2_2_12_1_4_1_1_1_1_1_1_1_1_1_1_1_1_1_1_1_1"/>
    <protectedRange sqref="Q59:R59" name="Range2_12_1_6_1_1_1_2_3_1_1_3_1_1_1_1_1_1_1"/>
    <protectedRange sqref="N59:P59" name="Range2_12_1_2_3_1_1_1_2_3_1_1_3_1_1_1_1_1_1_1"/>
    <protectedRange sqref="J59:M59" name="Range2_2_12_1_4_3_1_1_1_3_3_1_1_3_1_1_1_1_1_1_1"/>
    <protectedRange sqref="S57:S58" name="Range2_12_4_1_1_1_4_2_2_2_1"/>
    <protectedRange sqref="Q57:R58" name="Range2_12_1_6_1_1_1_2_3_2_1_1_3_2"/>
    <protectedRange sqref="N57:P58" name="Range2_12_1_2_3_1_1_1_2_3_2_1_1_3_2"/>
    <protectedRange sqref="K57:M58" name="Range2_2_12_1_4_3_1_1_1_3_3_2_1_1_3_2"/>
    <protectedRange sqref="J57:J58" name="Range2_2_12_1_4_3_1_1_1_3_2_1_2_2_2"/>
    <protectedRange sqref="I57" name="Range2_2_12_1_4_3_1_1_1_3_3_1_1_3_1_1_1_1_1_1_2_2"/>
    <protectedRange sqref="I59:I65" name="Range2_2_12_1_7_1_1_2_2_1_1"/>
    <protectedRange sqref="I58" name="Range2_2_12_1_4_3_1_1_1_3_3_1_1_3_1_1_1_1_1_1_2_1_1"/>
    <protectedRange sqref="G58:H58" name="Range2_2_12_1_3_1_2_1_1_1_1_2_1_1_1_1_1_1_2_1_1"/>
    <protectedRange sqref="G65:H65" name="Range2_2_12_1_3_1_2_1_1_1_2_1_1_1_1_1_1_2_1_1_1_1_1_1_1_1_1"/>
    <protectedRange sqref="F63 G62:H64" name="Range2_2_12_1_3_3_1_1_1_2_1_1_1_1_1_1_1_1_1_1_1_1_1_1_1_1"/>
    <protectedRange sqref="G59:H59" name="Range2_2_12_1_3_1_2_1_1_1_2_1_1_1_1_1_1_2_1_1_1_1_1_2_1"/>
    <protectedRange sqref="F59:F62" name="Range2_2_12_1_3_1_2_1_1_1_3_1_1_1_1_1_3_1_1_1_1_1_1_1_1_1"/>
    <protectedRange sqref="F58 G60:H61" name="Range2_2_12_1_3_1_2_1_1_1_1_2_1_1_1_1_1_1_1_1_1_1_1"/>
    <protectedRange sqref="D59:E60" name="Range2_2_12_1_3_1_2_1_1_1_3_1_1_1_1_1_1_1_2_1_1_1_1_1_1_1"/>
    <protectedRange sqref="D58:E58" name="Range2_2_12_1_3_1_2_1_1_1_2_1_1_1_1_3_1_1_1_1_1_1_1_1_1_1"/>
    <protectedRange sqref="B64" name="Range2_12_5_1_1_2_1_4_1_1_1_2_1_1_1_1_1_1_1_1_1_2_1_1_1_1_1"/>
    <protectedRange sqref="B65" name="Range2_12_5_1_1_2_1_2_2_1_1_1_1_1"/>
    <protectedRange sqref="G57:H57" name="Range2_2_12_1_3_1_2_1_1_1_1_2_1_1_1_1_1_1_2_1_1_1"/>
    <protectedRange sqref="F57" name="Range2_2_12_1_3_1_2_1_1_1_1_2_1_1_1_1_1_1_1_1_1_1_1_1"/>
    <protectedRange sqref="D57:E57" name="Range2_2_12_1_3_1_2_1_1_1_2_1_1_1_1_3_1_1_1_1_1_1_1_1_1_1_1"/>
    <protectedRange sqref="D63:E63" name="Range2_2_12_1_7_1_1_2_1_1"/>
    <protectedRange sqref="C63" name="Range2_1_1_2_1_1_1_1"/>
    <protectedRange sqref="D62" name="Range2_2_12_1_7_1_1_2_1_1_1_1_1_1"/>
    <protectedRange sqref="E62" name="Range2_2_12_1_1_1_1_1_1_1_1_1_1_1_1"/>
    <protectedRange sqref="C62" name="Range2_1_4_2_1_1_1_1_1_1_1_1_1"/>
    <protectedRange sqref="D61:E61" name="Range2_2_12_1_3_1_2_1_1_1_3_1_1_1_1_1_1_1_2_1_1_1_1_1_1_1_1"/>
    <protectedRange sqref="B63" name="Range2_12_5_1_1_2_1_2_2_1_1_1_1"/>
    <protectedRange sqref="D56" name="Range2_2_12_1_7_1_1_1"/>
    <protectedRange sqref="E56:F56" name="Range2_2_12_1_1_1_1_1_2"/>
    <protectedRange sqref="C56" name="Range2_1_4_2_1_1_1_1"/>
    <protectedRange sqref="S51:S56" name="Range2_12_5_1_1_5_1"/>
    <protectedRange sqref="N51:R56" name="Range2_12_1_6_1_1_1_1"/>
    <protectedRange sqref="J51:M56" name="Range2_2_12_1_7_1_1_2_2"/>
    <protectedRange sqref="I51 I55:I56" name="Range2_2_12_1_7_1_1_2_2_1_1_1"/>
    <protectedRange sqref="G56:H56" name="Range2_2_12_1_3_1_2_1_1_1_2_1_1_1_1_1_1_2_1_1_1_1_1_1_1_1_1_1"/>
    <protectedRange sqref="G51:H51 F55:H55" name="Range2_2_12_1_3_3_1_1_1_2_1_1_1_1_1_1_1_1_1_1_1_1_1_1_1_1_1"/>
    <protectedRange sqref="F51" name="Range2_2_12_1_3_1_2_1_1_1_3_1_1_1_1_1_3_1_1_1_1_1_1_1_1_1_1"/>
    <protectedRange sqref="D55:E55" name="Range2_2_12_1_7_1_1_2_1_1_1"/>
    <protectedRange sqref="C55" name="Range2_1_1_2_1_1_1_1_1"/>
    <protectedRange sqref="D51" name="Range2_2_12_1_7_1_1_2_1_1_1_1_1_1_1"/>
    <protectedRange sqref="E51" name="Range2_2_12_1_1_1_1_1_1_1_1_1_1_1_1_1"/>
    <protectedRange sqref="C51" name="Range2_1_4_2_1_1_1_1_1_1_1_1_1_1"/>
    <protectedRange sqref="B62" name="Range2_12_5_1_1_2_1_2_2_1_1_1_1_2_1_1_1"/>
    <protectedRange sqref="G52:H53" name="Range2_2_12_1_3_1_2_1_1_1_2_1_1_1_1_1_1_2_1_1_1"/>
    <protectedRange sqref="I52:I53" name="Range2_2_12_1_4_3_1_1_1_2_1_2_1_1_3_1_1_1_1_1_1_1"/>
    <protectedRange sqref="I54" name="Range2_2_12_1_4_3_1_1_1_3_3_1_1_3_1_1_1_1_1_1_2_2_1"/>
    <protectedRange sqref="E54:H54" name="Range2_2_12_1_3_1_2_1_1_1_1_2_1_1_1_1_1_1_2_2"/>
    <protectedRange sqref="D54" name="Range2_2_12_1_3_1_2_1_1_1_2_1_2_3_1_1_1_1_1_2"/>
    <protectedRange sqref="D52:E53" name="Range2_2_12_1_3_1_2_1_1_1_2_1_1_1_1_3_1_1_1_1_1_1"/>
    <protectedRange sqref="F52:F53" name="Range2_2_12_1_3_1_2_1_1_1_3_1_1_1_1_1_3_1_1_1_1_1_1"/>
    <protectedRange sqref="B61" name="Range2_12_5_1_1_2_1_2_2_1_1_1_1_2_1_1_1_2"/>
    <protectedRange sqref="C41:C43" name="Range2_1_2_1_1_1_1_1_1"/>
    <protectedRange sqref="B60" name="Range2_12_5_1_1_2_1_2_2_1_1_1_1_2_1_1_1_2_1_1"/>
    <protectedRange sqref="B41" name="Range2_12_5_1_1_1_1"/>
    <protectedRange sqref="B43:B44" name="Range2_12_5_1_1_1_2_1"/>
    <protectedRange sqref="B45:B47" name="Range2_12_5_1_1_1_2_2_1_1_1_1_1_1_1_1_1_1_1_2_1"/>
    <protectedRange sqref="B48:B49" name="Range2_12_5_1_1_1_2_2_1_1_1_1_1_1_1_1_1_1_1_1_1_1"/>
    <protectedRange sqref="B42" name="Range2_12_5_1_1_1_1_1_1"/>
    <protectedRange sqref="B58" name="Range2_12_5_1_1_2_1_4_1_1_1_2_1_1_1_1_1_1_1_1_1_2_1_1_1_1_2_1_1_1_2_1_1_1"/>
    <protectedRange sqref="B59" name="Range2_12_5_1_1_2_1_2_2_1_1_1_1_2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52" priority="5" operator="containsText" text="N/A">
      <formula>NOT(ISERROR(SEARCH("N/A",X11)))</formula>
    </cfRule>
    <cfRule type="cellIs" dxfId="251" priority="23" operator="equal">
      <formula>0</formula>
    </cfRule>
  </conditionalFormatting>
  <conditionalFormatting sqref="X11:AE34">
    <cfRule type="cellIs" dxfId="250" priority="22" operator="greaterThanOrEqual">
      <formula>1185</formula>
    </cfRule>
  </conditionalFormatting>
  <conditionalFormatting sqref="X11:AE34">
    <cfRule type="cellIs" dxfId="249" priority="21" operator="between">
      <formula>0.1</formula>
      <formula>1184</formula>
    </cfRule>
  </conditionalFormatting>
  <conditionalFormatting sqref="X8 AJ11:AO11 AJ12:AK15 AJ16:AJ34 AK33:AK34 AL12:AO34">
    <cfRule type="cellIs" dxfId="248" priority="20" operator="equal">
      <formula>0</formula>
    </cfRule>
  </conditionalFormatting>
  <conditionalFormatting sqref="X8 AJ11:AO11 AJ12:AK15 AJ16:AJ34 AK33:AK34 AL12:AO34">
    <cfRule type="cellIs" dxfId="247" priority="19" operator="greaterThan">
      <formula>1179</formula>
    </cfRule>
  </conditionalFormatting>
  <conditionalFormatting sqref="X8 AJ11:AO11 AJ12:AK15 AJ16:AJ34 AK33:AK34 AL12:AO34">
    <cfRule type="cellIs" dxfId="246" priority="18" operator="greaterThan">
      <formula>99</formula>
    </cfRule>
  </conditionalFormatting>
  <conditionalFormatting sqref="X8 AJ11:AO11 AJ12:AK15 AJ16:AJ34 AK33:AK34 AL12:AO34">
    <cfRule type="cellIs" dxfId="245" priority="17" operator="greaterThan">
      <formula>0.99</formula>
    </cfRule>
  </conditionalFormatting>
  <conditionalFormatting sqref="AB8">
    <cfRule type="cellIs" dxfId="244" priority="16" operator="equal">
      <formula>0</formula>
    </cfRule>
  </conditionalFormatting>
  <conditionalFormatting sqref="AB8">
    <cfRule type="cellIs" dxfId="243" priority="15" operator="greaterThan">
      <formula>1179</formula>
    </cfRule>
  </conditionalFormatting>
  <conditionalFormatting sqref="AB8">
    <cfRule type="cellIs" dxfId="242" priority="14" operator="greaterThan">
      <formula>99</formula>
    </cfRule>
  </conditionalFormatting>
  <conditionalFormatting sqref="AB8">
    <cfRule type="cellIs" dxfId="241" priority="13" operator="greaterThan">
      <formula>0.99</formula>
    </cfRule>
  </conditionalFormatting>
  <conditionalFormatting sqref="AQ11:AQ34 AK16:AK32">
    <cfRule type="cellIs" dxfId="240" priority="12" operator="equal">
      <formula>0</formula>
    </cfRule>
  </conditionalFormatting>
  <conditionalFormatting sqref="AQ11:AQ34 AK16:AK32">
    <cfRule type="cellIs" dxfId="239" priority="11" operator="greaterThan">
      <formula>1179</formula>
    </cfRule>
  </conditionalFormatting>
  <conditionalFormatting sqref="AQ11:AQ34 AK16:AK32">
    <cfRule type="cellIs" dxfId="238" priority="10" operator="greaterThan">
      <formula>99</formula>
    </cfRule>
  </conditionalFormatting>
  <conditionalFormatting sqref="AQ11:AQ34 AK16:AK32">
    <cfRule type="cellIs" dxfId="237" priority="9" operator="greaterThan">
      <formula>0.99</formula>
    </cfRule>
  </conditionalFormatting>
  <conditionalFormatting sqref="AI11:AI34">
    <cfRule type="cellIs" dxfId="236" priority="8" operator="greaterThan">
      <formula>$AI$8</formula>
    </cfRule>
  </conditionalFormatting>
  <conditionalFormatting sqref="AH11:AH34">
    <cfRule type="cellIs" dxfId="235" priority="6" operator="greaterThan">
      <formula>$AH$8</formula>
    </cfRule>
    <cfRule type="cellIs" dxfId="234" priority="7" operator="greaterThan">
      <formula>$AH$8</formula>
    </cfRule>
  </conditionalFormatting>
  <conditionalFormatting sqref="AP11:AP34">
    <cfRule type="cellIs" dxfId="233" priority="4" operator="equal">
      <formula>0</formula>
    </cfRule>
  </conditionalFormatting>
  <conditionalFormatting sqref="AP11:AP34">
    <cfRule type="cellIs" dxfId="232" priority="3" operator="greaterThan">
      <formula>1179</formula>
    </cfRule>
  </conditionalFormatting>
  <conditionalFormatting sqref="AP11:AP34">
    <cfRule type="cellIs" dxfId="231" priority="2" operator="greaterThan">
      <formula>99</formula>
    </cfRule>
  </conditionalFormatting>
  <conditionalFormatting sqref="AP11:AP34">
    <cfRule type="cellIs" dxfId="230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7030A0"/>
  </sheetPr>
  <dimension ref="A2:AY125"/>
  <sheetViews>
    <sheetView showGridLines="0" topLeftCell="A40" zoomScaleNormal="100" workbookViewId="0">
      <selection activeCell="P62" sqref="P6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136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253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19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23" t="s">
        <v>10</v>
      </c>
      <c r="I7" s="222" t="s">
        <v>11</v>
      </c>
      <c r="J7" s="222" t="s">
        <v>12</v>
      </c>
      <c r="K7" s="222" t="s">
        <v>13</v>
      </c>
      <c r="L7" s="14"/>
      <c r="M7" s="14"/>
      <c r="N7" s="14"/>
      <c r="O7" s="223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22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22" t="s">
        <v>22</v>
      </c>
      <c r="AG7" s="222" t="s">
        <v>23</v>
      </c>
      <c r="AH7" s="222" t="s">
        <v>24</v>
      </c>
      <c r="AI7" s="222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22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42054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26164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22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20" t="s">
        <v>51</v>
      </c>
      <c r="V9" s="220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18" t="s">
        <v>55</v>
      </c>
      <c r="AG9" s="218" t="s">
        <v>56</v>
      </c>
      <c r="AH9" s="266" t="s">
        <v>57</v>
      </c>
      <c r="AI9" s="281" t="s">
        <v>58</v>
      </c>
      <c r="AJ9" s="220" t="s">
        <v>59</v>
      </c>
      <c r="AK9" s="220" t="s">
        <v>60</v>
      </c>
      <c r="AL9" s="220" t="s">
        <v>61</v>
      </c>
      <c r="AM9" s="220" t="s">
        <v>62</v>
      </c>
      <c r="AN9" s="220" t="s">
        <v>63</v>
      </c>
      <c r="AO9" s="220" t="s">
        <v>64</v>
      </c>
      <c r="AP9" s="220" t="s">
        <v>65</v>
      </c>
      <c r="AQ9" s="283" t="s">
        <v>66</v>
      </c>
      <c r="AR9" s="220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0" t="s">
        <v>72</v>
      </c>
      <c r="C10" s="220" t="s">
        <v>73</v>
      </c>
      <c r="D10" s="220" t="s">
        <v>74</v>
      </c>
      <c r="E10" s="220" t="s">
        <v>75</v>
      </c>
      <c r="F10" s="220" t="s">
        <v>74</v>
      </c>
      <c r="G10" s="220" t="s">
        <v>75</v>
      </c>
      <c r="H10" s="292"/>
      <c r="I10" s="220" t="s">
        <v>75</v>
      </c>
      <c r="J10" s="220" t="s">
        <v>75</v>
      </c>
      <c r="K10" s="220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18'!Q34</f>
        <v>25975551</v>
      </c>
      <c r="R10" s="274"/>
      <c r="S10" s="275"/>
      <c r="T10" s="276"/>
      <c r="U10" s="220" t="s">
        <v>75</v>
      </c>
      <c r="V10" s="220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18'!AG34</f>
        <v>34838408</v>
      </c>
      <c r="AH10" s="266"/>
      <c r="AI10" s="282"/>
      <c r="AJ10" s="220" t="s">
        <v>84</v>
      </c>
      <c r="AK10" s="220" t="s">
        <v>84</v>
      </c>
      <c r="AL10" s="220" t="s">
        <v>84</v>
      </c>
      <c r="AM10" s="220" t="s">
        <v>84</v>
      </c>
      <c r="AN10" s="220" t="s">
        <v>84</v>
      </c>
      <c r="AO10" s="220" t="s">
        <v>84</v>
      </c>
      <c r="AP10" s="2">
        <f>'FEB 18'!AP34</f>
        <v>7756256</v>
      </c>
      <c r="AQ10" s="284"/>
      <c r="AR10" s="221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8</v>
      </c>
      <c r="E11" s="43">
        <f>D11/1.42</f>
        <v>5.6338028169014089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126</v>
      </c>
      <c r="P11" s="125">
        <v>97</v>
      </c>
      <c r="Q11" s="125">
        <v>25979789</v>
      </c>
      <c r="R11" s="48">
        <f>Q11-Q10</f>
        <v>4238</v>
      </c>
      <c r="S11" s="49">
        <f>R11*24/1000</f>
        <v>101.712</v>
      </c>
      <c r="T11" s="49">
        <f>R11/1000</f>
        <v>4.2380000000000004</v>
      </c>
      <c r="U11" s="126">
        <v>5.2</v>
      </c>
      <c r="V11" s="126">
        <f>U11</f>
        <v>5.2</v>
      </c>
      <c r="W11" s="127" t="s">
        <v>129</v>
      </c>
      <c r="X11" s="129">
        <v>0</v>
      </c>
      <c r="Y11" s="129">
        <v>0</v>
      </c>
      <c r="Z11" s="129">
        <v>1041</v>
      </c>
      <c r="AA11" s="129">
        <v>0</v>
      </c>
      <c r="AB11" s="129">
        <v>1160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34839156</v>
      </c>
      <c r="AH11" s="51">
        <f>IF(ISBLANK(AG11),"-",AG11-AG10)</f>
        <v>748</v>
      </c>
      <c r="AI11" s="52">
        <f>AH11/T11</f>
        <v>176.49834827748936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</v>
      </c>
      <c r="AP11" s="129">
        <v>7757380</v>
      </c>
      <c r="AQ11" s="129">
        <f>AP11-AP10</f>
        <v>1124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10</v>
      </c>
      <c r="E12" s="43">
        <f t="shared" ref="E12:E34" si="0">D12/1.42</f>
        <v>7.042253521126761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126</v>
      </c>
      <c r="P12" s="125">
        <v>95</v>
      </c>
      <c r="Q12" s="125">
        <v>25983755</v>
      </c>
      <c r="R12" s="48">
        <f t="shared" ref="R12:R34" si="3">Q12-Q11</f>
        <v>3966</v>
      </c>
      <c r="S12" s="49">
        <f t="shared" ref="S12:S34" si="4">R12*24/1000</f>
        <v>95.183999999999997</v>
      </c>
      <c r="T12" s="49">
        <f t="shared" ref="T12:T34" si="5">R12/1000</f>
        <v>3.9660000000000002</v>
      </c>
      <c r="U12" s="126">
        <v>6.5</v>
      </c>
      <c r="V12" s="126">
        <f t="shared" ref="V12:V34" si="6">U12</f>
        <v>6.5</v>
      </c>
      <c r="W12" s="127" t="s">
        <v>129</v>
      </c>
      <c r="X12" s="129">
        <v>0</v>
      </c>
      <c r="Y12" s="129">
        <v>0</v>
      </c>
      <c r="Z12" s="129">
        <v>999</v>
      </c>
      <c r="AA12" s="129">
        <v>0</v>
      </c>
      <c r="AB12" s="129">
        <v>1160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34839852</v>
      </c>
      <c r="AH12" s="51">
        <f>IF(ISBLANK(AG12),"-",AG12-AG11)</f>
        <v>696</v>
      </c>
      <c r="AI12" s="52">
        <f t="shared" ref="AI12:AI34" si="7">AH12/T12</f>
        <v>175.49167927382751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</v>
      </c>
      <c r="AP12" s="129">
        <v>7758597</v>
      </c>
      <c r="AQ12" s="129">
        <f>AP12-AP11</f>
        <v>1217</v>
      </c>
      <c r="AR12" s="55">
        <v>0.99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11</v>
      </c>
      <c r="E13" s="43">
        <f t="shared" si="0"/>
        <v>7.746478873239437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122</v>
      </c>
      <c r="P13" s="125">
        <v>90</v>
      </c>
      <c r="Q13" s="125">
        <v>25987384</v>
      </c>
      <c r="R13" s="48">
        <f t="shared" si="3"/>
        <v>3629</v>
      </c>
      <c r="S13" s="49">
        <f t="shared" si="4"/>
        <v>87.096000000000004</v>
      </c>
      <c r="T13" s="49">
        <f t="shared" si="5"/>
        <v>3.629</v>
      </c>
      <c r="U13" s="126">
        <v>7.7</v>
      </c>
      <c r="V13" s="126">
        <f t="shared" si="6"/>
        <v>7.7</v>
      </c>
      <c r="W13" s="127" t="s">
        <v>129</v>
      </c>
      <c r="X13" s="129">
        <v>0</v>
      </c>
      <c r="Y13" s="129">
        <v>0</v>
      </c>
      <c r="Z13" s="129">
        <v>971</v>
      </c>
      <c r="AA13" s="129">
        <v>0</v>
      </c>
      <c r="AB13" s="129">
        <v>1161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34840472</v>
      </c>
      <c r="AH13" s="51">
        <f>IF(ISBLANK(AG13),"-",AG13-AG12)</f>
        <v>620</v>
      </c>
      <c r="AI13" s="52">
        <f t="shared" si="7"/>
        <v>170.84596307522733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</v>
      </c>
      <c r="AP13" s="129">
        <v>7759717</v>
      </c>
      <c r="AQ13" s="129">
        <f>AP13-AP12</f>
        <v>1120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11</v>
      </c>
      <c r="E14" s="43">
        <f t="shared" si="0"/>
        <v>7.746478873239437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105</v>
      </c>
      <c r="P14" s="125">
        <v>91</v>
      </c>
      <c r="Q14" s="125">
        <v>25991170</v>
      </c>
      <c r="R14" s="48">
        <f t="shared" si="3"/>
        <v>3786</v>
      </c>
      <c r="S14" s="49">
        <f t="shared" si="4"/>
        <v>90.864000000000004</v>
      </c>
      <c r="T14" s="49">
        <f t="shared" si="5"/>
        <v>3.786</v>
      </c>
      <c r="U14" s="126">
        <v>8.9</v>
      </c>
      <c r="V14" s="126">
        <f t="shared" si="6"/>
        <v>8.9</v>
      </c>
      <c r="W14" s="127" t="s">
        <v>129</v>
      </c>
      <c r="X14" s="129">
        <v>0</v>
      </c>
      <c r="Y14" s="129">
        <v>0</v>
      </c>
      <c r="Z14" s="129">
        <v>977</v>
      </c>
      <c r="AA14" s="129">
        <v>0</v>
      </c>
      <c r="AB14" s="129">
        <v>1160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34841116</v>
      </c>
      <c r="AH14" s="51">
        <f t="shared" ref="AH14:AH34" si="8">IF(ISBLANK(AG14),"-",AG14-AG13)</f>
        <v>644</v>
      </c>
      <c r="AI14" s="52">
        <f t="shared" si="7"/>
        <v>170.10036978341256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</v>
      </c>
      <c r="AP14" s="129">
        <v>7760737</v>
      </c>
      <c r="AQ14" s="129">
        <f>AP14-AP13</f>
        <v>1020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28</v>
      </c>
      <c r="E15" s="43">
        <f t="shared" si="0"/>
        <v>19.718309859154932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99</v>
      </c>
      <c r="P15" s="125">
        <v>101</v>
      </c>
      <c r="Q15" s="125">
        <v>25995201</v>
      </c>
      <c r="R15" s="48">
        <f t="shared" si="3"/>
        <v>4031</v>
      </c>
      <c r="S15" s="49">
        <f t="shared" si="4"/>
        <v>96.744</v>
      </c>
      <c r="T15" s="49">
        <f t="shared" si="5"/>
        <v>4.0309999999999997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761</v>
      </c>
      <c r="AA15" s="129">
        <v>0</v>
      </c>
      <c r="AB15" s="129">
        <v>1160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34841756</v>
      </c>
      <c r="AH15" s="51">
        <f t="shared" si="8"/>
        <v>640</v>
      </c>
      <c r="AI15" s="52">
        <f t="shared" si="7"/>
        <v>158.76953609526174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</v>
      </c>
      <c r="AP15" s="129">
        <v>7761291</v>
      </c>
      <c r="AQ15" s="129">
        <f>AP15-AP14</f>
        <v>554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25</v>
      </c>
      <c r="E16" s="43">
        <f t="shared" si="0"/>
        <v>17.605633802816904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106</v>
      </c>
      <c r="P16" s="125">
        <v>104</v>
      </c>
      <c r="Q16" s="125">
        <v>25999419</v>
      </c>
      <c r="R16" s="48">
        <f t="shared" si="3"/>
        <v>4218</v>
      </c>
      <c r="S16" s="49">
        <f t="shared" si="4"/>
        <v>101.232</v>
      </c>
      <c r="T16" s="49">
        <f t="shared" si="5"/>
        <v>4.218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999</v>
      </c>
      <c r="AA16" s="129">
        <v>0</v>
      </c>
      <c r="AB16" s="129">
        <v>1150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34842360</v>
      </c>
      <c r="AH16" s="51">
        <f t="shared" si="8"/>
        <v>604</v>
      </c>
      <c r="AI16" s="52">
        <f t="shared" si="7"/>
        <v>143.19582740635371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7761291</v>
      </c>
      <c r="AQ16" s="129">
        <f t="shared" ref="AQ16:AQ34" si="10">AP16-AP15</f>
        <v>0</v>
      </c>
      <c r="AR16" s="55">
        <v>0.98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10</v>
      </c>
      <c r="E17" s="43">
        <f t="shared" si="0"/>
        <v>7.042253521126761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140</v>
      </c>
      <c r="P17" s="125">
        <v>140</v>
      </c>
      <c r="Q17" s="125">
        <v>26004731</v>
      </c>
      <c r="R17" s="48">
        <f t="shared" si="3"/>
        <v>5312</v>
      </c>
      <c r="S17" s="49">
        <f t="shared" si="4"/>
        <v>127.488</v>
      </c>
      <c r="T17" s="49">
        <f t="shared" si="5"/>
        <v>5.3120000000000003</v>
      </c>
      <c r="U17" s="126">
        <v>9.5</v>
      </c>
      <c r="V17" s="126">
        <f t="shared" si="6"/>
        <v>9.5</v>
      </c>
      <c r="W17" s="127" t="s">
        <v>147</v>
      </c>
      <c r="X17" s="129">
        <v>0</v>
      </c>
      <c r="Y17" s="129">
        <v>0</v>
      </c>
      <c r="Z17" s="129">
        <v>1195</v>
      </c>
      <c r="AA17" s="129">
        <v>1185</v>
      </c>
      <c r="AB17" s="129">
        <v>1170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34843365</v>
      </c>
      <c r="AH17" s="51">
        <f t="shared" si="8"/>
        <v>1005</v>
      </c>
      <c r="AI17" s="52">
        <f t="shared" si="7"/>
        <v>189.19427710843374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9">
        <v>7761291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10</v>
      </c>
      <c r="E18" s="43">
        <f t="shared" si="0"/>
        <v>7.042253521126761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146</v>
      </c>
      <c r="P18" s="125">
        <v>148</v>
      </c>
      <c r="Q18" s="125">
        <v>26010725</v>
      </c>
      <c r="R18" s="48">
        <f t="shared" si="3"/>
        <v>5994</v>
      </c>
      <c r="S18" s="49">
        <f t="shared" si="4"/>
        <v>143.85599999999999</v>
      </c>
      <c r="T18" s="49">
        <f t="shared" si="5"/>
        <v>5.9939999999999998</v>
      </c>
      <c r="U18" s="126">
        <v>9.5</v>
      </c>
      <c r="V18" s="126">
        <f t="shared" si="6"/>
        <v>9.5</v>
      </c>
      <c r="W18" s="127" t="s">
        <v>147</v>
      </c>
      <c r="X18" s="129">
        <v>0</v>
      </c>
      <c r="Y18" s="129">
        <v>0</v>
      </c>
      <c r="Z18" s="129">
        <v>1195</v>
      </c>
      <c r="AA18" s="129">
        <v>1185</v>
      </c>
      <c r="AB18" s="129">
        <v>1199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34844664</v>
      </c>
      <c r="AH18" s="51">
        <f t="shared" si="8"/>
        <v>1299</v>
      </c>
      <c r="AI18" s="52">
        <f t="shared" si="7"/>
        <v>216.71671671671672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9">
        <v>7761291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137</v>
      </c>
      <c r="P19" s="125">
        <v>150</v>
      </c>
      <c r="Q19" s="125">
        <v>26016796</v>
      </c>
      <c r="R19" s="48">
        <f t="shared" si="3"/>
        <v>6071</v>
      </c>
      <c r="S19" s="49">
        <f t="shared" si="4"/>
        <v>145.70400000000001</v>
      </c>
      <c r="T19" s="49">
        <f t="shared" si="5"/>
        <v>6.0709999999999997</v>
      </c>
      <c r="U19" s="126">
        <v>9.1</v>
      </c>
      <c r="V19" s="126">
        <f t="shared" si="6"/>
        <v>9.1</v>
      </c>
      <c r="W19" s="127" t="s">
        <v>148</v>
      </c>
      <c r="X19" s="129">
        <v>0</v>
      </c>
      <c r="Y19" s="129">
        <v>1040</v>
      </c>
      <c r="Z19" s="129">
        <v>1195</v>
      </c>
      <c r="AA19" s="129">
        <v>1185</v>
      </c>
      <c r="AB19" s="129">
        <v>1199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34846012</v>
      </c>
      <c r="AH19" s="51">
        <f t="shared" si="8"/>
        <v>1348</v>
      </c>
      <c r="AI19" s="52">
        <f t="shared" si="7"/>
        <v>222.03920276725418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7761291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132</v>
      </c>
      <c r="P20" s="125">
        <v>155</v>
      </c>
      <c r="Q20" s="125">
        <v>26022970</v>
      </c>
      <c r="R20" s="48">
        <f t="shared" si="3"/>
        <v>6174</v>
      </c>
      <c r="S20" s="49">
        <f t="shared" si="4"/>
        <v>148.17599999999999</v>
      </c>
      <c r="T20" s="49">
        <f t="shared" si="5"/>
        <v>6.1740000000000004</v>
      </c>
      <c r="U20" s="126">
        <v>8.4</v>
      </c>
      <c r="V20" s="126">
        <f t="shared" si="6"/>
        <v>8.4</v>
      </c>
      <c r="W20" s="127" t="s">
        <v>148</v>
      </c>
      <c r="X20" s="129">
        <v>0</v>
      </c>
      <c r="Y20" s="129">
        <v>1135</v>
      </c>
      <c r="Z20" s="129">
        <v>1195</v>
      </c>
      <c r="AA20" s="129">
        <v>1185</v>
      </c>
      <c r="AB20" s="129">
        <v>1199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34847400</v>
      </c>
      <c r="AH20" s="51">
        <f>IF(ISBLANK(AG20),"-",AG20-AG19)</f>
        <v>1388</v>
      </c>
      <c r="AI20" s="52">
        <f t="shared" si="7"/>
        <v>224.81373501781664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7761291</v>
      </c>
      <c r="AQ20" s="129">
        <f t="shared" si="10"/>
        <v>0</v>
      </c>
      <c r="AR20" s="55">
        <v>1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136</v>
      </c>
      <c r="P21" s="125">
        <v>150</v>
      </c>
      <c r="Q21" s="125">
        <v>26029204</v>
      </c>
      <c r="R21" s="48">
        <f>Q21-Q20</f>
        <v>6234</v>
      </c>
      <c r="S21" s="49">
        <f t="shared" si="4"/>
        <v>149.61600000000001</v>
      </c>
      <c r="T21" s="49">
        <f t="shared" si="5"/>
        <v>6.234</v>
      </c>
      <c r="U21" s="126">
        <v>7.7</v>
      </c>
      <c r="V21" s="126">
        <f t="shared" si="6"/>
        <v>7.7</v>
      </c>
      <c r="W21" s="127" t="s">
        <v>148</v>
      </c>
      <c r="X21" s="129">
        <v>0</v>
      </c>
      <c r="Y21" s="129">
        <v>1092</v>
      </c>
      <c r="Z21" s="129">
        <v>1195</v>
      </c>
      <c r="AA21" s="129">
        <v>1185</v>
      </c>
      <c r="AB21" s="129">
        <v>1199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34848792</v>
      </c>
      <c r="AH21" s="51">
        <f t="shared" si="8"/>
        <v>1392</v>
      </c>
      <c r="AI21" s="52">
        <f t="shared" si="7"/>
        <v>223.29162656400385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7761291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130</v>
      </c>
      <c r="P22" s="125">
        <v>145</v>
      </c>
      <c r="Q22" s="125">
        <v>26035410</v>
      </c>
      <c r="R22" s="48">
        <f t="shared" si="3"/>
        <v>6206</v>
      </c>
      <c r="S22" s="49">
        <f t="shared" si="4"/>
        <v>148.94399999999999</v>
      </c>
      <c r="T22" s="49">
        <f t="shared" si="5"/>
        <v>6.2060000000000004</v>
      </c>
      <c r="U22" s="126">
        <v>6.9</v>
      </c>
      <c r="V22" s="126">
        <f t="shared" si="6"/>
        <v>6.9</v>
      </c>
      <c r="W22" s="127" t="s">
        <v>148</v>
      </c>
      <c r="X22" s="129">
        <v>0</v>
      </c>
      <c r="Y22" s="129">
        <v>1141</v>
      </c>
      <c r="Z22" s="129">
        <v>1195</v>
      </c>
      <c r="AA22" s="129">
        <v>1185</v>
      </c>
      <c r="AB22" s="129">
        <v>1199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34850192</v>
      </c>
      <c r="AH22" s="51">
        <f t="shared" si="8"/>
        <v>1400</v>
      </c>
      <c r="AI22" s="52">
        <f t="shared" si="7"/>
        <v>225.58814050918465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7761291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0"/>
        <v>3.5211267605633805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132</v>
      </c>
      <c r="P23" s="125">
        <v>146</v>
      </c>
      <c r="Q23" s="125">
        <v>26041449</v>
      </c>
      <c r="R23" s="48">
        <f t="shared" si="3"/>
        <v>6039</v>
      </c>
      <c r="S23" s="49">
        <f t="shared" si="4"/>
        <v>144.93600000000001</v>
      </c>
      <c r="T23" s="49">
        <f t="shared" si="5"/>
        <v>6.0389999999999997</v>
      </c>
      <c r="U23" s="126">
        <v>6.3</v>
      </c>
      <c r="V23" s="126">
        <f t="shared" si="6"/>
        <v>6.3</v>
      </c>
      <c r="W23" s="127" t="s">
        <v>148</v>
      </c>
      <c r="X23" s="129">
        <v>0</v>
      </c>
      <c r="Y23" s="129">
        <v>1076</v>
      </c>
      <c r="Z23" s="129">
        <v>1195</v>
      </c>
      <c r="AA23" s="129">
        <v>1185</v>
      </c>
      <c r="AB23" s="129">
        <v>1199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34851564</v>
      </c>
      <c r="AH23" s="51">
        <f t="shared" si="8"/>
        <v>1372</v>
      </c>
      <c r="AI23" s="52">
        <f t="shared" si="7"/>
        <v>227.18993210796489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7761291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0"/>
        <v>3.5211267605633805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133</v>
      </c>
      <c r="P24" s="125">
        <v>142</v>
      </c>
      <c r="Q24" s="125">
        <v>26047545</v>
      </c>
      <c r="R24" s="48">
        <f t="shared" si="3"/>
        <v>6096</v>
      </c>
      <c r="S24" s="49">
        <f t="shared" si="4"/>
        <v>146.304</v>
      </c>
      <c r="T24" s="49">
        <f t="shared" si="5"/>
        <v>6.0960000000000001</v>
      </c>
      <c r="U24" s="126">
        <v>5.6</v>
      </c>
      <c r="V24" s="126">
        <f t="shared" si="6"/>
        <v>5.6</v>
      </c>
      <c r="W24" s="127" t="s">
        <v>148</v>
      </c>
      <c r="X24" s="129">
        <v>0</v>
      </c>
      <c r="Y24" s="129">
        <v>1083</v>
      </c>
      <c r="Z24" s="129">
        <v>1195</v>
      </c>
      <c r="AA24" s="129">
        <v>1185</v>
      </c>
      <c r="AB24" s="129">
        <v>1199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34852956</v>
      </c>
      <c r="AH24" s="51">
        <f t="shared" si="8"/>
        <v>1392</v>
      </c>
      <c r="AI24" s="52">
        <f t="shared" si="7"/>
        <v>228.34645669291339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7761291</v>
      </c>
      <c r="AQ24" s="129">
        <f t="shared" si="10"/>
        <v>0</v>
      </c>
      <c r="AR24" s="55">
        <v>1.02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131</v>
      </c>
      <c r="P25" s="125">
        <v>141</v>
      </c>
      <c r="Q25" s="125">
        <v>26053339</v>
      </c>
      <c r="R25" s="48">
        <f t="shared" si="3"/>
        <v>5794</v>
      </c>
      <c r="S25" s="49">
        <f t="shared" si="4"/>
        <v>139.05600000000001</v>
      </c>
      <c r="T25" s="49">
        <f t="shared" si="5"/>
        <v>5.7939999999999996</v>
      </c>
      <c r="U25" s="126">
        <v>4.9000000000000004</v>
      </c>
      <c r="V25" s="126">
        <f t="shared" si="6"/>
        <v>4.9000000000000004</v>
      </c>
      <c r="W25" s="127" t="s">
        <v>148</v>
      </c>
      <c r="X25" s="129">
        <v>0</v>
      </c>
      <c r="Y25" s="129">
        <v>1060</v>
      </c>
      <c r="Z25" s="129">
        <v>1195</v>
      </c>
      <c r="AA25" s="129">
        <v>1185</v>
      </c>
      <c r="AB25" s="129">
        <v>1199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34854294</v>
      </c>
      <c r="AH25" s="51">
        <f t="shared" si="8"/>
        <v>1338</v>
      </c>
      <c r="AI25" s="52">
        <f t="shared" si="7"/>
        <v>230.9285467725233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7761291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132</v>
      </c>
      <c r="P26" s="125">
        <v>142</v>
      </c>
      <c r="Q26" s="125">
        <v>26059220</v>
      </c>
      <c r="R26" s="48">
        <f t="shared" si="3"/>
        <v>5881</v>
      </c>
      <c r="S26" s="49">
        <f t="shared" si="4"/>
        <v>141.14400000000001</v>
      </c>
      <c r="T26" s="49">
        <f t="shared" si="5"/>
        <v>5.8810000000000002</v>
      </c>
      <c r="U26" s="126">
        <v>4.3</v>
      </c>
      <c r="V26" s="126">
        <f t="shared" si="6"/>
        <v>4.3</v>
      </c>
      <c r="W26" s="127" t="s">
        <v>148</v>
      </c>
      <c r="X26" s="129">
        <v>0</v>
      </c>
      <c r="Y26" s="129">
        <v>1068</v>
      </c>
      <c r="Z26" s="129">
        <v>1195</v>
      </c>
      <c r="AA26" s="129">
        <v>1185</v>
      </c>
      <c r="AB26" s="129">
        <v>1199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34855662</v>
      </c>
      <c r="AH26" s="51">
        <f t="shared" si="8"/>
        <v>1368</v>
      </c>
      <c r="AI26" s="52">
        <f t="shared" si="7"/>
        <v>232.61350110525419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7761291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0"/>
        <v>2.8169014084507045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129</v>
      </c>
      <c r="P27" s="125">
        <v>144</v>
      </c>
      <c r="Q27" s="125">
        <v>26065190</v>
      </c>
      <c r="R27" s="48">
        <f t="shared" si="3"/>
        <v>5970</v>
      </c>
      <c r="S27" s="49">
        <f t="shared" si="4"/>
        <v>143.28</v>
      </c>
      <c r="T27" s="49">
        <f t="shared" si="5"/>
        <v>5.97</v>
      </c>
      <c r="U27" s="126">
        <v>3.5</v>
      </c>
      <c r="V27" s="126">
        <f t="shared" si="6"/>
        <v>3.5</v>
      </c>
      <c r="W27" s="127" t="s">
        <v>148</v>
      </c>
      <c r="X27" s="129">
        <v>0</v>
      </c>
      <c r="Y27" s="129">
        <v>1132</v>
      </c>
      <c r="Z27" s="129">
        <v>1195</v>
      </c>
      <c r="AA27" s="129">
        <v>1185</v>
      </c>
      <c r="AB27" s="129">
        <v>1199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34857052</v>
      </c>
      <c r="AH27" s="51">
        <f t="shared" si="8"/>
        <v>1390</v>
      </c>
      <c r="AI27" s="52">
        <f t="shared" si="7"/>
        <v>232.83082077051927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7761291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131</v>
      </c>
      <c r="P28" s="125">
        <v>136</v>
      </c>
      <c r="Q28" s="125">
        <v>26070993</v>
      </c>
      <c r="R28" s="48">
        <f t="shared" si="3"/>
        <v>5803</v>
      </c>
      <c r="S28" s="49">
        <f t="shared" si="4"/>
        <v>139.27199999999999</v>
      </c>
      <c r="T28" s="49">
        <f t="shared" si="5"/>
        <v>5.8029999999999999</v>
      </c>
      <c r="U28" s="126">
        <v>3.1</v>
      </c>
      <c r="V28" s="126">
        <f t="shared" si="6"/>
        <v>3.1</v>
      </c>
      <c r="W28" s="127" t="s">
        <v>148</v>
      </c>
      <c r="X28" s="129">
        <v>0</v>
      </c>
      <c r="Y28" s="129">
        <v>1067</v>
      </c>
      <c r="Z28" s="129">
        <v>1195</v>
      </c>
      <c r="AA28" s="129">
        <v>1185</v>
      </c>
      <c r="AB28" s="129">
        <v>1199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34858398</v>
      </c>
      <c r="AH28" s="51">
        <f t="shared" si="8"/>
        <v>1346</v>
      </c>
      <c r="AI28" s="52">
        <f t="shared" si="7"/>
        <v>231.94899190074099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7761291</v>
      </c>
      <c r="AQ28" s="129">
        <f t="shared" si="10"/>
        <v>0</v>
      </c>
      <c r="AR28" s="55">
        <v>1.06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0"/>
        <v>2.8169014084507045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135</v>
      </c>
      <c r="P29" s="125">
        <v>137</v>
      </c>
      <c r="Q29" s="125">
        <v>26076689</v>
      </c>
      <c r="R29" s="48">
        <f t="shared" si="3"/>
        <v>5696</v>
      </c>
      <c r="S29" s="49">
        <f t="shared" si="4"/>
        <v>136.70400000000001</v>
      </c>
      <c r="T29" s="49">
        <f t="shared" si="5"/>
        <v>5.6959999999999997</v>
      </c>
      <c r="U29" s="126">
        <v>2.9</v>
      </c>
      <c r="V29" s="126">
        <f t="shared" si="6"/>
        <v>2.9</v>
      </c>
      <c r="W29" s="127" t="s">
        <v>148</v>
      </c>
      <c r="X29" s="129">
        <v>0</v>
      </c>
      <c r="Y29" s="129">
        <v>1008</v>
      </c>
      <c r="Z29" s="129">
        <v>1195</v>
      </c>
      <c r="AA29" s="129">
        <v>1185</v>
      </c>
      <c r="AB29" s="129">
        <v>1199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34859700</v>
      </c>
      <c r="AH29" s="51">
        <f t="shared" si="8"/>
        <v>1302</v>
      </c>
      <c r="AI29" s="52">
        <f t="shared" si="7"/>
        <v>228.58146067415731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7761291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5</v>
      </c>
      <c r="E30" s="43">
        <f t="shared" si="0"/>
        <v>3.5211267605633805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133</v>
      </c>
      <c r="P30" s="125">
        <v>128</v>
      </c>
      <c r="Q30" s="125">
        <v>26082223</v>
      </c>
      <c r="R30" s="48">
        <f t="shared" si="3"/>
        <v>5534</v>
      </c>
      <c r="S30" s="49">
        <f t="shared" si="4"/>
        <v>132.816</v>
      </c>
      <c r="T30" s="49">
        <f t="shared" si="5"/>
        <v>5.5339999999999998</v>
      </c>
      <c r="U30" s="126">
        <v>2.7</v>
      </c>
      <c r="V30" s="126">
        <f t="shared" si="6"/>
        <v>2.7</v>
      </c>
      <c r="W30" s="127" t="s">
        <v>148</v>
      </c>
      <c r="X30" s="129">
        <v>0</v>
      </c>
      <c r="Y30" s="129">
        <v>994</v>
      </c>
      <c r="Z30" s="129">
        <v>1155</v>
      </c>
      <c r="AA30" s="129">
        <v>1185</v>
      </c>
      <c r="AB30" s="129">
        <v>1159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34860936</v>
      </c>
      <c r="AH30" s="51">
        <f t="shared" si="8"/>
        <v>1236</v>
      </c>
      <c r="AI30" s="52">
        <f t="shared" si="7"/>
        <v>223.34658474882545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9">
        <v>7761291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0"/>
        <v>6.3380281690140849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115</v>
      </c>
      <c r="P31" s="125">
        <v>124</v>
      </c>
      <c r="Q31" s="125">
        <v>26087498</v>
      </c>
      <c r="R31" s="48">
        <f t="shared" si="3"/>
        <v>5275</v>
      </c>
      <c r="S31" s="49">
        <f t="shared" si="4"/>
        <v>126.6</v>
      </c>
      <c r="T31" s="49">
        <f t="shared" si="5"/>
        <v>5.2750000000000004</v>
      </c>
      <c r="U31" s="126">
        <v>2</v>
      </c>
      <c r="V31" s="126">
        <f t="shared" si="6"/>
        <v>2</v>
      </c>
      <c r="W31" s="127" t="s">
        <v>156</v>
      </c>
      <c r="X31" s="129">
        <v>0</v>
      </c>
      <c r="Y31" s="129">
        <v>1091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34862014</v>
      </c>
      <c r="AH31" s="51">
        <f t="shared" si="8"/>
        <v>1078</v>
      </c>
      <c r="AI31" s="52">
        <f t="shared" si="7"/>
        <v>204.36018957345971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7761291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114</v>
      </c>
      <c r="P32" s="125">
        <v>120</v>
      </c>
      <c r="Q32" s="125">
        <v>26092667</v>
      </c>
      <c r="R32" s="48">
        <f t="shared" si="3"/>
        <v>5169</v>
      </c>
      <c r="S32" s="49">
        <f t="shared" si="4"/>
        <v>124.056</v>
      </c>
      <c r="T32" s="49">
        <f t="shared" si="5"/>
        <v>5.1689999999999996</v>
      </c>
      <c r="U32" s="126">
        <v>1.6</v>
      </c>
      <c r="V32" s="126">
        <f t="shared" si="6"/>
        <v>1.6</v>
      </c>
      <c r="W32" s="127" t="s">
        <v>156</v>
      </c>
      <c r="X32" s="129">
        <v>0</v>
      </c>
      <c r="Y32" s="129">
        <v>1008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34863044</v>
      </c>
      <c r="AH32" s="51">
        <f t="shared" si="8"/>
        <v>1030</v>
      </c>
      <c r="AI32" s="52">
        <f t="shared" si="7"/>
        <v>199.2648481331012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7761291</v>
      </c>
      <c r="AQ32" s="129">
        <f t="shared" si="10"/>
        <v>0</v>
      </c>
      <c r="AR32" s="55">
        <v>0.95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6</v>
      </c>
      <c r="E33" s="43">
        <f t="shared" si="0"/>
        <v>4.2253521126760569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133</v>
      </c>
      <c r="P33" s="125">
        <v>108</v>
      </c>
      <c r="Q33" s="125">
        <v>26096952</v>
      </c>
      <c r="R33" s="48">
        <f t="shared" si="3"/>
        <v>4285</v>
      </c>
      <c r="S33" s="49">
        <f t="shared" si="4"/>
        <v>102.84</v>
      </c>
      <c r="T33" s="49">
        <f t="shared" si="5"/>
        <v>4.2850000000000001</v>
      </c>
      <c r="U33" s="126">
        <v>2.2999999999999998</v>
      </c>
      <c r="V33" s="126">
        <f t="shared" si="6"/>
        <v>2.2999999999999998</v>
      </c>
      <c r="W33" s="127" t="s">
        <v>129</v>
      </c>
      <c r="X33" s="129">
        <v>0</v>
      </c>
      <c r="Y33" s="129">
        <v>0</v>
      </c>
      <c r="Z33" s="129">
        <v>1110</v>
      </c>
      <c r="AA33" s="129">
        <v>0</v>
      </c>
      <c r="AB33" s="129">
        <v>1160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34863816</v>
      </c>
      <c r="AH33" s="51">
        <f t="shared" si="8"/>
        <v>772</v>
      </c>
      <c r="AI33" s="52">
        <f t="shared" si="7"/>
        <v>180.16336056009334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0.38</v>
      </c>
      <c r="AP33" s="129">
        <v>7762100</v>
      </c>
      <c r="AQ33" s="129">
        <f t="shared" si="10"/>
        <v>809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9</v>
      </c>
      <c r="E34" s="43">
        <f t="shared" si="0"/>
        <v>6.3380281690140849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128</v>
      </c>
      <c r="P34" s="125">
        <v>101</v>
      </c>
      <c r="Q34" s="125">
        <v>26101280</v>
      </c>
      <c r="R34" s="48">
        <f t="shared" si="3"/>
        <v>4328</v>
      </c>
      <c r="S34" s="49">
        <f t="shared" si="4"/>
        <v>103.872</v>
      </c>
      <c r="T34" s="49">
        <f t="shared" si="5"/>
        <v>4.3280000000000003</v>
      </c>
      <c r="U34" s="126">
        <v>3.4</v>
      </c>
      <c r="V34" s="126">
        <f t="shared" si="6"/>
        <v>3.4</v>
      </c>
      <c r="W34" s="127" t="s">
        <v>129</v>
      </c>
      <c r="X34" s="129">
        <v>0</v>
      </c>
      <c r="Y34" s="129">
        <v>0</v>
      </c>
      <c r="Z34" s="129">
        <v>1043</v>
      </c>
      <c r="AA34" s="129">
        <v>0</v>
      </c>
      <c r="AB34" s="129">
        <v>1161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34864572</v>
      </c>
      <c r="AH34" s="51">
        <f t="shared" si="8"/>
        <v>756</v>
      </c>
      <c r="AI34" s="52">
        <f t="shared" si="7"/>
        <v>174.67652495378925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0.38</v>
      </c>
      <c r="AP34" s="129">
        <v>7763220</v>
      </c>
      <c r="AQ34" s="129">
        <f t="shared" si="10"/>
        <v>1120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126.45833333333333</v>
      </c>
      <c r="Q35" s="66">
        <f>Q34-Q10</f>
        <v>125729</v>
      </c>
      <c r="R35" s="67">
        <f>SUM(R11:R34)</f>
        <v>125729</v>
      </c>
      <c r="S35" s="175">
        <f>AVERAGE(S11:S34)</f>
        <v>125.72899999999998</v>
      </c>
      <c r="T35" s="175">
        <f>SUM(T11:T34)</f>
        <v>125.729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26164</v>
      </c>
      <c r="AH35" s="70">
        <f>SUM(AH11:AH34)</f>
        <v>26164</v>
      </c>
      <c r="AI35" s="71">
        <f>$AH$35/$T35</f>
        <v>208.09837030438482</v>
      </c>
      <c r="AJ35" s="99"/>
      <c r="AK35" s="100"/>
      <c r="AL35" s="100"/>
      <c r="AM35" s="100"/>
      <c r="AN35" s="101"/>
      <c r="AO35" s="72"/>
      <c r="AP35" s="73">
        <f>AP34-AP10</f>
        <v>6964</v>
      </c>
      <c r="AQ35" s="74">
        <f>SUM(AQ11:AQ34)</f>
        <v>6964</v>
      </c>
      <c r="AR35" s="75">
        <f>AVERAGE(AR11:AR34)</f>
        <v>1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215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241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22" t="s">
        <v>124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15" t="s">
        <v>162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88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5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88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244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91" t="s">
        <v>286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15" t="s">
        <v>263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281</v>
      </c>
      <c r="C49" s="116"/>
      <c r="D49" s="116"/>
      <c r="E49" s="121"/>
      <c r="F49" s="121"/>
      <c r="G49" s="121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131</v>
      </c>
      <c r="C50" s="116"/>
      <c r="D50" s="116"/>
      <c r="E50" s="121"/>
      <c r="F50" s="121"/>
      <c r="G50" s="121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287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132</v>
      </c>
      <c r="C52" s="118"/>
      <c r="D52" s="116"/>
      <c r="E52" s="94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5" t="s">
        <v>154</v>
      </c>
      <c r="C53" s="116"/>
      <c r="D53" s="116"/>
      <c r="E53" s="116"/>
      <c r="F53" s="116"/>
      <c r="G53" s="116"/>
      <c r="H53" s="116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22" t="s">
        <v>133</v>
      </c>
      <c r="C54" s="116"/>
      <c r="D54" s="116"/>
      <c r="E54" s="116"/>
      <c r="F54" s="116"/>
      <c r="G54" s="116"/>
      <c r="H54" s="116"/>
      <c r="I54" s="17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8" t="s">
        <v>173</v>
      </c>
      <c r="C55" s="116"/>
      <c r="D55" s="116"/>
      <c r="E55" s="116"/>
      <c r="F55" s="116"/>
      <c r="G55" s="116"/>
      <c r="H55" s="116"/>
      <c r="I55" s="17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5" t="s">
        <v>259</v>
      </c>
      <c r="C56" s="118"/>
      <c r="D56" s="116"/>
      <c r="E56" s="116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22" t="s">
        <v>138</v>
      </c>
      <c r="C57" s="118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1" t="s">
        <v>221</v>
      </c>
      <c r="C58" s="116"/>
      <c r="D58" s="116"/>
      <c r="E58" s="116"/>
      <c r="F58" s="116"/>
      <c r="G58" s="94"/>
      <c r="H58" s="94"/>
      <c r="I58" s="176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 t="s">
        <v>169</v>
      </c>
      <c r="C59" s="116"/>
      <c r="D59" s="116"/>
      <c r="E59" s="116"/>
      <c r="F59" s="116"/>
      <c r="G59" s="94"/>
      <c r="H59" s="94"/>
      <c r="I59" s="123"/>
      <c r="J59" s="117"/>
      <c r="K59" s="117"/>
      <c r="L59" s="117"/>
      <c r="M59" s="117"/>
      <c r="N59" s="117"/>
      <c r="O59" s="117"/>
      <c r="P59" s="117"/>
      <c r="Q59" s="117"/>
      <c r="R59" s="117"/>
      <c r="S59" s="120"/>
      <c r="T59" s="120"/>
      <c r="U59" s="120"/>
      <c r="V59" s="120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 t="s">
        <v>127</v>
      </c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120"/>
      <c r="V60" s="120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22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22"/>
      <c r="D62" s="116"/>
      <c r="E62" s="94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8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8"/>
      <c r="D66" s="116"/>
      <c r="E66" s="94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8"/>
      <c r="D67" s="116"/>
      <c r="E67" s="116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3"/>
      <c r="V67" s="83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5"/>
      <c r="C68" s="115"/>
      <c r="D68" s="116"/>
      <c r="E68" s="116"/>
      <c r="F68" s="116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3"/>
      <c r="V68" s="83"/>
      <c r="W68" s="112"/>
      <c r="X68" s="112"/>
      <c r="Y68" s="112"/>
      <c r="Z68" s="9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95"/>
      <c r="C69" s="115"/>
      <c r="D69" s="94"/>
      <c r="E69" s="116"/>
      <c r="F69" s="116"/>
      <c r="G69" s="116"/>
      <c r="H69" s="116"/>
      <c r="I69" s="94"/>
      <c r="J69" s="117"/>
      <c r="K69" s="117"/>
      <c r="L69" s="117"/>
      <c r="M69" s="117"/>
      <c r="N69" s="117"/>
      <c r="O69" s="117"/>
      <c r="P69" s="117"/>
      <c r="Q69" s="117"/>
      <c r="R69" s="117"/>
      <c r="S69" s="92"/>
      <c r="T69" s="92"/>
      <c r="U69" s="92"/>
      <c r="V69" s="92"/>
      <c r="W69" s="92"/>
      <c r="X69" s="92"/>
      <c r="Y69" s="92"/>
      <c r="Z69" s="84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111"/>
      <c r="AW69" s="107"/>
      <c r="AX69" s="107"/>
      <c r="AY69" s="107"/>
    </row>
    <row r="70" spans="1:51" x14ac:dyDescent="0.25">
      <c r="B70" s="95"/>
      <c r="C70" s="122"/>
      <c r="D70" s="94"/>
      <c r="E70" s="116"/>
      <c r="F70" s="116"/>
      <c r="G70" s="116"/>
      <c r="H70" s="116"/>
      <c r="I70" s="94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84"/>
      <c r="X70" s="84"/>
      <c r="Y70" s="84"/>
      <c r="Z70" s="112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111"/>
      <c r="AW70" s="107"/>
      <c r="AX70" s="107"/>
      <c r="AY70" s="107"/>
    </row>
    <row r="71" spans="1:51" x14ac:dyDescent="0.25">
      <c r="B71" s="95"/>
      <c r="C71" s="122"/>
      <c r="D71" s="116"/>
      <c r="E71" s="94"/>
      <c r="F71" s="116"/>
      <c r="G71" s="116"/>
      <c r="H71" s="116"/>
      <c r="I71" s="116"/>
      <c r="J71" s="92"/>
      <c r="K71" s="92"/>
      <c r="L71" s="92"/>
      <c r="M71" s="92"/>
      <c r="N71" s="92"/>
      <c r="O71" s="92"/>
      <c r="P71" s="92"/>
      <c r="Q71" s="92"/>
      <c r="R71" s="92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95"/>
      <c r="C72" s="118"/>
      <c r="D72" s="116"/>
      <c r="E72" s="94"/>
      <c r="F72" s="94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95"/>
      <c r="C73" s="118"/>
      <c r="D73" s="116"/>
      <c r="E73" s="116"/>
      <c r="F73" s="94"/>
      <c r="G73" s="94"/>
      <c r="H73" s="94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1:51" x14ac:dyDescent="0.25">
      <c r="B74" s="95"/>
      <c r="C74" s="92"/>
      <c r="D74" s="116"/>
      <c r="E74" s="116"/>
      <c r="F74" s="116"/>
      <c r="G74" s="94"/>
      <c r="H74" s="94"/>
      <c r="I74" s="116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3"/>
      <c r="V74" s="83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1:51" x14ac:dyDescent="0.25">
      <c r="B75" s="177"/>
      <c r="C75" s="122"/>
      <c r="D75" s="92"/>
      <c r="E75" s="116"/>
      <c r="F75" s="116"/>
      <c r="G75" s="116"/>
      <c r="H75" s="116"/>
      <c r="I75" s="92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20"/>
      <c r="U75" s="83"/>
      <c r="V75" s="83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V75" s="111"/>
      <c r="AW75" s="107"/>
      <c r="AX75" s="107"/>
      <c r="AY75" s="107"/>
    </row>
    <row r="76" spans="1:51" x14ac:dyDescent="0.25">
      <c r="B76" s="177"/>
      <c r="C76" s="183"/>
      <c r="D76" s="84"/>
      <c r="E76" s="178"/>
      <c r="F76" s="178"/>
      <c r="G76" s="178"/>
      <c r="H76" s="178"/>
      <c r="I76" s="84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84"/>
      <c r="U76" s="185"/>
      <c r="V76" s="185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U76" s="107"/>
      <c r="AV76" s="111"/>
      <c r="AW76" s="107"/>
      <c r="AX76" s="107"/>
      <c r="AY76" s="182"/>
    </row>
    <row r="77" spans="1:51" s="182" customFormat="1" x14ac:dyDescent="0.25">
      <c r="B77" s="180"/>
      <c r="C77" s="186"/>
      <c r="D77" s="178"/>
      <c r="E77" s="84"/>
      <c r="F77" s="178"/>
      <c r="G77" s="178"/>
      <c r="H77" s="178"/>
      <c r="I77" s="178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84"/>
      <c r="U77" s="185"/>
      <c r="V77" s="185"/>
      <c r="W77" s="112"/>
      <c r="X77" s="112"/>
      <c r="Y77" s="112"/>
      <c r="Z77" s="112"/>
      <c r="AA77" s="112"/>
      <c r="AB77" s="112"/>
      <c r="AC77" s="112"/>
      <c r="AD77" s="112"/>
      <c r="AE77" s="112"/>
      <c r="AM77" s="113"/>
      <c r="AN77" s="113"/>
      <c r="AO77" s="113"/>
      <c r="AP77" s="113"/>
      <c r="AQ77" s="113"/>
      <c r="AR77" s="113"/>
      <c r="AS77" s="114"/>
      <c r="AT77" s="22"/>
      <c r="AV77" s="111"/>
      <c r="AY77" s="107"/>
    </row>
    <row r="78" spans="1:51" x14ac:dyDescent="0.25">
      <c r="A78" s="112"/>
      <c r="B78" s="180"/>
      <c r="C78" s="181"/>
      <c r="D78" s="178"/>
      <c r="E78" s="84"/>
      <c r="F78" s="84"/>
      <c r="G78" s="178"/>
      <c r="H78" s="178"/>
      <c r="I78" s="113"/>
      <c r="J78" s="113"/>
      <c r="K78" s="113"/>
      <c r="L78" s="113"/>
      <c r="M78" s="113"/>
      <c r="N78" s="113"/>
      <c r="O78" s="114"/>
      <c r="P78" s="109"/>
      <c r="R78" s="111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180"/>
      <c r="C79" s="182"/>
      <c r="D79" s="182"/>
      <c r="E79" s="182"/>
      <c r="F79" s="182"/>
      <c r="G79" s="84"/>
      <c r="H79" s="84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180"/>
      <c r="C80" s="182"/>
      <c r="D80" s="182"/>
      <c r="E80" s="182"/>
      <c r="F80" s="182"/>
      <c r="G80" s="84"/>
      <c r="H80" s="84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B81" s="84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B82" s="84"/>
      <c r="C82" s="182"/>
      <c r="D82" s="182"/>
      <c r="E82" s="182"/>
      <c r="F82" s="182"/>
      <c r="G82" s="182"/>
      <c r="H82" s="182"/>
      <c r="I82" s="113"/>
      <c r="J82" s="113"/>
      <c r="K82" s="113"/>
      <c r="L82" s="113"/>
      <c r="M82" s="113"/>
      <c r="N82" s="113"/>
      <c r="O82" s="114"/>
      <c r="P82" s="109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A83" s="112"/>
      <c r="B83" s="180"/>
      <c r="C83" s="182"/>
      <c r="D83" s="182"/>
      <c r="E83" s="182"/>
      <c r="F83" s="182"/>
      <c r="G83" s="182"/>
      <c r="H83" s="182"/>
      <c r="I83" s="113"/>
      <c r="J83" s="113"/>
      <c r="K83" s="113"/>
      <c r="L83" s="113"/>
      <c r="M83" s="113"/>
      <c r="N83" s="113"/>
      <c r="O83" s="114"/>
      <c r="P83" s="109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A84" s="112"/>
      <c r="C84" s="182"/>
      <c r="D84" s="182"/>
      <c r="E84" s="182"/>
      <c r="F84" s="182"/>
      <c r="G84" s="182"/>
      <c r="H84" s="182"/>
      <c r="I84" s="113"/>
      <c r="J84" s="113"/>
      <c r="K84" s="113"/>
      <c r="L84" s="113"/>
      <c r="M84" s="113"/>
      <c r="N84" s="113"/>
      <c r="O84" s="114"/>
      <c r="P84" s="109"/>
      <c r="R84" s="84"/>
      <c r="AS84" s="107"/>
      <c r="AT84" s="107"/>
      <c r="AU84" s="107"/>
      <c r="AV84" s="107"/>
      <c r="AW84" s="107"/>
      <c r="AX84" s="107"/>
      <c r="AY84" s="107"/>
    </row>
    <row r="85" spans="1:51" x14ac:dyDescent="0.25">
      <c r="A85" s="112"/>
      <c r="I85" s="113"/>
      <c r="J85" s="113"/>
      <c r="K85" s="113"/>
      <c r="L85" s="113"/>
      <c r="M85" s="113"/>
      <c r="N85" s="113"/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R87" s="109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R88" s="109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R89" s="109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14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14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14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R107" s="109"/>
      <c r="S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R108" s="109"/>
      <c r="S108" s="109"/>
      <c r="T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T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09"/>
      <c r="Q110" s="109"/>
      <c r="R110" s="109"/>
      <c r="S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Q111" s="109"/>
      <c r="R111" s="109"/>
      <c r="S111" s="109"/>
      <c r="T111" s="109"/>
      <c r="AS111" s="107"/>
      <c r="AT111" s="107"/>
      <c r="AU111" s="107"/>
      <c r="AV111" s="107"/>
      <c r="AW111" s="107"/>
      <c r="AX111" s="107"/>
      <c r="AY111" s="107"/>
    </row>
    <row r="112" spans="15:51" x14ac:dyDescent="0.25">
      <c r="O112" s="14"/>
      <c r="P112" s="109"/>
      <c r="Q112" s="109"/>
      <c r="R112" s="109"/>
      <c r="S112" s="109"/>
      <c r="T112" s="109"/>
      <c r="U112" s="109"/>
      <c r="AS112" s="107"/>
      <c r="AT112" s="107"/>
      <c r="AU112" s="107"/>
      <c r="AV112" s="107"/>
      <c r="AW112" s="107"/>
      <c r="AX112" s="107"/>
      <c r="AY112" s="107"/>
    </row>
    <row r="113" spans="15:51" x14ac:dyDescent="0.25">
      <c r="O113" s="14"/>
      <c r="P113" s="109"/>
      <c r="T113" s="109"/>
      <c r="U113" s="109"/>
      <c r="AS113" s="107"/>
      <c r="AT113" s="107"/>
      <c r="AU113" s="107"/>
      <c r="AV113" s="107"/>
      <c r="AW113" s="107"/>
      <c r="AX113" s="107"/>
    </row>
    <row r="124" spans="15:51" x14ac:dyDescent="0.25">
      <c r="AY124" s="107"/>
    </row>
    <row r="125" spans="15:51" x14ac:dyDescent="0.25">
      <c r="AS125" s="107"/>
      <c r="AT125" s="107"/>
      <c r="AU125" s="107"/>
      <c r="AV125" s="107"/>
      <c r="AW125" s="107"/>
      <c r="AX125" s="107"/>
    </row>
  </sheetData>
  <protectedRanges>
    <protectedRange sqref="N69:R69 B83 S71:T77 B75:B80 S67:T68 N72:R77 T59:T66 T44:T50" name="Range2_12_5_1_1"/>
    <protectedRange sqref="N10 L10 L6 D6 D8 AD8 AF8 O8:U8 AJ8:AR8 AF10 AR11:AR34 L24:N31 G23:G34 N12:N23 N32:N34 E23:E34 N11:P11 O12:P34 E11:G22 R11:AF34" name="Range1_16_3_1_1"/>
    <protectedRange sqref="I74 J72:M77 J69:M69 I7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8:H78 F77 E76" name="Range2_2_2_9_2_1_1"/>
    <protectedRange sqref="D74 D77:D78" name="Range2_1_1_1_1_1_9_2_1_1"/>
    <protectedRange sqref="Q10:Q34" name="Range1_17_1_1_1"/>
    <protectedRange sqref="AG10:AG34" name="Range1_18_1_1_1"/>
    <protectedRange sqref="C75 C77" name="Range2_4_1_1_1"/>
    <protectedRange sqref="AS16:AS34" name="Range1_1_1_1"/>
    <protectedRange sqref="P3:U5" name="Range1_16_1_1_1_1"/>
    <protectedRange sqref="C78 C76 C73" name="Range2_1_3_1_1"/>
    <protectedRange sqref="H11:H34" name="Range1_1_1_1_1_1_1"/>
    <protectedRange sqref="B81:B82 J70:R71 D75:D76 I75:I76 Z68:Z69 S69:Y70 AA69:AU70 E77:E78 G79:H80 F78" name="Range2_2_1_10_1_1_1_2"/>
    <protectedRange sqref="C74" name="Range2_2_1_10_2_1_1_1"/>
    <protectedRange sqref="N67:R68 G75:H75 D71 F74 E73" name="Range2_12_1_6_1_1"/>
    <protectedRange sqref="D66:D67 I71:I73 I67:M68 G76:H77 G69:H71 E74:E75 F75:F76 F68:F70 E67:E69" name="Range2_2_12_1_7_1_1"/>
    <protectedRange sqref="D72:D73" name="Range2_1_1_1_1_11_1_2_1_1"/>
    <protectedRange sqref="E70 G72:H72 F71" name="Range2_2_2_9_1_1_1_1"/>
    <protectedRange sqref="D68" name="Range2_1_1_1_1_1_9_1_1_1_1"/>
    <protectedRange sqref="C72 C67" name="Range2_1_1_2_1_1"/>
    <protectedRange sqref="C71" name="Range2_1_2_2_1_1"/>
    <protectedRange sqref="C70" name="Range2_3_2_1_1"/>
    <protectedRange sqref="F66:F67 E66 G68:H68" name="Range2_2_12_1_1_1_1_1"/>
    <protectedRange sqref="C66" name="Range2_1_4_2_1_1_1"/>
    <protectedRange sqref="C68:C69" name="Range2_5_1_1_1"/>
    <protectedRange sqref="E71:E72 F72:F73 G73:H74 I69:I70" name="Range2_2_1_1_1_1"/>
    <protectedRange sqref="D69:D70" name="Range2_1_1_1_1_1_1_1_1"/>
    <protectedRange sqref="AS11:AS15" name="Range1_4_1_1_1_1"/>
    <protectedRange sqref="J11:J15 J26:J34" name="Range1_1_2_1_10_1_1_1_1"/>
    <protectedRange sqref="R84" name="Range2_2_1_10_1_1_1_1_1"/>
    <protectedRange sqref="S38:S42" name="Range2_12_3_1_1_1_1"/>
    <protectedRange sqref="D38:H38 N38:R42" name="Range2_12_1_3_1_1_1_1"/>
    <protectedRange sqref="I38:M38 E39:M42" name="Range2_2_12_1_6_1_1_1_1"/>
    <protectedRange sqref="D39:D42" name="Range2_1_1_1_1_11_1_1_1_1_1_1"/>
    <protectedRange sqref="C39:C40" name="Range2_1_2_1_1_1_1_1"/>
    <protectedRange sqref="C38" name="Range2_3_1_1_1_1_1"/>
    <protectedRange sqref="T56:T58" name="Range2_12_5_1_1_3"/>
    <protectedRange sqref="T52:T55" name="Range2_12_5_1_1_2_2"/>
    <protectedRange sqref="T51" name="Range2_12_5_1_1_2_1_1"/>
    <protectedRange sqref="S51" name="Range2_12_4_1_1_1_4_2_2_1_1"/>
    <protectedRange sqref="B72:B74" name="Range2_12_5_1_1_2"/>
    <protectedRange sqref="B71" name="Range2_12_5_1_1_2_1_4_1_1_1_2_1_1_1_1_1_1_1"/>
    <protectedRange sqref="F65 G67:H67" name="Range2_2_12_1_1_1_1_1_1"/>
    <protectedRange sqref="D65:E65" name="Range2_2_12_1_7_1_1_2_1"/>
    <protectedRange sqref="C65" name="Range2_1_1_2_1_1_1"/>
    <protectedRange sqref="B69:B70" name="Range2_12_5_1_1_2_1"/>
    <protectedRange sqref="B68" name="Range2_12_5_1_1_2_1_2_1"/>
    <protectedRange sqref="B67" name="Range2_12_5_1_1_2_1_2_2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S63:S66" name="Range2_12_5_1_1_5"/>
    <protectedRange sqref="N63:R66" name="Range2_12_1_6_1_1_1"/>
    <protectedRange sqref="J63:M66" name="Range2_2_12_1_7_1_1_2"/>
    <protectedRange sqref="S60:S62" name="Range2_12_2_1_1_1_2_1_1_1"/>
    <protectedRange sqref="Q61:R62" name="Range2_12_1_4_1_1_1_1_1_1_1_1_1_1_1_1_1_1_1"/>
    <protectedRange sqref="N61:P62" name="Range2_12_1_2_1_1_1_1_1_1_1_1_1_1_1_1_1_1_1_1"/>
    <protectedRange sqref="J61:M62" name="Range2_2_12_1_4_1_1_1_1_1_1_1_1_1_1_1_1_1_1_1_1"/>
    <protectedRange sqref="Q60:R60" name="Range2_12_1_6_1_1_1_2_3_1_1_3_1_1_1_1_1_1_1"/>
    <protectedRange sqref="N60:P60" name="Range2_12_1_2_3_1_1_1_2_3_1_1_3_1_1_1_1_1_1_1"/>
    <protectedRange sqref="J60:M60" name="Range2_2_12_1_4_3_1_1_1_3_3_1_1_3_1_1_1_1_1_1_1"/>
    <protectedRange sqref="S58:S59" name="Range2_12_4_1_1_1_4_2_2_2_1"/>
    <protectedRange sqref="Q58:R59" name="Range2_12_1_6_1_1_1_2_3_2_1_1_3_2"/>
    <protectedRange sqref="N58:P59" name="Range2_12_1_2_3_1_1_1_2_3_2_1_1_3_2"/>
    <protectedRange sqref="K58:M59" name="Range2_2_12_1_4_3_1_1_1_3_3_2_1_1_3_2"/>
    <protectedRange sqref="J58:J59" name="Range2_2_12_1_4_3_1_1_1_3_2_1_2_2_2"/>
    <protectedRange sqref="I58" name="Range2_2_12_1_4_3_1_1_1_3_3_1_1_3_1_1_1_1_1_1_2_2"/>
    <protectedRange sqref="I60:I66" name="Range2_2_12_1_7_1_1_2_2_1_1"/>
    <protectedRange sqref="I59" name="Range2_2_12_1_4_3_1_1_1_3_3_1_1_3_1_1_1_1_1_1_2_1_1"/>
    <protectedRange sqref="G59:H59" name="Range2_2_12_1_3_1_2_1_1_1_1_2_1_1_1_1_1_1_2_1_1"/>
    <protectedRange sqref="G66:H66" name="Range2_2_12_1_3_1_2_1_1_1_2_1_1_1_1_1_1_2_1_1_1_1_1_1_1_1_1"/>
    <protectedRange sqref="F64 G63:H65" name="Range2_2_12_1_3_3_1_1_1_2_1_1_1_1_1_1_1_1_1_1_1_1_1_1_1_1"/>
    <protectedRange sqref="G60:H60" name="Range2_2_12_1_3_1_2_1_1_1_2_1_1_1_1_1_1_2_1_1_1_1_1_2_1"/>
    <protectedRange sqref="F60:F63" name="Range2_2_12_1_3_1_2_1_1_1_3_1_1_1_1_1_3_1_1_1_1_1_1_1_1_1"/>
    <protectedRange sqref="F59 G61:H62" name="Range2_2_12_1_3_1_2_1_1_1_1_2_1_1_1_1_1_1_1_1_1_1_1"/>
    <protectedRange sqref="D60:E61" name="Range2_2_12_1_3_1_2_1_1_1_3_1_1_1_1_1_1_1_2_1_1_1_1_1_1_1"/>
    <protectedRange sqref="D59:E59" name="Range2_2_12_1_3_1_2_1_1_1_2_1_1_1_1_3_1_1_1_1_1_1_1_1_1_1"/>
    <protectedRange sqref="B65" name="Range2_12_5_1_1_2_1_4_1_1_1_2_1_1_1_1_1_1_1_1_1_2_1_1_1_1_1"/>
    <protectedRange sqref="B66" name="Range2_12_5_1_1_2_1_2_2_1_1_1_1_1"/>
    <protectedRange sqref="G58:H58" name="Range2_2_12_1_3_1_2_1_1_1_1_2_1_1_1_1_1_1_2_1_1_1"/>
    <protectedRange sqref="F58" name="Range2_2_12_1_3_1_2_1_1_1_1_2_1_1_1_1_1_1_1_1_1_1_1_1"/>
    <protectedRange sqref="D58:E58" name="Range2_2_12_1_3_1_2_1_1_1_2_1_1_1_1_3_1_1_1_1_1_1_1_1_1_1_1"/>
    <protectedRange sqref="D64:E64" name="Range2_2_12_1_7_1_1_2_1_1"/>
    <protectedRange sqref="C64" name="Range2_1_1_2_1_1_1_1"/>
    <protectedRange sqref="D63" name="Range2_2_12_1_7_1_1_2_1_1_1_1_1_1"/>
    <protectedRange sqref="E63" name="Range2_2_12_1_1_1_1_1_1_1_1_1_1_1_1"/>
    <protectedRange sqref="C63" name="Range2_1_4_2_1_1_1_1_1_1_1_1_1"/>
    <protectedRange sqref="D62:E62" name="Range2_2_12_1_3_1_2_1_1_1_3_1_1_1_1_1_1_1_2_1_1_1_1_1_1_1_1"/>
    <protectedRange sqref="B64" name="Range2_12_5_1_1_2_1_2_2_1_1_1_1"/>
    <protectedRange sqref="D57" name="Range2_2_12_1_7_1_1_1"/>
    <protectedRange sqref="E57:F57" name="Range2_2_12_1_1_1_1_1_2"/>
    <protectedRange sqref="C57" name="Range2_1_4_2_1_1_1_1"/>
    <protectedRange sqref="S52:S57" name="Range2_12_5_1_1_5_1"/>
    <protectedRange sqref="N52:R57" name="Range2_12_1_6_1_1_1_1"/>
    <protectedRange sqref="J52:M57" name="Range2_2_12_1_7_1_1_2_2"/>
    <protectedRange sqref="I52 I56:I57" name="Range2_2_12_1_7_1_1_2_2_1_1_1"/>
    <protectedRange sqref="G57:H57" name="Range2_2_12_1_3_1_2_1_1_1_2_1_1_1_1_1_1_2_1_1_1_1_1_1_1_1_1_1"/>
    <protectedRange sqref="G52:H52 F56:H56" name="Range2_2_12_1_3_3_1_1_1_2_1_1_1_1_1_1_1_1_1_1_1_1_1_1_1_1_1"/>
    <protectedRange sqref="F52" name="Range2_2_12_1_3_1_2_1_1_1_3_1_1_1_1_1_3_1_1_1_1_1_1_1_1_1_1"/>
    <protectedRange sqref="D56:E56" name="Range2_2_12_1_7_1_1_2_1_1_1"/>
    <protectedRange sqref="C56" name="Range2_1_1_2_1_1_1_1_1"/>
    <protectedRange sqref="D52" name="Range2_2_12_1_7_1_1_2_1_1_1_1_1_1_1"/>
    <protectedRange sqref="E52" name="Range2_2_12_1_1_1_1_1_1_1_1_1_1_1_1_1"/>
    <protectedRange sqref="C52" name="Range2_1_4_2_1_1_1_1_1_1_1_1_1_1"/>
    <protectedRange sqref="B63" name="Range2_12_5_1_1_2_1_2_2_1_1_1_1_2_1_1_1"/>
    <protectedRange sqref="G53:H54" name="Range2_2_12_1_3_1_2_1_1_1_2_1_1_1_1_1_1_2_1_1_1"/>
    <protectedRange sqref="I53:I54" name="Range2_2_12_1_4_3_1_1_1_2_1_2_1_1_3_1_1_1_1_1_1_1"/>
    <protectedRange sqref="I55" name="Range2_2_12_1_4_3_1_1_1_3_3_1_1_3_1_1_1_1_1_1_2_2_1"/>
    <protectedRange sqref="E55:H55" name="Range2_2_12_1_3_1_2_1_1_1_1_2_1_1_1_1_1_1_2_2"/>
    <protectedRange sqref="D55" name="Range2_2_12_1_3_1_2_1_1_1_2_1_2_3_1_1_1_1_1_2"/>
    <protectedRange sqref="D53:E54" name="Range2_2_12_1_3_1_2_1_1_1_2_1_1_1_1_3_1_1_1_1_1_1"/>
    <protectedRange sqref="F53:F54" name="Range2_2_12_1_3_1_2_1_1_1_3_1_1_1_1_1_3_1_1_1_1_1_1"/>
    <protectedRange sqref="B62" name="Range2_12_5_1_1_2_1_2_2_1_1_1_1_2_1_1_1_2"/>
    <protectedRange sqref="C41:C42" name="Range2_1_2_1_1_1_1_1_1"/>
    <protectedRange sqref="B61" name="Range2_12_5_1_1_2_1_2_2_1_1_1_1_2_1_1_1_2_1_1"/>
    <protectedRange sqref="B41" name="Range2_12_5_1_1_1_1"/>
    <protectedRange sqref="B42" name="Range2_12_5_1_1_1_1_1_2"/>
    <protectedRange sqref="S43:S45" name="Range2_12_3_1_1_1_1_1"/>
    <protectedRange sqref="N43:R45" name="Range2_12_1_3_1_1_1_1_1"/>
    <protectedRange sqref="E43:M45" name="Range2_2_12_1_6_1_1_1_1_1"/>
    <protectedRange sqref="D43:D45" name="Range2_1_1_1_1_11_1_1_1_1_1_1_1"/>
    <protectedRange sqref="G46:H47" name="Range2_2_12_1_3_1_1_1_1_1_4_1_1_2"/>
    <protectedRange sqref="E46:F47" name="Range2_2_12_1_7_1_1_3_1_1_2"/>
    <protectedRange sqref="S46:S50" name="Range2_12_5_1_1_2_3_1_1"/>
    <protectedRange sqref="Q46:R47" name="Range2_12_1_6_1_1_1_1_2_1_2"/>
    <protectedRange sqref="N46:P47" name="Range2_12_1_2_3_1_1_1_1_2_1_2"/>
    <protectedRange sqref="I46:M47" name="Range2_2_12_1_4_3_1_1_1_1_2_1_2"/>
    <protectedRange sqref="D46:D47" name="Range2_2_12_1_3_1_2_1_1_1_2_1_2_1_2"/>
    <protectedRange sqref="G48:H50" name="Range2_2_12_1_3_1_1_1_1_1_4_1_1_1_1"/>
    <protectedRange sqref="E48:F50" name="Range2_2_12_1_7_1_1_3_1_1_1_1"/>
    <protectedRange sqref="Q48:R50" name="Range2_12_1_6_1_1_1_1_2_1_1_1"/>
    <protectedRange sqref="N48:P50" name="Range2_12_1_2_3_1_1_1_1_2_1_1_1"/>
    <protectedRange sqref="I48:M50" name="Range2_2_12_1_4_3_1_1_1_1_2_1_1_1"/>
    <protectedRange sqref="D48:D50" name="Range2_2_12_1_3_1_2_1_1_1_2_1_2_1_1_1"/>
    <protectedRange sqref="C43:C45" name="Range2_1_2_1_1_1_1_1_1_1"/>
    <protectedRange sqref="B44:B46" name="Range2_12_5_1_1_1_2_1_1"/>
    <protectedRange sqref="B47:B49" name="Range2_12_5_1_1_1_2_2_1_1_1_1_1_1_1_1_1_1_1_2_1_1"/>
    <protectedRange sqref="B50" name="Range2_12_5_1_1_1_2_2_1_1_1_1_1_1_1_1_1_1_1_1_1_1_1"/>
    <protectedRange sqref="B43" name="Range2_12_5_1_1_1_1_1_1"/>
    <protectedRange sqref="B59" name="Range2_12_5_1_1_2_1_4_1_1_1_2_1_1_1_1_1_1_1_1_1_2_1_1_1_1_2_1_1_1_2_1_1_1_2"/>
    <protectedRange sqref="B60" name="Range2_12_5_1_1_2_1_2_2_1_1_1_1_2_1_1_1_2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29" priority="5" operator="containsText" text="N/A">
      <formula>NOT(ISERROR(SEARCH("N/A",X11)))</formula>
    </cfRule>
    <cfRule type="cellIs" dxfId="228" priority="23" operator="equal">
      <formula>0</formula>
    </cfRule>
  </conditionalFormatting>
  <conditionalFormatting sqref="X11:AE34">
    <cfRule type="cellIs" dxfId="227" priority="22" operator="greaterThanOrEqual">
      <formula>1185</formula>
    </cfRule>
  </conditionalFormatting>
  <conditionalFormatting sqref="X11:AE34">
    <cfRule type="cellIs" dxfId="226" priority="21" operator="between">
      <formula>0.1</formula>
      <formula>1184</formula>
    </cfRule>
  </conditionalFormatting>
  <conditionalFormatting sqref="X8 AJ11:AO11 AJ12:AK15 AJ16:AJ34 AK33:AK34 AL12:AO34">
    <cfRule type="cellIs" dxfId="225" priority="20" operator="equal">
      <formula>0</formula>
    </cfRule>
  </conditionalFormatting>
  <conditionalFormatting sqref="X8 AJ11:AO11 AJ12:AK15 AJ16:AJ34 AK33:AK34 AL12:AO34">
    <cfRule type="cellIs" dxfId="224" priority="19" operator="greaterThan">
      <formula>1179</formula>
    </cfRule>
  </conditionalFormatting>
  <conditionalFormatting sqref="X8 AJ11:AO11 AJ12:AK15 AJ16:AJ34 AK33:AK34 AL12:AO34">
    <cfRule type="cellIs" dxfId="223" priority="18" operator="greaterThan">
      <formula>99</formula>
    </cfRule>
  </conditionalFormatting>
  <conditionalFormatting sqref="X8 AJ11:AO11 AJ12:AK15 AJ16:AJ34 AK33:AK34 AL12:AO34">
    <cfRule type="cellIs" dxfId="222" priority="17" operator="greaterThan">
      <formula>0.99</formula>
    </cfRule>
  </conditionalFormatting>
  <conditionalFormatting sqref="AB8">
    <cfRule type="cellIs" dxfId="221" priority="16" operator="equal">
      <formula>0</formula>
    </cfRule>
  </conditionalFormatting>
  <conditionalFormatting sqref="AB8">
    <cfRule type="cellIs" dxfId="220" priority="15" operator="greaterThan">
      <formula>1179</formula>
    </cfRule>
  </conditionalFormatting>
  <conditionalFormatting sqref="AB8">
    <cfRule type="cellIs" dxfId="219" priority="14" operator="greaterThan">
      <formula>99</formula>
    </cfRule>
  </conditionalFormatting>
  <conditionalFormatting sqref="AB8">
    <cfRule type="cellIs" dxfId="218" priority="13" operator="greaterThan">
      <formula>0.99</formula>
    </cfRule>
  </conditionalFormatting>
  <conditionalFormatting sqref="AQ11:AQ34 AK16:AK32">
    <cfRule type="cellIs" dxfId="217" priority="12" operator="equal">
      <formula>0</formula>
    </cfRule>
  </conditionalFormatting>
  <conditionalFormatting sqref="AQ11:AQ34 AK16:AK32">
    <cfRule type="cellIs" dxfId="216" priority="11" operator="greaterThan">
      <formula>1179</formula>
    </cfRule>
  </conditionalFormatting>
  <conditionalFormatting sqref="AQ11:AQ34 AK16:AK32">
    <cfRule type="cellIs" dxfId="215" priority="10" operator="greaterThan">
      <formula>99</formula>
    </cfRule>
  </conditionalFormatting>
  <conditionalFormatting sqref="AQ11:AQ34 AK16:AK32">
    <cfRule type="cellIs" dxfId="214" priority="9" operator="greaterThan">
      <formula>0.99</formula>
    </cfRule>
  </conditionalFormatting>
  <conditionalFormatting sqref="AI11:AI34">
    <cfRule type="cellIs" dxfId="213" priority="8" operator="greaterThan">
      <formula>$AI$8</formula>
    </cfRule>
  </conditionalFormatting>
  <conditionalFormatting sqref="AH11:AH34">
    <cfRule type="cellIs" dxfId="212" priority="6" operator="greaterThan">
      <formula>$AH$8</formula>
    </cfRule>
    <cfRule type="cellIs" dxfId="211" priority="7" operator="greaterThan">
      <formula>$AH$8</formula>
    </cfRule>
  </conditionalFormatting>
  <conditionalFormatting sqref="AP11:AP34">
    <cfRule type="cellIs" dxfId="210" priority="4" operator="equal">
      <formula>0</formula>
    </cfRule>
  </conditionalFormatting>
  <conditionalFormatting sqref="AP11:AP34">
    <cfRule type="cellIs" dxfId="209" priority="3" operator="greaterThan">
      <formula>1179</formula>
    </cfRule>
  </conditionalFormatting>
  <conditionalFormatting sqref="AP11:AP34">
    <cfRule type="cellIs" dxfId="208" priority="2" operator="greaterThan">
      <formula>99</formula>
    </cfRule>
  </conditionalFormatting>
  <conditionalFormatting sqref="AP11:AP34">
    <cfRule type="cellIs" dxfId="20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2:AY122"/>
  <sheetViews>
    <sheetView showGridLines="0" zoomScaleNormal="100" workbookViewId="0">
      <selection activeCell="C32" sqref="C3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136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41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36" t="s">
        <v>10</v>
      </c>
      <c r="I7" s="137" t="s">
        <v>11</v>
      </c>
      <c r="J7" s="137" t="s">
        <v>12</v>
      </c>
      <c r="K7" s="137" t="s">
        <v>13</v>
      </c>
      <c r="L7" s="14"/>
      <c r="M7" s="14"/>
      <c r="N7" s="14"/>
      <c r="O7" s="136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37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37" t="s">
        <v>22</v>
      </c>
      <c r="AG7" s="137" t="s">
        <v>23</v>
      </c>
      <c r="AH7" s="137" t="s">
        <v>24</v>
      </c>
      <c r="AI7" s="137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37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42037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25738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37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38" t="s">
        <v>51</v>
      </c>
      <c r="V9" s="138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40" t="s">
        <v>55</v>
      </c>
      <c r="AG9" s="140" t="s">
        <v>56</v>
      </c>
      <c r="AH9" s="266" t="s">
        <v>57</v>
      </c>
      <c r="AI9" s="281" t="s">
        <v>58</v>
      </c>
      <c r="AJ9" s="138" t="s">
        <v>59</v>
      </c>
      <c r="AK9" s="138" t="s">
        <v>60</v>
      </c>
      <c r="AL9" s="138" t="s">
        <v>61</v>
      </c>
      <c r="AM9" s="138" t="s">
        <v>62</v>
      </c>
      <c r="AN9" s="138" t="s">
        <v>63</v>
      </c>
      <c r="AO9" s="138" t="s">
        <v>64</v>
      </c>
      <c r="AP9" s="138" t="s">
        <v>65</v>
      </c>
      <c r="AQ9" s="283" t="s">
        <v>66</v>
      </c>
      <c r="AR9" s="138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38" t="s">
        <v>72</v>
      </c>
      <c r="C10" s="138" t="s">
        <v>73</v>
      </c>
      <c r="D10" s="138" t="s">
        <v>74</v>
      </c>
      <c r="E10" s="138" t="s">
        <v>75</v>
      </c>
      <c r="F10" s="138" t="s">
        <v>74</v>
      </c>
      <c r="G10" s="138" t="s">
        <v>75</v>
      </c>
      <c r="H10" s="292"/>
      <c r="I10" s="138" t="s">
        <v>75</v>
      </c>
      <c r="J10" s="138" t="s">
        <v>75</v>
      </c>
      <c r="K10" s="138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1'!Q34</f>
        <v>23861314</v>
      </c>
      <c r="R10" s="274"/>
      <c r="S10" s="275"/>
      <c r="T10" s="276"/>
      <c r="U10" s="138" t="s">
        <v>75</v>
      </c>
      <c r="V10" s="138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1'!AG34</f>
        <v>34397018</v>
      </c>
      <c r="AH10" s="266"/>
      <c r="AI10" s="282"/>
      <c r="AJ10" s="138" t="s">
        <v>84</v>
      </c>
      <c r="AK10" s="138" t="s">
        <v>84</v>
      </c>
      <c r="AL10" s="138" t="s">
        <v>84</v>
      </c>
      <c r="AM10" s="138" t="s">
        <v>84</v>
      </c>
      <c r="AN10" s="138" t="s">
        <v>84</v>
      </c>
      <c r="AO10" s="138" t="s">
        <v>84</v>
      </c>
      <c r="AP10" s="2">
        <v>7633792</v>
      </c>
      <c r="AQ10" s="284"/>
      <c r="AR10" s="139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11</v>
      </c>
      <c r="E11" s="43">
        <f>D11/1.42</f>
        <v>7.746478873239437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121</v>
      </c>
      <c r="P11" s="125">
        <v>87</v>
      </c>
      <c r="Q11" s="125">
        <v>23865182</v>
      </c>
      <c r="R11" s="48">
        <f>Q11-Q10</f>
        <v>3868</v>
      </c>
      <c r="S11" s="49">
        <f>R11*24/1000</f>
        <v>92.831999999999994</v>
      </c>
      <c r="T11" s="49">
        <f>R11/1000</f>
        <v>3.8679999999999999</v>
      </c>
      <c r="U11" s="126">
        <v>5.0999999999999996</v>
      </c>
      <c r="V11" s="126">
        <f>U11</f>
        <v>5.0999999999999996</v>
      </c>
      <c r="W11" s="127" t="s">
        <v>129</v>
      </c>
      <c r="X11" s="129">
        <v>0</v>
      </c>
      <c r="Y11" s="129">
        <v>0</v>
      </c>
      <c r="Z11" s="129">
        <v>1043</v>
      </c>
      <c r="AA11" s="129">
        <v>0</v>
      </c>
      <c r="AB11" s="129">
        <v>1049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28">
        <v>34397668</v>
      </c>
      <c r="AH11" s="51">
        <f>IF(ISBLANK(AG11),"-",AG11-AG10)</f>
        <v>650</v>
      </c>
      <c r="AI11" s="52">
        <f>AH11/T11</f>
        <v>168.04550155118926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9">
        <v>7635125</v>
      </c>
      <c r="AQ11" s="129">
        <f t="shared" ref="AQ11:AQ34" si="0">AP11-AP10</f>
        <v>1333</v>
      </c>
      <c r="AR11" s="53"/>
      <c r="AS11" s="54" t="s">
        <v>113</v>
      </c>
      <c r="AV11" s="41" t="s">
        <v>88</v>
      </c>
      <c r="AW11" s="41" t="s">
        <v>91</v>
      </c>
      <c r="AY11" s="85" t="s">
        <v>135</v>
      </c>
    </row>
    <row r="12" spans="2:51" x14ac:dyDescent="0.25">
      <c r="B12" s="42">
        <v>2.0416666666666701</v>
      </c>
      <c r="C12" s="42">
        <v>8.3333333333333329E-2</v>
      </c>
      <c r="D12" s="124">
        <v>13</v>
      </c>
      <c r="E12" s="43">
        <f t="shared" ref="E12:E34" si="1">D12/1.42</f>
        <v>9.1549295774647899</v>
      </c>
      <c r="F12" s="110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120</v>
      </c>
      <c r="P12" s="125">
        <v>86</v>
      </c>
      <c r="Q12" s="125">
        <v>23868722</v>
      </c>
      <c r="R12" s="48">
        <f t="shared" ref="R12:R34" si="4">Q12-Q11</f>
        <v>3540</v>
      </c>
      <c r="S12" s="49">
        <f t="shared" ref="S12:S34" si="5">R12*24/1000</f>
        <v>84.96</v>
      </c>
      <c r="T12" s="49">
        <f t="shared" ref="T12:T34" si="6">R12/1000</f>
        <v>3.54</v>
      </c>
      <c r="U12" s="126">
        <v>6.3</v>
      </c>
      <c r="V12" s="126">
        <f t="shared" ref="V12:V33" si="7">U12</f>
        <v>6.3</v>
      </c>
      <c r="W12" s="127" t="s">
        <v>129</v>
      </c>
      <c r="X12" s="129">
        <v>0</v>
      </c>
      <c r="Y12" s="129">
        <v>0</v>
      </c>
      <c r="Z12" s="129">
        <v>1190</v>
      </c>
      <c r="AA12" s="129">
        <v>0</v>
      </c>
      <c r="AB12" s="129">
        <v>1040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28">
        <v>34398236</v>
      </c>
      <c r="AH12" s="51">
        <f>IF(ISBLANK(AG12),"-",AG12-AG11)</f>
        <v>568</v>
      </c>
      <c r="AI12" s="52">
        <f t="shared" ref="AI12:AI34" si="8">AH12/T12</f>
        <v>160.45197740112994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9">
        <v>7636425</v>
      </c>
      <c r="AQ12" s="129">
        <f t="shared" si="0"/>
        <v>1300</v>
      </c>
      <c r="AR12" s="55">
        <v>0.8</v>
      </c>
      <c r="AS12" s="54" t="s">
        <v>113</v>
      </c>
      <c r="AV12" s="41" t="s">
        <v>92</v>
      </c>
      <c r="AW12" s="41" t="s">
        <v>93</v>
      </c>
      <c r="AY12" s="85" t="s">
        <v>136</v>
      </c>
    </row>
    <row r="13" spans="2:51" x14ac:dyDescent="0.25">
      <c r="B13" s="42">
        <v>2.0833333333333299</v>
      </c>
      <c r="C13" s="42">
        <v>0.125</v>
      </c>
      <c r="D13" s="124">
        <v>15</v>
      </c>
      <c r="E13" s="43">
        <f t="shared" si="1"/>
        <v>10.563380281690142</v>
      </c>
      <c r="F13" s="110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119</v>
      </c>
      <c r="P13" s="125">
        <v>85</v>
      </c>
      <c r="Q13" s="125">
        <v>23872358</v>
      </c>
      <c r="R13" s="48">
        <f t="shared" si="4"/>
        <v>3636</v>
      </c>
      <c r="S13" s="49">
        <f t="shared" si="5"/>
        <v>87.263999999999996</v>
      </c>
      <c r="T13" s="49">
        <f t="shared" si="6"/>
        <v>3.6360000000000001</v>
      </c>
      <c r="U13" s="126">
        <v>7.9</v>
      </c>
      <c r="V13" s="126">
        <f t="shared" si="7"/>
        <v>7.9</v>
      </c>
      <c r="W13" s="127" t="s">
        <v>129</v>
      </c>
      <c r="X13" s="129">
        <v>0</v>
      </c>
      <c r="Y13" s="129">
        <v>0</v>
      </c>
      <c r="Z13" s="129">
        <v>965</v>
      </c>
      <c r="AA13" s="129">
        <v>0</v>
      </c>
      <c r="AB13" s="129">
        <v>1048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28">
        <v>34398820</v>
      </c>
      <c r="AH13" s="51">
        <f>IF(ISBLANK(AG13),"-",AG13-AG12)</f>
        <v>584</v>
      </c>
      <c r="AI13" s="52">
        <f t="shared" si="8"/>
        <v>160.6160616061606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9">
        <v>7637814</v>
      </c>
      <c r="AQ13" s="129">
        <f t="shared" si="0"/>
        <v>1389</v>
      </c>
      <c r="AR13" s="53"/>
      <c r="AS13" s="54" t="s">
        <v>113</v>
      </c>
      <c r="AV13" s="41" t="s">
        <v>94</v>
      </c>
      <c r="AW13" s="41" t="s">
        <v>95</v>
      </c>
      <c r="AY13" s="85" t="s">
        <v>139</v>
      </c>
    </row>
    <row r="14" spans="2:51" x14ac:dyDescent="0.25">
      <c r="B14" s="42">
        <v>2.125</v>
      </c>
      <c r="C14" s="42">
        <v>0.16666666666666699</v>
      </c>
      <c r="D14" s="124">
        <v>16</v>
      </c>
      <c r="E14" s="43">
        <f t="shared" si="1"/>
        <v>11.267605633802818</v>
      </c>
      <c r="F14" s="110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117</v>
      </c>
      <c r="P14" s="125">
        <v>90</v>
      </c>
      <c r="Q14" s="125">
        <v>23875869</v>
      </c>
      <c r="R14" s="48">
        <f t="shared" si="4"/>
        <v>3511</v>
      </c>
      <c r="S14" s="49">
        <f t="shared" si="5"/>
        <v>84.263999999999996</v>
      </c>
      <c r="T14" s="49">
        <f t="shared" si="6"/>
        <v>3.5110000000000001</v>
      </c>
      <c r="U14" s="126">
        <v>9.1</v>
      </c>
      <c r="V14" s="126">
        <f t="shared" si="7"/>
        <v>9.1</v>
      </c>
      <c r="W14" s="127" t="s">
        <v>129</v>
      </c>
      <c r="X14" s="129">
        <v>0</v>
      </c>
      <c r="Y14" s="129">
        <v>0</v>
      </c>
      <c r="Z14" s="129">
        <v>962</v>
      </c>
      <c r="AA14" s="129">
        <v>0</v>
      </c>
      <c r="AB14" s="129">
        <v>1049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28">
        <v>34399360</v>
      </c>
      <c r="AH14" s="51">
        <f t="shared" ref="AH14:AH34" si="9">IF(ISBLANK(AG14),"-",AG14-AG13)</f>
        <v>540</v>
      </c>
      <c r="AI14" s="52">
        <f t="shared" si="8"/>
        <v>153.80233551694673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9">
        <v>7639057</v>
      </c>
      <c r="AQ14" s="129">
        <f t="shared" si="0"/>
        <v>1243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137</v>
      </c>
    </row>
    <row r="15" spans="2:51" x14ac:dyDescent="0.25">
      <c r="B15" s="42">
        <v>2.1666666666666701</v>
      </c>
      <c r="C15" s="42">
        <v>0.20833333333333301</v>
      </c>
      <c r="D15" s="124">
        <v>21</v>
      </c>
      <c r="E15" s="43">
        <f t="shared" si="1"/>
        <v>14.788732394366198</v>
      </c>
      <c r="F15" s="110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101</v>
      </c>
      <c r="P15" s="125">
        <v>101</v>
      </c>
      <c r="Q15" s="125">
        <v>23879747</v>
      </c>
      <c r="R15" s="48">
        <f t="shared" si="4"/>
        <v>3878</v>
      </c>
      <c r="S15" s="49">
        <f t="shared" si="5"/>
        <v>93.072000000000003</v>
      </c>
      <c r="T15" s="49">
        <f t="shared" si="6"/>
        <v>3.8780000000000001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987</v>
      </c>
      <c r="AA15" s="129">
        <v>0</v>
      </c>
      <c r="AB15" s="129">
        <v>1048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28">
        <v>34399920</v>
      </c>
      <c r="AH15" s="51">
        <f t="shared" si="9"/>
        <v>560</v>
      </c>
      <c r="AI15" s="52">
        <f t="shared" si="8"/>
        <v>144.4043321299639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9">
        <v>7639332</v>
      </c>
      <c r="AQ15" s="129">
        <f t="shared" si="0"/>
        <v>275</v>
      </c>
      <c r="AR15" s="53"/>
      <c r="AS15" s="54" t="s">
        <v>113</v>
      </c>
      <c r="AV15" s="41" t="s">
        <v>98</v>
      </c>
      <c r="AW15" s="41" t="s">
        <v>99</v>
      </c>
      <c r="AY15" s="85" t="s">
        <v>144</v>
      </c>
    </row>
    <row r="16" spans="2:51" x14ac:dyDescent="0.25">
      <c r="B16" s="42">
        <v>2.2083333333333299</v>
      </c>
      <c r="C16" s="42">
        <v>0.25</v>
      </c>
      <c r="D16" s="124">
        <v>13</v>
      </c>
      <c r="E16" s="43">
        <f t="shared" si="1"/>
        <v>9.1549295774647899</v>
      </c>
      <c r="F16" s="93">
        <v>68</v>
      </c>
      <c r="G16" s="43">
        <f t="shared" si="2"/>
        <v>47.887323943661976</v>
      </c>
      <c r="H16" s="44" t="s">
        <v>88</v>
      </c>
      <c r="I16" s="44">
        <f t="shared" si="3"/>
        <v>46.478873239436624</v>
      </c>
      <c r="J16" s="45">
        <f t="shared" ref="J16:J25" si="10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117</v>
      </c>
      <c r="P16" s="125">
        <v>114</v>
      </c>
      <c r="Q16" s="125">
        <v>23884210</v>
      </c>
      <c r="R16" s="48">
        <f t="shared" si="4"/>
        <v>4463</v>
      </c>
      <c r="S16" s="49">
        <f t="shared" si="5"/>
        <v>107.11199999999999</v>
      </c>
      <c r="T16" s="49">
        <f t="shared" si="6"/>
        <v>4.4630000000000001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1100</v>
      </c>
      <c r="AA16" s="129">
        <v>0</v>
      </c>
      <c r="AB16" s="129">
        <v>1160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28">
        <v>34400640</v>
      </c>
      <c r="AH16" s="51">
        <f t="shared" si="9"/>
        <v>720</v>
      </c>
      <c r="AI16" s="52">
        <f t="shared" si="8"/>
        <v>161.32646202106207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7639332</v>
      </c>
      <c r="AQ16" s="129">
        <f t="shared" si="0"/>
        <v>0</v>
      </c>
      <c r="AR16" s="55">
        <v>0.88</v>
      </c>
      <c r="AS16" s="54" t="s">
        <v>101</v>
      </c>
      <c r="AV16" s="41" t="s">
        <v>102</v>
      </c>
      <c r="AW16" s="41" t="s">
        <v>103</v>
      </c>
      <c r="AY16" s="85" t="s">
        <v>152</v>
      </c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1"/>
        <v>5.6338028169014089</v>
      </c>
      <c r="F17" s="93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139</v>
      </c>
      <c r="P17" s="125">
        <v>145</v>
      </c>
      <c r="Q17" s="125">
        <v>23890920</v>
      </c>
      <c r="R17" s="48">
        <f t="shared" si="4"/>
        <v>6710</v>
      </c>
      <c r="S17" s="49">
        <f t="shared" si="5"/>
        <v>161.04</v>
      </c>
      <c r="T17" s="49">
        <f t="shared" si="6"/>
        <v>6.71</v>
      </c>
      <c r="U17" s="126">
        <v>9.4</v>
      </c>
      <c r="V17" s="126">
        <f t="shared" si="7"/>
        <v>9.4</v>
      </c>
      <c r="W17" s="127" t="s">
        <v>148</v>
      </c>
      <c r="X17" s="129">
        <v>0</v>
      </c>
      <c r="Y17" s="129">
        <v>994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28">
        <v>34401948</v>
      </c>
      <c r="AH17" s="51">
        <f t="shared" si="9"/>
        <v>1308</v>
      </c>
      <c r="AI17" s="52">
        <f t="shared" si="8"/>
        <v>194.93293591654248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7639332</v>
      </c>
      <c r="AQ17" s="129">
        <f t="shared" si="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1"/>
        <v>5.6338028169014089</v>
      </c>
      <c r="F18" s="93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135</v>
      </c>
      <c r="P18" s="125">
        <v>147</v>
      </c>
      <c r="Q18" s="125">
        <v>23896090</v>
      </c>
      <c r="R18" s="48">
        <f t="shared" si="4"/>
        <v>5170</v>
      </c>
      <c r="S18" s="49">
        <f t="shared" si="5"/>
        <v>124.08</v>
      </c>
      <c r="T18" s="49">
        <f t="shared" si="6"/>
        <v>5.17</v>
      </c>
      <c r="U18" s="126">
        <v>8.9</v>
      </c>
      <c r="V18" s="126">
        <f t="shared" si="7"/>
        <v>8.9</v>
      </c>
      <c r="W18" s="127" t="s">
        <v>148</v>
      </c>
      <c r="X18" s="129">
        <v>0</v>
      </c>
      <c r="Y18" s="129">
        <v>1056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28">
        <v>34403300</v>
      </c>
      <c r="AH18" s="51">
        <f t="shared" si="9"/>
        <v>1352</v>
      </c>
      <c r="AI18" s="52">
        <f t="shared" si="8"/>
        <v>261.50870406189557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7639332</v>
      </c>
      <c r="AQ18" s="129">
        <f t="shared" si="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1"/>
        <v>5.6338028169014089</v>
      </c>
      <c r="F19" s="93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133</v>
      </c>
      <c r="P19" s="125">
        <v>143</v>
      </c>
      <c r="Q19" s="125">
        <v>23902274</v>
      </c>
      <c r="R19" s="48">
        <f t="shared" si="4"/>
        <v>6184</v>
      </c>
      <c r="S19" s="49">
        <f t="shared" si="5"/>
        <v>148.416</v>
      </c>
      <c r="T19" s="49">
        <f t="shared" si="6"/>
        <v>6.1840000000000002</v>
      </c>
      <c r="U19" s="126">
        <v>8.3000000000000007</v>
      </c>
      <c r="V19" s="126">
        <f t="shared" si="7"/>
        <v>8.3000000000000007</v>
      </c>
      <c r="W19" s="127" t="s">
        <v>148</v>
      </c>
      <c r="X19" s="129">
        <v>0</v>
      </c>
      <c r="Y19" s="129">
        <v>1071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28">
        <v>34404641</v>
      </c>
      <c r="AH19" s="51">
        <f t="shared" si="9"/>
        <v>1341</v>
      </c>
      <c r="AI19" s="52">
        <f t="shared" si="8"/>
        <v>216.84993531694695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7639332</v>
      </c>
      <c r="AQ19" s="129">
        <f t="shared" si="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1"/>
        <v>4.9295774647887329</v>
      </c>
      <c r="F20" s="93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133</v>
      </c>
      <c r="P20" s="125">
        <v>148</v>
      </c>
      <c r="Q20" s="125">
        <v>23908388</v>
      </c>
      <c r="R20" s="48">
        <f t="shared" si="4"/>
        <v>6114</v>
      </c>
      <c r="S20" s="49">
        <f t="shared" si="5"/>
        <v>146.73599999999999</v>
      </c>
      <c r="T20" s="49">
        <f t="shared" si="6"/>
        <v>6.1139999999999999</v>
      </c>
      <c r="U20" s="126">
        <v>7.6</v>
      </c>
      <c r="V20" s="126">
        <f t="shared" si="7"/>
        <v>7.6</v>
      </c>
      <c r="W20" s="127" t="s">
        <v>148</v>
      </c>
      <c r="X20" s="129">
        <v>0</v>
      </c>
      <c r="Y20" s="129">
        <v>1074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28">
        <v>34406051</v>
      </c>
      <c r="AH20" s="51">
        <f>IF(ISBLANK(AG20),"-",AG20-AG19)</f>
        <v>1410</v>
      </c>
      <c r="AI20" s="52">
        <f t="shared" si="8"/>
        <v>230.61825318940137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7639332</v>
      </c>
      <c r="AQ20" s="129">
        <f t="shared" si="0"/>
        <v>0</v>
      </c>
      <c r="AR20" s="55">
        <v>0.91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1"/>
        <v>5.6338028169014089</v>
      </c>
      <c r="F21" s="93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133</v>
      </c>
      <c r="P21" s="125">
        <v>145</v>
      </c>
      <c r="Q21" s="125">
        <v>23914504</v>
      </c>
      <c r="R21" s="48">
        <f>Q21-Q20</f>
        <v>6116</v>
      </c>
      <c r="S21" s="49">
        <f t="shared" si="5"/>
        <v>146.78399999999999</v>
      </c>
      <c r="T21" s="49">
        <f t="shared" si="6"/>
        <v>6.1159999999999997</v>
      </c>
      <c r="U21" s="126">
        <v>7</v>
      </c>
      <c r="V21" s="126">
        <f t="shared" si="7"/>
        <v>7</v>
      </c>
      <c r="W21" s="127" t="s">
        <v>148</v>
      </c>
      <c r="X21" s="129">
        <v>0</v>
      </c>
      <c r="Y21" s="129">
        <v>1080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28">
        <v>34407460</v>
      </c>
      <c r="AH21" s="51">
        <f t="shared" si="9"/>
        <v>1409</v>
      </c>
      <c r="AI21" s="52">
        <f t="shared" si="8"/>
        <v>230.37933289731853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7639332</v>
      </c>
      <c r="AQ21" s="129">
        <f t="shared" si="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1"/>
        <v>4.9295774647887329</v>
      </c>
      <c r="F22" s="93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129</v>
      </c>
      <c r="P22" s="125">
        <v>144</v>
      </c>
      <c r="Q22" s="125">
        <v>23920616</v>
      </c>
      <c r="R22" s="48">
        <f t="shared" si="4"/>
        <v>6112</v>
      </c>
      <c r="S22" s="49">
        <f t="shared" si="5"/>
        <v>146.68799999999999</v>
      </c>
      <c r="T22" s="49">
        <f t="shared" si="6"/>
        <v>6.1120000000000001</v>
      </c>
      <c r="U22" s="126">
        <v>6.2</v>
      </c>
      <c r="V22" s="126">
        <f t="shared" si="7"/>
        <v>6.2</v>
      </c>
      <c r="W22" s="127" t="s">
        <v>148</v>
      </c>
      <c r="X22" s="129">
        <v>0</v>
      </c>
      <c r="Y22" s="129">
        <v>1084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28">
        <v>34408976</v>
      </c>
      <c r="AH22" s="51">
        <f t="shared" si="9"/>
        <v>1516</v>
      </c>
      <c r="AI22" s="52">
        <f t="shared" si="8"/>
        <v>248.03664921465969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7639332</v>
      </c>
      <c r="AQ22" s="129">
        <f t="shared" si="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1"/>
        <v>3.5211267605633805</v>
      </c>
      <c r="F23" s="110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130</v>
      </c>
      <c r="P23" s="125">
        <v>138</v>
      </c>
      <c r="Q23" s="125">
        <v>23926427</v>
      </c>
      <c r="R23" s="48">
        <f t="shared" si="4"/>
        <v>5811</v>
      </c>
      <c r="S23" s="49">
        <f t="shared" si="5"/>
        <v>139.464</v>
      </c>
      <c r="T23" s="49">
        <f t="shared" si="6"/>
        <v>5.8109999999999999</v>
      </c>
      <c r="U23" s="126">
        <v>5.7</v>
      </c>
      <c r="V23" s="126">
        <f t="shared" si="7"/>
        <v>5.7</v>
      </c>
      <c r="W23" s="127" t="s">
        <v>148</v>
      </c>
      <c r="X23" s="129">
        <v>0</v>
      </c>
      <c r="Y23" s="129">
        <v>1022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28">
        <v>34410357</v>
      </c>
      <c r="AH23" s="51">
        <f t="shared" si="9"/>
        <v>1381</v>
      </c>
      <c r="AI23" s="52">
        <f t="shared" si="8"/>
        <v>237.65272758561349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7639332</v>
      </c>
      <c r="AQ23" s="129">
        <f t="shared" si="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1"/>
        <v>4.2253521126760569</v>
      </c>
      <c r="F24" s="110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131</v>
      </c>
      <c r="P24" s="125">
        <v>137</v>
      </c>
      <c r="Q24" s="125">
        <v>23932173</v>
      </c>
      <c r="R24" s="48">
        <f t="shared" si="4"/>
        <v>5746</v>
      </c>
      <c r="S24" s="49">
        <f t="shared" si="5"/>
        <v>137.904</v>
      </c>
      <c r="T24" s="49">
        <f t="shared" si="6"/>
        <v>5.7460000000000004</v>
      </c>
      <c r="U24" s="126">
        <v>5.4</v>
      </c>
      <c r="V24" s="126">
        <f t="shared" si="7"/>
        <v>5.4</v>
      </c>
      <c r="W24" s="127" t="s">
        <v>148</v>
      </c>
      <c r="X24" s="129">
        <v>0</v>
      </c>
      <c r="Y24" s="129">
        <v>1009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28">
        <v>34411682</v>
      </c>
      <c r="AH24" s="51">
        <f t="shared" si="9"/>
        <v>1325</v>
      </c>
      <c r="AI24" s="52">
        <f t="shared" si="8"/>
        <v>230.59519665854506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7639332</v>
      </c>
      <c r="AQ24" s="129">
        <f t="shared" si="0"/>
        <v>0</v>
      </c>
      <c r="AR24" s="55">
        <v>0.92300000000000004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1"/>
        <v>3.5211267605633805</v>
      </c>
      <c r="F25" s="110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128</v>
      </c>
      <c r="P25" s="125">
        <v>135</v>
      </c>
      <c r="Q25" s="125">
        <v>23937866</v>
      </c>
      <c r="R25" s="48">
        <f t="shared" si="4"/>
        <v>5693</v>
      </c>
      <c r="S25" s="49">
        <f t="shared" si="5"/>
        <v>136.63200000000001</v>
      </c>
      <c r="T25" s="49">
        <f t="shared" si="6"/>
        <v>5.6929999999999996</v>
      </c>
      <c r="U25" s="126">
        <v>5.2</v>
      </c>
      <c r="V25" s="126">
        <f t="shared" si="7"/>
        <v>5.2</v>
      </c>
      <c r="W25" s="127" t="s">
        <v>148</v>
      </c>
      <c r="X25" s="129">
        <v>0</v>
      </c>
      <c r="Y25" s="129">
        <v>1015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28">
        <v>34412983</v>
      </c>
      <c r="AH25" s="51">
        <f t="shared" si="9"/>
        <v>1301</v>
      </c>
      <c r="AI25" s="52">
        <f t="shared" si="8"/>
        <v>228.52626031969086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7639332</v>
      </c>
      <c r="AQ25" s="129">
        <f t="shared" si="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1"/>
        <v>3.5211267605633805</v>
      </c>
      <c r="F26" s="110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133</v>
      </c>
      <c r="P26" s="125">
        <v>133</v>
      </c>
      <c r="Q26" s="125">
        <v>23943575</v>
      </c>
      <c r="R26" s="48">
        <f t="shared" si="4"/>
        <v>5709</v>
      </c>
      <c r="S26" s="49">
        <f t="shared" si="5"/>
        <v>137.01599999999999</v>
      </c>
      <c r="T26" s="49">
        <f t="shared" si="6"/>
        <v>5.7089999999999996</v>
      </c>
      <c r="U26" s="126">
        <v>4.9000000000000004</v>
      </c>
      <c r="V26" s="126">
        <f t="shared" si="7"/>
        <v>4.9000000000000004</v>
      </c>
      <c r="W26" s="127" t="s">
        <v>148</v>
      </c>
      <c r="X26" s="129">
        <v>0</v>
      </c>
      <c r="Y26" s="129">
        <v>1027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28">
        <v>34414287</v>
      </c>
      <c r="AH26" s="51">
        <f t="shared" si="9"/>
        <v>1304</v>
      </c>
      <c r="AI26" s="52">
        <f t="shared" si="8"/>
        <v>228.41128043440185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7639332</v>
      </c>
      <c r="AQ26" s="129">
        <f t="shared" si="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1"/>
        <v>2.8169014084507045</v>
      </c>
      <c r="F27" s="110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131</v>
      </c>
      <c r="P27" s="125">
        <v>137</v>
      </c>
      <c r="Q27" s="125">
        <v>23949161</v>
      </c>
      <c r="R27" s="48">
        <f t="shared" si="4"/>
        <v>5586</v>
      </c>
      <c r="S27" s="49">
        <f t="shared" si="5"/>
        <v>134.06399999999999</v>
      </c>
      <c r="T27" s="49">
        <f t="shared" si="6"/>
        <v>5.5860000000000003</v>
      </c>
      <c r="U27" s="126">
        <v>4.5</v>
      </c>
      <c r="V27" s="126">
        <f t="shared" si="7"/>
        <v>4.5</v>
      </c>
      <c r="W27" s="127" t="s">
        <v>148</v>
      </c>
      <c r="X27" s="129">
        <v>0</v>
      </c>
      <c r="Y27" s="129">
        <v>1071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28">
        <v>34415498</v>
      </c>
      <c r="AH27" s="51">
        <f t="shared" si="9"/>
        <v>1211</v>
      </c>
      <c r="AI27" s="52">
        <f t="shared" si="8"/>
        <v>216.79197994987467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7639332</v>
      </c>
      <c r="AQ27" s="129">
        <f t="shared" si="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4</v>
      </c>
      <c r="E28" s="43">
        <f t="shared" si="1"/>
        <v>2.8169014084507045</v>
      </c>
      <c r="F28" s="110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133</v>
      </c>
      <c r="P28" s="125">
        <v>132</v>
      </c>
      <c r="Q28" s="125">
        <v>23954785</v>
      </c>
      <c r="R28" s="48">
        <f t="shared" si="4"/>
        <v>5624</v>
      </c>
      <c r="S28" s="49">
        <f t="shared" si="5"/>
        <v>134.976</v>
      </c>
      <c r="T28" s="49">
        <f t="shared" si="6"/>
        <v>5.6239999999999997</v>
      </c>
      <c r="U28" s="126">
        <v>4.4000000000000004</v>
      </c>
      <c r="V28" s="126">
        <f t="shared" si="7"/>
        <v>4.4000000000000004</v>
      </c>
      <c r="W28" s="127" t="s">
        <v>148</v>
      </c>
      <c r="X28" s="129">
        <v>0</v>
      </c>
      <c r="Y28" s="129">
        <v>993</v>
      </c>
      <c r="Z28" s="129">
        <v>1185</v>
      </c>
      <c r="AA28" s="129">
        <v>1185</v>
      </c>
      <c r="AB28" s="129">
        <v>1189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28">
        <v>34416787</v>
      </c>
      <c r="AH28" s="51">
        <f t="shared" si="9"/>
        <v>1289</v>
      </c>
      <c r="AI28" s="52">
        <f t="shared" si="8"/>
        <v>229.19630156472263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7639332</v>
      </c>
      <c r="AQ28" s="129">
        <f t="shared" si="0"/>
        <v>0</v>
      </c>
      <c r="AR28" s="55">
        <v>0.98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1"/>
        <v>2.8169014084507045</v>
      </c>
      <c r="F29" s="110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135</v>
      </c>
      <c r="P29" s="125">
        <v>131</v>
      </c>
      <c r="Q29" s="125">
        <v>23960381</v>
      </c>
      <c r="R29" s="48">
        <f t="shared" si="4"/>
        <v>5596</v>
      </c>
      <c r="S29" s="49">
        <f t="shared" si="5"/>
        <v>134.304</v>
      </c>
      <c r="T29" s="49">
        <f t="shared" si="6"/>
        <v>5.5960000000000001</v>
      </c>
      <c r="U29" s="126">
        <v>4.2</v>
      </c>
      <c r="V29" s="126">
        <f t="shared" si="7"/>
        <v>4.2</v>
      </c>
      <c r="W29" s="127" t="s">
        <v>148</v>
      </c>
      <c r="X29" s="129">
        <v>0</v>
      </c>
      <c r="Y29" s="129">
        <v>995</v>
      </c>
      <c r="Z29" s="129">
        <v>1185</v>
      </c>
      <c r="AA29" s="129">
        <v>1185</v>
      </c>
      <c r="AB29" s="129">
        <v>1189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28">
        <v>34418092</v>
      </c>
      <c r="AH29" s="51">
        <f t="shared" si="9"/>
        <v>1305</v>
      </c>
      <c r="AI29" s="52">
        <f t="shared" si="8"/>
        <v>233.20228734810578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7639332</v>
      </c>
      <c r="AQ29" s="129">
        <f t="shared" si="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1"/>
        <v>6.3380281690140849</v>
      </c>
      <c r="F30" s="110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117</v>
      </c>
      <c r="P30" s="125">
        <v>134</v>
      </c>
      <c r="Q30" s="125">
        <v>23965833</v>
      </c>
      <c r="R30" s="48">
        <f t="shared" si="4"/>
        <v>5452</v>
      </c>
      <c r="S30" s="49">
        <f t="shared" si="5"/>
        <v>130.84800000000001</v>
      </c>
      <c r="T30" s="49">
        <f t="shared" si="6"/>
        <v>5.452</v>
      </c>
      <c r="U30" s="126">
        <v>3.3</v>
      </c>
      <c r="V30" s="126">
        <f t="shared" si="7"/>
        <v>3.3</v>
      </c>
      <c r="W30" s="127" t="s">
        <v>156</v>
      </c>
      <c r="X30" s="129">
        <v>0</v>
      </c>
      <c r="Y30" s="129">
        <v>1121</v>
      </c>
      <c r="Z30" s="129">
        <v>1196</v>
      </c>
      <c r="AA30" s="129">
        <v>0</v>
      </c>
      <c r="AB30" s="129">
        <v>1199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28">
        <v>34419209</v>
      </c>
      <c r="AH30" s="51">
        <f t="shared" si="9"/>
        <v>1117</v>
      </c>
      <c r="AI30" s="52">
        <f t="shared" si="8"/>
        <v>204.87894350696993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7639332</v>
      </c>
      <c r="AQ30" s="129">
        <f t="shared" si="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1"/>
        <v>6.3380281690140849</v>
      </c>
      <c r="F31" s="110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111</v>
      </c>
      <c r="P31" s="125">
        <v>125</v>
      </c>
      <c r="Q31" s="125">
        <v>23971195</v>
      </c>
      <c r="R31" s="48">
        <f t="shared" si="4"/>
        <v>5362</v>
      </c>
      <c r="S31" s="49">
        <f t="shared" si="5"/>
        <v>128.68799999999999</v>
      </c>
      <c r="T31" s="49">
        <f t="shared" si="6"/>
        <v>5.3620000000000001</v>
      </c>
      <c r="U31" s="126">
        <v>2.5</v>
      </c>
      <c r="V31" s="126">
        <f t="shared" si="7"/>
        <v>2.5</v>
      </c>
      <c r="W31" s="127" t="s">
        <v>156</v>
      </c>
      <c r="X31" s="129">
        <v>0</v>
      </c>
      <c r="Y31" s="129">
        <v>1095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28">
        <v>34420286</v>
      </c>
      <c r="AH31" s="51">
        <f t="shared" si="9"/>
        <v>1077</v>
      </c>
      <c r="AI31" s="52">
        <f t="shared" si="8"/>
        <v>200.85788884744497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7639332</v>
      </c>
      <c r="AQ31" s="129">
        <f t="shared" si="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1"/>
        <v>7.746478873239437</v>
      </c>
      <c r="F32" s="110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119</v>
      </c>
      <c r="P32" s="125">
        <v>118</v>
      </c>
      <c r="Q32" s="125">
        <v>23976628</v>
      </c>
      <c r="R32" s="48">
        <f t="shared" si="4"/>
        <v>5433</v>
      </c>
      <c r="S32" s="49">
        <f t="shared" si="5"/>
        <v>130.392</v>
      </c>
      <c r="T32" s="49">
        <f t="shared" si="6"/>
        <v>5.4329999999999998</v>
      </c>
      <c r="U32" s="126">
        <v>2.1</v>
      </c>
      <c r="V32" s="126">
        <f t="shared" si="7"/>
        <v>2.1</v>
      </c>
      <c r="W32" s="127" t="s">
        <v>156</v>
      </c>
      <c r="X32" s="129">
        <v>0</v>
      </c>
      <c r="Y32" s="129">
        <v>1005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28">
        <v>34421308</v>
      </c>
      <c r="AH32" s="51">
        <f t="shared" si="9"/>
        <v>1022</v>
      </c>
      <c r="AI32" s="52">
        <f t="shared" si="8"/>
        <v>188.10969998159396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7639332</v>
      </c>
      <c r="AQ32" s="129">
        <f t="shared" si="0"/>
        <v>0</v>
      </c>
      <c r="AR32" s="55">
        <v>0.88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8</v>
      </c>
      <c r="E33" s="43">
        <f t="shared" si="1"/>
        <v>5.6338028169014089</v>
      </c>
      <c r="F33" s="110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116</v>
      </c>
      <c r="P33" s="125">
        <v>100</v>
      </c>
      <c r="Q33" s="125">
        <v>23980654</v>
      </c>
      <c r="R33" s="48">
        <f t="shared" si="4"/>
        <v>4026</v>
      </c>
      <c r="S33" s="49">
        <f t="shared" si="5"/>
        <v>96.623999999999995</v>
      </c>
      <c r="T33" s="49">
        <f t="shared" si="6"/>
        <v>4.0259999999999998</v>
      </c>
      <c r="U33" s="126">
        <v>5.6</v>
      </c>
      <c r="V33" s="126">
        <f t="shared" si="7"/>
        <v>5.6</v>
      </c>
      <c r="W33" s="127" t="s">
        <v>129</v>
      </c>
      <c r="X33" s="129">
        <v>0</v>
      </c>
      <c r="Y33" s="129">
        <v>0</v>
      </c>
      <c r="Z33" s="129">
        <v>1100</v>
      </c>
      <c r="AA33" s="129">
        <v>0</v>
      </c>
      <c r="AB33" s="129">
        <v>1110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28">
        <v>34422084</v>
      </c>
      <c r="AH33" s="51">
        <f t="shared" si="9"/>
        <v>776</v>
      </c>
      <c r="AI33" s="52">
        <f t="shared" si="8"/>
        <v>192.74714356681571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0.25</v>
      </c>
      <c r="AP33" s="129">
        <v>7639823</v>
      </c>
      <c r="AQ33" s="129">
        <f t="shared" si="0"/>
        <v>491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13</v>
      </c>
      <c r="E34" s="43">
        <f t="shared" si="1"/>
        <v>9.1549295774647899</v>
      </c>
      <c r="F34" s="110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112</v>
      </c>
      <c r="P34" s="125">
        <v>112</v>
      </c>
      <c r="Q34" s="125">
        <v>23984705</v>
      </c>
      <c r="R34" s="48">
        <f t="shared" si="4"/>
        <v>4051</v>
      </c>
      <c r="S34" s="49">
        <f t="shared" si="5"/>
        <v>97.224000000000004</v>
      </c>
      <c r="T34" s="49">
        <f t="shared" si="6"/>
        <v>4.0510000000000002</v>
      </c>
      <c r="U34" s="126">
        <v>3.2</v>
      </c>
      <c r="V34" s="126">
        <f>U34</f>
        <v>3.2</v>
      </c>
      <c r="W34" s="127" t="s">
        <v>129</v>
      </c>
      <c r="X34" s="129">
        <v>0</v>
      </c>
      <c r="Y34" s="129">
        <v>0</v>
      </c>
      <c r="Z34" s="129">
        <v>1047</v>
      </c>
      <c r="AA34" s="129">
        <v>0</v>
      </c>
      <c r="AB34" s="129">
        <v>1067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28">
        <v>34422756</v>
      </c>
      <c r="AH34" s="51">
        <f t="shared" si="9"/>
        <v>672</v>
      </c>
      <c r="AI34" s="52">
        <f t="shared" si="8"/>
        <v>165.88496667489508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0.25</v>
      </c>
      <c r="AP34" s="129">
        <v>7640412</v>
      </c>
      <c r="AQ34" s="129">
        <f t="shared" si="0"/>
        <v>589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123.625</v>
      </c>
      <c r="Q35" s="66">
        <f>Q34-Q10</f>
        <v>123391</v>
      </c>
      <c r="R35" s="67">
        <f>SUM(R11:R34)</f>
        <v>123391</v>
      </c>
      <c r="S35" s="68">
        <f>AVERAGE(S11:S34)</f>
        <v>123.39100000000001</v>
      </c>
      <c r="T35" s="68">
        <f>SUM(T11:T34)</f>
        <v>123.39099999999999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25738</v>
      </c>
      <c r="AH35" s="70">
        <f>SUM(AH11:AH34)</f>
        <v>25738</v>
      </c>
      <c r="AI35" s="71">
        <f>$AH$35/$T35</f>
        <v>208.58895705521473</v>
      </c>
      <c r="AJ35" s="99"/>
      <c r="AK35" s="100"/>
      <c r="AL35" s="100"/>
      <c r="AM35" s="100"/>
      <c r="AN35" s="101"/>
      <c r="AO35" s="72"/>
      <c r="AP35" s="73">
        <f>AP34-AP10</f>
        <v>6620</v>
      </c>
      <c r="AQ35" s="74">
        <f>SUM(AQ11:AQ34)</f>
        <v>6620</v>
      </c>
      <c r="AR35" s="75">
        <f>AVERAGE(AR11:AR34)</f>
        <v>0.89550000000000007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158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198</v>
      </c>
      <c r="C41" s="116"/>
      <c r="D41" s="116"/>
      <c r="E41" s="121"/>
      <c r="F41" s="121"/>
      <c r="G41" s="121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0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125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8" t="s">
        <v>142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8" t="s">
        <v>143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5" t="s">
        <v>162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159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131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5" t="s">
        <v>160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132</v>
      </c>
      <c r="C50" s="94"/>
      <c r="D50" s="94"/>
      <c r="E50" s="94"/>
      <c r="F50" s="94"/>
      <c r="G50" s="94"/>
      <c r="H50" s="94"/>
      <c r="I50" s="123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161</v>
      </c>
      <c r="C51" s="94"/>
      <c r="D51" s="94"/>
      <c r="E51" s="94"/>
      <c r="F51" s="94"/>
      <c r="G51" s="94"/>
      <c r="H51" s="94"/>
      <c r="I51" s="123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133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140</v>
      </c>
      <c r="C53" s="116"/>
      <c r="D53" s="116"/>
      <c r="E53" s="116"/>
      <c r="F53" s="116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163</v>
      </c>
      <c r="C54" s="116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16"/>
      <c r="D55" s="116"/>
      <c r="E55" s="116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126</v>
      </c>
      <c r="C56" s="116"/>
      <c r="D56" s="116"/>
      <c r="E56" s="116"/>
      <c r="F56" s="116"/>
      <c r="G56" s="116"/>
      <c r="H56" s="116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 t="s">
        <v>164</v>
      </c>
      <c r="C57" s="116"/>
      <c r="D57" s="116"/>
      <c r="E57" s="116"/>
      <c r="F57" s="116"/>
      <c r="G57" s="94"/>
      <c r="H57" s="94"/>
      <c r="I57" s="123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127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120"/>
      <c r="V58" s="120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5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9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5"/>
      <c r="D66" s="94"/>
      <c r="E66" s="116"/>
      <c r="F66" s="116"/>
      <c r="G66" s="116"/>
      <c r="H66" s="116"/>
      <c r="I66" s="94"/>
      <c r="J66" s="117"/>
      <c r="K66" s="117"/>
      <c r="L66" s="117"/>
      <c r="M66" s="117"/>
      <c r="N66" s="117"/>
      <c r="O66" s="117"/>
      <c r="P66" s="117"/>
      <c r="Q66" s="117"/>
      <c r="R66" s="117"/>
      <c r="S66" s="92"/>
      <c r="T66" s="92"/>
      <c r="U66" s="92"/>
      <c r="V66" s="92"/>
      <c r="W66" s="92"/>
      <c r="X66" s="92"/>
      <c r="Y66" s="92"/>
      <c r="Z66" s="84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111"/>
      <c r="AW66" s="107"/>
      <c r="AX66" s="107"/>
      <c r="AY66" s="107"/>
    </row>
    <row r="67" spans="1:51" x14ac:dyDescent="0.25">
      <c r="B67" s="95"/>
      <c r="C67" s="122"/>
      <c r="D67" s="94"/>
      <c r="E67" s="116"/>
      <c r="F67" s="116"/>
      <c r="G67" s="116"/>
      <c r="H67" s="116"/>
      <c r="I67" s="9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84"/>
      <c r="X67" s="84"/>
      <c r="Y67" s="84"/>
      <c r="Z67" s="112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111"/>
      <c r="AW67" s="107"/>
      <c r="AX67" s="107"/>
      <c r="AY67" s="107"/>
    </row>
    <row r="68" spans="1:51" x14ac:dyDescent="0.25">
      <c r="B68" s="1"/>
      <c r="C68" s="122"/>
      <c r="D68" s="116"/>
      <c r="E68" s="94"/>
      <c r="F68" s="116"/>
      <c r="G68" s="116"/>
      <c r="H68" s="116"/>
      <c r="I68" s="116"/>
      <c r="J68" s="92"/>
      <c r="K68" s="92"/>
      <c r="L68" s="92"/>
      <c r="M68" s="92"/>
      <c r="N68" s="92"/>
      <c r="O68" s="92"/>
      <c r="P68" s="92"/>
      <c r="Q68" s="92"/>
      <c r="R68" s="92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1"/>
      <c r="C69" s="118"/>
      <c r="D69" s="116"/>
      <c r="E69" s="94"/>
      <c r="F69" s="94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82"/>
      <c r="C70" s="118"/>
      <c r="D70" s="116"/>
      <c r="E70" s="116"/>
      <c r="F70" s="94"/>
      <c r="G70" s="94"/>
      <c r="H70" s="94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82"/>
      <c r="C71" s="92"/>
      <c r="D71" s="116"/>
      <c r="E71" s="116"/>
      <c r="F71" s="116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82"/>
      <c r="C72" s="122"/>
      <c r="D72" s="92"/>
      <c r="E72" s="116"/>
      <c r="F72" s="116"/>
      <c r="G72" s="116"/>
      <c r="H72" s="116"/>
      <c r="I72" s="92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82"/>
      <c r="C73" s="118"/>
      <c r="D73" s="92"/>
      <c r="E73" s="116"/>
      <c r="F73" s="116"/>
      <c r="G73" s="116"/>
      <c r="H73" s="116"/>
      <c r="I73" s="92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U73" s="107"/>
      <c r="AV73" s="111"/>
      <c r="AW73" s="107"/>
      <c r="AX73" s="107"/>
      <c r="AY73" s="107"/>
    </row>
    <row r="74" spans="1:51" x14ac:dyDescent="0.25">
      <c r="B74" s="92"/>
      <c r="C74" s="122"/>
      <c r="D74" s="116"/>
      <c r="E74" s="92"/>
      <c r="F74" s="116"/>
      <c r="G74" s="116"/>
      <c r="H74" s="116"/>
      <c r="I74" s="116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3"/>
      <c r="V74" s="83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U74" s="107"/>
      <c r="AV74" s="111"/>
      <c r="AW74" s="107"/>
      <c r="AX74" s="107"/>
      <c r="AY74" s="107"/>
    </row>
    <row r="75" spans="1:51" x14ac:dyDescent="0.25">
      <c r="A75" s="112"/>
      <c r="B75" s="92"/>
      <c r="C75" s="90"/>
      <c r="D75" s="116"/>
      <c r="E75" s="92"/>
      <c r="F75" s="92"/>
      <c r="G75" s="116"/>
      <c r="H75" s="116"/>
      <c r="I75" s="113"/>
      <c r="J75" s="113"/>
      <c r="K75" s="113"/>
      <c r="L75" s="113"/>
      <c r="M75" s="113"/>
      <c r="N75" s="113"/>
      <c r="O75" s="114"/>
      <c r="P75" s="109"/>
      <c r="R75" s="111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82"/>
      <c r="G76" s="92"/>
      <c r="H76" s="9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G77" s="92"/>
      <c r="H77" s="92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I81" s="113"/>
      <c r="J81" s="113"/>
      <c r="K81" s="113"/>
      <c r="L81" s="113"/>
      <c r="M81" s="113"/>
      <c r="N81" s="113"/>
      <c r="O81" s="114"/>
      <c r="P81" s="109"/>
      <c r="R81" s="84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I82" s="113"/>
      <c r="J82" s="113"/>
      <c r="K82" s="113"/>
      <c r="L82" s="113"/>
      <c r="M82" s="113"/>
      <c r="N82" s="113"/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Q93" s="109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R103" s="109"/>
      <c r="S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09"/>
      <c r="Q107" s="109"/>
      <c r="R107" s="109"/>
      <c r="S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R108" s="109"/>
      <c r="S108" s="109"/>
      <c r="T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R109" s="109"/>
      <c r="S109" s="109"/>
      <c r="T109" s="109"/>
      <c r="U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T110" s="109"/>
      <c r="U110" s="109"/>
      <c r="AS110" s="107"/>
      <c r="AT110" s="107"/>
      <c r="AU110" s="107"/>
      <c r="AV110" s="107"/>
      <c r="AW110" s="107"/>
      <c r="AX110" s="107"/>
      <c r="AY110" s="107"/>
    </row>
    <row r="122" spans="45:51" x14ac:dyDescent="0.25">
      <c r="AS122" s="107"/>
      <c r="AT122" s="107"/>
      <c r="AU122" s="107"/>
      <c r="AV122" s="107"/>
      <c r="AW122" s="107"/>
      <c r="AX122" s="107"/>
      <c r="AY122" s="107"/>
    </row>
  </sheetData>
  <protectedRanges>
    <protectedRange sqref="N66:R66 B76 S68:T74 B68:B73 S64:T65 N69:R74 T56:T63 T41:T46" name="Range2_12_5_1_1"/>
    <protectedRange sqref="N10 L10 L6 D6 D8 AD8 AF8 O8:U8 AJ8:AR8 AF10 AR11:AR34 L24:N31 G23:G34 N12:N23 N32:N34 E23:E34 E11:G22 N11:AG11 O12:AG34" name="Range1_16_3_1_1"/>
    <protectedRange sqref="I71 J69:M74 J66:M66 I7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5:H75 F74 E73" name="Range2_2_2_9_2_1_1"/>
    <protectedRange sqref="D71 D74:D75" name="Range2_1_1_1_1_1_9_2_1_1"/>
    <protectedRange sqref="Q10" name="Range1_17_1_1_1"/>
    <protectedRange sqref="AG10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4:B75 J67:R68 D72:D73 I72:I73 Z65:Z66 S66:Y67 AA66:AU67 E74:E75 G76:H77 F75" name="Range2_2_1_10_1_1_1_2"/>
    <protectedRange sqref="C71" name="Range2_2_1_10_2_1_1_1"/>
    <protectedRange sqref="N64:R65 G72:H72 D68 F71 E70" name="Range2_12_1_6_1_1"/>
    <protectedRange sqref="D63:D64 I68:I70 I64:M65 G73:H74 G66:H68 E71:E72 F72:F73 F65:F67 E64:E66" name="Range2_2_12_1_7_1_1"/>
    <protectedRange sqref="D69:D70" name="Range2_1_1_1_1_11_1_2_1_1"/>
    <protectedRange sqref="E67 G69:H69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5:H65" name="Range2_2_12_1_1_1_1_1"/>
    <protectedRange sqref="C63" name="Range2_1_4_2_1_1_1"/>
    <protectedRange sqref="C65:C66" name="Range2_5_1_1_1"/>
    <protectedRange sqref="E68:E69 F69:F70 G70:H71 I66:I67" name="Range2_2_1_1_1_1"/>
    <protectedRange sqref="D66:D67" name="Range2_1_1_1_1_1_1_1_1"/>
    <protectedRange sqref="AS11:AS15" name="Range1_4_1_1_1_1"/>
    <protectedRange sqref="J11:J15 J26:J34" name="Range1_1_2_1_10_1_1_1_1"/>
    <protectedRange sqref="R81" name="Range2_2_1_10_1_1_1_1_1"/>
    <protectedRange sqref="B41:B42" name="Range2_12_5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G41:H44" name="Range2_2_12_1_3_1_1_1_1_1_4_1_1"/>
    <protectedRange sqref="E41:F44" name="Range2_2_12_1_7_1_1_3_1_1"/>
    <protectedRange sqref="S41:S46" name="Range2_12_5_1_1_2_3_1"/>
    <protectedRange sqref="Q41:R44" name="Range2_12_1_6_1_1_1_1_2_1"/>
    <protectedRange sqref="N41:P44" name="Range2_12_1_2_3_1_1_1_1_2_1"/>
    <protectedRange sqref="I41:M44" name="Range2_2_12_1_4_3_1_1_1_1_2_1"/>
    <protectedRange sqref="D41:D44" name="Range2_2_12_1_3_1_2_1_1_1_2_1_2_1"/>
    <protectedRange sqref="T50:T55" name="Range2_12_5_1_1_3"/>
    <protectedRange sqref="T49" name="Range2_12_5_1_1_2_2"/>
    <protectedRange sqref="S49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5:B67" name="Range2_12_5_1_1_2"/>
    <protectedRange sqref="B64" name="Range2_12_5_1_1_2_1_4_1_1_1_2_1_1_1_1_1_1_1"/>
    <protectedRange sqref="F62 G64:H64" name="Range2_2_12_1_1_1_1_1_1"/>
    <protectedRange sqref="D62:E62" name="Range2_2_12_1_7_1_1_2_1"/>
    <protectedRange sqref="C62" name="Range2_1_1_2_1_1_1"/>
    <protectedRange sqref="B62:B63" name="Range2_12_5_1_1_2_1"/>
    <protectedRange sqref="B61" name="Range2_12_5_1_1_2_1_2_1"/>
    <protectedRange sqref="B60" name="Range2_12_5_1_1_2_1_2_2"/>
    <protectedRange sqref="B59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E48:H48" name="Range2_2_12_1_3_1_2_1_1_1_1_2_1_1_1_1_1_1_1"/>
    <protectedRange sqref="D48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" name="Range2_2_12_1_4_2_1_1_1_4_1_2_1_1_1_2_2_1_1"/>
    <protectedRange sqref="B43:B44" name="Range2_12_5_1_1_1_2_2_1_1_1_1_1_1_1_1_1_1"/>
    <protectedRange sqref="B45" name="Range2_12_5_1_1_1_3_1_1_1_1_1_1_1_1_1_1_1"/>
    <protectedRange sqref="S60:S63" name="Range2_12_5_1_1_5"/>
    <protectedRange sqref="N60:R63" name="Range2_12_1_6_1_1_1"/>
    <protectedRange sqref="J60:M63" name="Range2_2_12_1_7_1_1_2"/>
    <protectedRange sqref="S58:S59" name="Range2_12_2_1_1_1_2_1_1_1"/>
    <protectedRange sqref="Q59:R59" name="Range2_12_1_4_1_1_1_1_1_1_1_1_1_1_1_1_1_1_1"/>
    <protectedRange sqref="N59:P59" name="Range2_12_1_2_1_1_1_1_1_1_1_1_1_1_1_1_1_1_1_1"/>
    <protectedRange sqref="J59:M59" name="Range2_2_12_1_4_1_1_1_1_1_1_1_1_1_1_1_1_1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50:S57" name="Range2_12_4_1_1_1_4_2_2_2_1"/>
    <protectedRange sqref="Q50:R57" name="Range2_12_1_6_1_1_1_2_3_2_1_1_3_2"/>
    <protectedRange sqref="N50:P57" name="Range2_12_1_2_3_1_1_1_2_3_2_1_1_3_2"/>
    <protectedRange sqref="K50:M57" name="Range2_2_12_1_4_3_1_1_1_3_3_2_1_1_3_2"/>
    <protectedRange sqref="J50:J57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:I55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5" name="Range2_2_12_1_3_1_2_1_1_1_2_1_1_1_1_1_1_2_1_1_1_1_1_1"/>
    <protectedRange sqref="D54:E55" name="Range2_2_12_1_3_1_2_1_1_1_2_1_1_1_1_3_1_1_1_1_1_2_1_2"/>
    <protectedRange sqref="F54:F55" name="Range2_2_12_1_3_1_2_1_1_1_3_1_1_1_1_1_3_1_1_1_1_1_1_1_2"/>
    <protectedRange sqref="I58:I63" name="Range2_2_12_1_7_1_1_2_2_1_1"/>
    <protectedRange sqref="I56:I57" name="Range2_2_12_1_4_3_1_1_1_3_3_1_1_3_1_1_1_1_1_1_2_1_1"/>
    <protectedRange sqref="G56:H57 E56:F56" name="Range2_2_12_1_3_1_2_1_1_1_1_2_1_1_1_1_1_1_2_1_1"/>
    <protectedRange sqref="D56" name="Range2_2_12_1_3_1_2_1_1_1_2_1_2_3_1_1_1_1_1_1_1"/>
    <protectedRange sqref="G63:H63" name="Range2_2_12_1_3_1_2_1_1_1_2_1_1_1_1_1_1_2_1_1_1_1_1_1_1_1_1"/>
    <protectedRange sqref="F61 G60:H62" name="Range2_2_12_1_3_3_1_1_1_2_1_1_1_1_1_1_1_1_1_1_1_1_1_1_1_1"/>
    <protectedRange sqref="G58:H58" name="Range2_2_12_1_3_1_2_1_1_1_2_1_1_1_1_1_1_2_1_1_1_1_1_2_1"/>
    <protectedRange sqref="F58:F60" name="Range2_2_12_1_3_1_2_1_1_1_3_1_1_1_1_1_3_1_1_1_1_1_1_1_1_1"/>
    <protectedRange sqref="F57 G59:H59" name="Range2_2_12_1_3_1_2_1_1_1_1_2_1_1_1_1_1_1_1_1_1_1_1"/>
    <protectedRange sqref="D61" name="Range2_2_12_1_7_1_1_2_1_1_1_1_1"/>
    <protectedRange sqref="E61" name="Range2_2_12_1_1_1_1_1_1_1_1_1_1_1"/>
    <protectedRange sqref="C61" name="Range2_1_4_2_1_1_1_1_1_1_1_1"/>
    <protectedRange sqref="D58:E60" name="Range2_2_12_1_3_1_2_1_1_1_3_1_1_1_1_1_1_1_2_1_1_1_1_1_1_1"/>
    <protectedRange sqref="D57:E57" name="Range2_2_12_1_3_1_2_1_1_1_2_1_1_1_1_3_1_1_1_1_1_1_1_1_1_1"/>
    <protectedRange sqref="B57" name="Range2_12_5_1_1_2_1_4_1_1_1_2_1_1_1_1_1_1_1_1_1_2_1_1_1_1"/>
    <protectedRange sqref="B58" name="Range2_12_5_1_1_2_1_2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16" priority="5" operator="containsText" text="N/A">
      <formula>NOT(ISERROR(SEARCH("N/A",X11)))</formula>
    </cfRule>
    <cfRule type="cellIs" dxfId="615" priority="23" operator="equal">
      <formula>0</formula>
    </cfRule>
  </conditionalFormatting>
  <conditionalFormatting sqref="X11:AE34">
    <cfRule type="cellIs" dxfId="614" priority="22" operator="greaterThanOrEqual">
      <formula>1185</formula>
    </cfRule>
  </conditionalFormatting>
  <conditionalFormatting sqref="X11:AE34">
    <cfRule type="cellIs" dxfId="613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612" priority="20" operator="equal">
      <formula>0</formula>
    </cfRule>
  </conditionalFormatting>
  <conditionalFormatting sqref="X8 AJ11:AO11 AJ15:AL15 AJ12:AN14 AK33:AK34 AJ16:AJ34 AO12:AO32 AL16:AL34 AM15:AN34">
    <cfRule type="cellIs" dxfId="611" priority="19" operator="greaterThan">
      <formula>1179</formula>
    </cfRule>
  </conditionalFormatting>
  <conditionalFormatting sqref="X8 AJ11:AO11 AJ15:AL15 AJ12:AN14 AK33:AK34 AJ16:AJ34 AO12:AO32 AL16:AL34 AM15:AN34">
    <cfRule type="cellIs" dxfId="610" priority="18" operator="greaterThan">
      <formula>99</formula>
    </cfRule>
  </conditionalFormatting>
  <conditionalFormatting sqref="X8 AJ11:AO11 AJ15:AL15 AJ12:AN14 AK33:AK34 AJ16:AJ34 AO12:AO32 AL16:AL34 AM15:AN34">
    <cfRule type="cellIs" dxfId="609" priority="17" operator="greaterThan">
      <formula>0.99</formula>
    </cfRule>
  </conditionalFormatting>
  <conditionalFormatting sqref="AB8">
    <cfRule type="cellIs" dxfId="608" priority="16" operator="equal">
      <formula>0</formula>
    </cfRule>
  </conditionalFormatting>
  <conditionalFormatting sqref="AB8">
    <cfRule type="cellIs" dxfId="607" priority="15" operator="greaterThan">
      <formula>1179</formula>
    </cfRule>
  </conditionalFormatting>
  <conditionalFormatting sqref="AB8">
    <cfRule type="cellIs" dxfId="606" priority="14" operator="greaterThan">
      <formula>99</formula>
    </cfRule>
  </conditionalFormatting>
  <conditionalFormatting sqref="AB8">
    <cfRule type="cellIs" dxfId="605" priority="13" operator="greaterThan">
      <formula>0.99</formula>
    </cfRule>
  </conditionalFormatting>
  <conditionalFormatting sqref="AQ11:AQ34 AO33:AO34 AK16:AK32">
    <cfRule type="cellIs" dxfId="604" priority="12" operator="equal">
      <formula>0</formula>
    </cfRule>
  </conditionalFormatting>
  <conditionalFormatting sqref="AQ11:AQ34 AO33:AO34 AK16:AK32">
    <cfRule type="cellIs" dxfId="603" priority="11" operator="greaterThan">
      <formula>1179</formula>
    </cfRule>
  </conditionalFormatting>
  <conditionalFormatting sqref="AQ11:AQ34 AO33:AO34 AK16:AK32">
    <cfRule type="cellIs" dxfId="602" priority="10" operator="greaterThan">
      <formula>99</formula>
    </cfRule>
  </conditionalFormatting>
  <conditionalFormatting sqref="AQ11:AQ34 AO33:AO34 AK16:AK32">
    <cfRule type="cellIs" dxfId="601" priority="9" operator="greaterThan">
      <formula>0.99</formula>
    </cfRule>
  </conditionalFormatting>
  <conditionalFormatting sqref="AI11:AI34">
    <cfRule type="cellIs" dxfId="600" priority="8" operator="greaterThan">
      <formula>$AI$8</formula>
    </cfRule>
  </conditionalFormatting>
  <conditionalFormatting sqref="AH11:AH34">
    <cfRule type="cellIs" dxfId="599" priority="6" operator="greaterThan">
      <formula>$AH$8</formula>
    </cfRule>
    <cfRule type="cellIs" dxfId="598" priority="7" operator="greaterThan">
      <formula>$AH$8</formula>
    </cfRule>
  </conditionalFormatting>
  <conditionalFormatting sqref="AP11:AP34">
    <cfRule type="cellIs" dxfId="597" priority="4" operator="equal">
      <formula>0</formula>
    </cfRule>
  </conditionalFormatting>
  <conditionalFormatting sqref="AP11:AP34">
    <cfRule type="cellIs" dxfId="596" priority="3" operator="greaterThan">
      <formula>1179</formula>
    </cfRule>
  </conditionalFormatting>
  <conditionalFormatting sqref="AP11:AP34">
    <cfRule type="cellIs" dxfId="595" priority="2" operator="greaterThan">
      <formula>99</formula>
    </cfRule>
  </conditionalFormatting>
  <conditionalFormatting sqref="AP11:AP34">
    <cfRule type="cellIs" dxfId="59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7030A0"/>
  </sheetPr>
  <dimension ref="A2:AY124"/>
  <sheetViews>
    <sheetView showGridLines="0" topLeftCell="A37" zoomScaleNormal="100" workbookViewId="0">
      <selection activeCell="B51" sqref="B51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/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32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27" t="s">
        <v>10</v>
      </c>
      <c r="I7" s="228" t="s">
        <v>11</v>
      </c>
      <c r="J7" s="228" t="s">
        <v>12</v>
      </c>
      <c r="K7" s="228" t="s">
        <v>13</v>
      </c>
      <c r="L7" s="14"/>
      <c r="M7" s="14"/>
      <c r="N7" s="14"/>
      <c r="O7" s="227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28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28" t="s">
        <v>22</v>
      </c>
      <c r="AG7" s="228" t="s">
        <v>23</v>
      </c>
      <c r="AH7" s="228" t="s">
        <v>24</v>
      </c>
      <c r="AI7" s="228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28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42055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26064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28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29" t="s">
        <v>51</v>
      </c>
      <c r="V9" s="229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31" t="s">
        <v>55</v>
      </c>
      <c r="AG9" s="231" t="s">
        <v>56</v>
      </c>
      <c r="AH9" s="266" t="s">
        <v>57</v>
      </c>
      <c r="AI9" s="281" t="s">
        <v>58</v>
      </c>
      <c r="AJ9" s="229" t="s">
        <v>59</v>
      </c>
      <c r="AK9" s="229" t="s">
        <v>60</v>
      </c>
      <c r="AL9" s="229" t="s">
        <v>61</v>
      </c>
      <c r="AM9" s="229" t="s">
        <v>62</v>
      </c>
      <c r="AN9" s="229" t="s">
        <v>63</v>
      </c>
      <c r="AO9" s="229" t="s">
        <v>64</v>
      </c>
      <c r="AP9" s="229" t="s">
        <v>65</v>
      </c>
      <c r="AQ9" s="283" t="s">
        <v>66</v>
      </c>
      <c r="AR9" s="229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29" t="s">
        <v>72</v>
      </c>
      <c r="C10" s="229" t="s">
        <v>73</v>
      </c>
      <c r="D10" s="229" t="s">
        <v>74</v>
      </c>
      <c r="E10" s="229" t="s">
        <v>75</v>
      </c>
      <c r="F10" s="229" t="s">
        <v>74</v>
      </c>
      <c r="G10" s="229" t="s">
        <v>75</v>
      </c>
      <c r="H10" s="292"/>
      <c r="I10" s="229" t="s">
        <v>75</v>
      </c>
      <c r="J10" s="229" t="s">
        <v>75</v>
      </c>
      <c r="K10" s="229" t="s">
        <v>75</v>
      </c>
      <c r="L10" s="30" t="s">
        <v>29</v>
      </c>
      <c r="M10" s="293"/>
      <c r="N10" s="30" t="s">
        <v>29</v>
      </c>
      <c r="O10" s="284"/>
      <c r="P10" s="284"/>
      <c r="Q10" s="3">
        <f>'FEB 19'!Q34</f>
        <v>26101280</v>
      </c>
      <c r="R10" s="274"/>
      <c r="S10" s="275"/>
      <c r="T10" s="276"/>
      <c r="U10" s="229" t="s">
        <v>75</v>
      </c>
      <c r="V10" s="229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19'!AG34</f>
        <v>34864572</v>
      </c>
      <c r="AH10" s="266"/>
      <c r="AI10" s="282"/>
      <c r="AJ10" s="229" t="s">
        <v>84</v>
      </c>
      <c r="AK10" s="229" t="s">
        <v>84</v>
      </c>
      <c r="AL10" s="229" t="s">
        <v>84</v>
      </c>
      <c r="AM10" s="229" t="s">
        <v>84</v>
      </c>
      <c r="AN10" s="229" t="s">
        <v>84</v>
      </c>
      <c r="AO10" s="229" t="s">
        <v>84</v>
      </c>
      <c r="AP10" s="2">
        <f>'FEB 19'!AP34</f>
        <v>7763220</v>
      </c>
      <c r="AQ10" s="284"/>
      <c r="AR10" s="230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7</v>
      </c>
      <c r="E11" s="43">
        <f>D11/1.42</f>
        <v>4.9295774647887329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126</v>
      </c>
      <c r="P11" s="125">
        <v>99</v>
      </c>
      <c r="Q11" s="125">
        <v>26105330</v>
      </c>
      <c r="R11" s="48">
        <f>Q11-Q10</f>
        <v>4050</v>
      </c>
      <c r="S11" s="49">
        <f>R11*24/1000</f>
        <v>97.2</v>
      </c>
      <c r="T11" s="49">
        <f>R11/1000</f>
        <v>4.05</v>
      </c>
      <c r="U11" s="126">
        <v>4.7</v>
      </c>
      <c r="V11" s="126">
        <f>U11</f>
        <v>4.7</v>
      </c>
      <c r="W11" s="127" t="s">
        <v>129</v>
      </c>
      <c r="X11" s="129">
        <v>0</v>
      </c>
      <c r="Y11" s="129">
        <v>0</v>
      </c>
      <c r="Z11" s="129">
        <v>1042</v>
      </c>
      <c r="AA11" s="129">
        <v>0</v>
      </c>
      <c r="AB11" s="129">
        <v>1160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34865320</v>
      </c>
      <c r="AH11" s="51">
        <f>IF(ISBLANK(AG11),"-",AG11-AG10)</f>
        <v>748</v>
      </c>
      <c r="AI11" s="52">
        <f>AH11/T11</f>
        <v>184.69135802469137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</v>
      </c>
      <c r="AP11" s="129">
        <v>7764305</v>
      </c>
      <c r="AQ11" s="129">
        <f>AP11-AP10</f>
        <v>1085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9</v>
      </c>
      <c r="E12" s="43">
        <f t="shared" ref="E12:E34" si="0">D12/1.42</f>
        <v>6.3380281690140849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125</v>
      </c>
      <c r="P12" s="125">
        <v>94</v>
      </c>
      <c r="Q12" s="125">
        <v>26109150</v>
      </c>
      <c r="R12" s="48">
        <f t="shared" ref="R12:R34" si="3">Q12-Q11</f>
        <v>3820</v>
      </c>
      <c r="S12" s="49">
        <f t="shared" ref="S12:S34" si="4">R12*24/1000</f>
        <v>91.68</v>
      </c>
      <c r="T12" s="49">
        <f t="shared" ref="T12:T34" si="5">R12/1000</f>
        <v>3.82</v>
      </c>
      <c r="U12" s="126">
        <v>5.9</v>
      </c>
      <c r="V12" s="126">
        <f t="shared" ref="V12:V34" si="6">U12</f>
        <v>5.9</v>
      </c>
      <c r="W12" s="127" t="s">
        <v>129</v>
      </c>
      <c r="X12" s="129">
        <v>0</v>
      </c>
      <c r="Y12" s="129">
        <v>0</v>
      </c>
      <c r="Z12" s="129">
        <v>1000</v>
      </c>
      <c r="AA12" s="129">
        <v>0</v>
      </c>
      <c r="AB12" s="129">
        <v>1160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34865988</v>
      </c>
      <c r="AH12" s="51">
        <f>IF(ISBLANK(AG12),"-",AG12-AG11)</f>
        <v>668</v>
      </c>
      <c r="AI12" s="52">
        <f t="shared" ref="AI12:AI34" si="7">AH12/T12</f>
        <v>174.86910994764398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</v>
      </c>
      <c r="AP12" s="129">
        <v>7765472</v>
      </c>
      <c r="AQ12" s="129">
        <f>AP12-AP11</f>
        <v>1167</v>
      </c>
      <c r="AR12" s="55">
        <v>1.02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10</v>
      </c>
      <c r="E13" s="43">
        <f t="shared" si="0"/>
        <v>7.042253521126761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129</v>
      </c>
      <c r="P13" s="125">
        <v>94</v>
      </c>
      <c r="Q13" s="125">
        <v>26112971</v>
      </c>
      <c r="R13" s="48">
        <f t="shared" si="3"/>
        <v>3821</v>
      </c>
      <c r="S13" s="49">
        <f t="shared" si="4"/>
        <v>91.703999999999994</v>
      </c>
      <c r="T13" s="49">
        <f t="shared" si="5"/>
        <v>3.8210000000000002</v>
      </c>
      <c r="U13" s="126">
        <v>7.4</v>
      </c>
      <c r="V13" s="126">
        <f t="shared" si="6"/>
        <v>7.4</v>
      </c>
      <c r="W13" s="127" t="s">
        <v>129</v>
      </c>
      <c r="X13" s="129">
        <v>0</v>
      </c>
      <c r="Y13" s="129">
        <v>0</v>
      </c>
      <c r="Z13" s="129">
        <v>982</v>
      </c>
      <c r="AA13" s="129">
        <v>0</v>
      </c>
      <c r="AB13" s="129">
        <v>1160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34866660</v>
      </c>
      <c r="AH13" s="51">
        <f>IF(ISBLANK(AG13),"-",AG13-AG12)</f>
        <v>672</v>
      </c>
      <c r="AI13" s="52">
        <f t="shared" si="7"/>
        <v>175.87019104946347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</v>
      </c>
      <c r="AP13" s="129">
        <v>7766890</v>
      </c>
      <c r="AQ13" s="129">
        <f>AP13-AP12</f>
        <v>1418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12</v>
      </c>
      <c r="E14" s="43">
        <f t="shared" si="0"/>
        <v>8.4507042253521139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124</v>
      </c>
      <c r="P14" s="125">
        <v>91</v>
      </c>
      <c r="Q14" s="125">
        <v>26116701</v>
      </c>
      <c r="R14" s="48">
        <f t="shared" si="3"/>
        <v>3730</v>
      </c>
      <c r="S14" s="49">
        <f t="shared" si="4"/>
        <v>89.52</v>
      </c>
      <c r="T14" s="49">
        <f t="shared" si="5"/>
        <v>3.73</v>
      </c>
      <c r="U14" s="126">
        <v>8.8000000000000007</v>
      </c>
      <c r="V14" s="126">
        <f t="shared" si="6"/>
        <v>8.8000000000000007</v>
      </c>
      <c r="W14" s="127" t="s">
        <v>129</v>
      </c>
      <c r="X14" s="129">
        <v>0</v>
      </c>
      <c r="Y14" s="129">
        <v>0</v>
      </c>
      <c r="Z14" s="129">
        <v>969</v>
      </c>
      <c r="AA14" s="129">
        <v>0</v>
      </c>
      <c r="AB14" s="129">
        <v>1161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34867388</v>
      </c>
      <c r="AH14" s="51">
        <f t="shared" ref="AH14:AH34" si="8">IF(ISBLANK(AG14),"-",AG14-AG13)</f>
        <v>728</v>
      </c>
      <c r="AI14" s="52">
        <f t="shared" si="7"/>
        <v>195.17426273458446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</v>
      </c>
      <c r="AP14" s="129">
        <v>7768264</v>
      </c>
      <c r="AQ14" s="129">
        <f>AP14-AP13</f>
        <v>1374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18</v>
      </c>
      <c r="E15" s="43">
        <f t="shared" si="0"/>
        <v>12.67605633802817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101</v>
      </c>
      <c r="P15" s="125">
        <v>96</v>
      </c>
      <c r="Q15" s="125">
        <v>26120651</v>
      </c>
      <c r="R15" s="48">
        <f t="shared" si="3"/>
        <v>3950</v>
      </c>
      <c r="S15" s="49">
        <f t="shared" si="4"/>
        <v>94.8</v>
      </c>
      <c r="T15" s="49">
        <f t="shared" si="5"/>
        <v>3.95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900</v>
      </c>
      <c r="AA15" s="129">
        <v>0</v>
      </c>
      <c r="AB15" s="129">
        <v>1160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34867964</v>
      </c>
      <c r="AH15" s="51">
        <f t="shared" si="8"/>
        <v>576</v>
      </c>
      <c r="AI15" s="52">
        <f t="shared" si="7"/>
        <v>145.82278481012656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</v>
      </c>
      <c r="AP15" s="129">
        <v>7768859</v>
      </c>
      <c r="AQ15" s="129">
        <f>AP15-AP14</f>
        <v>595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15</v>
      </c>
      <c r="E16" s="43">
        <f t="shared" si="0"/>
        <v>10.563380281690142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119</v>
      </c>
      <c r="P16" s="125">
        <v>118</v>
      </c>
      <c r="Q16" s="125">
        <v>26125332</v>
      </c>
      <c r="R16" s="48">
        <f t="shared" si="3"/>
        <v>4681</v>
      </c>
      <c r="S16" s="49">
        <f t="shared" si="4"/>
        <v>112.34399999999999</v>
      </c>
      <c r="T16" s="49">
        <f t="shared" si="5"/>
        <v>4.681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1109</v>
      </c>
      <c r="AA16" s="129">
        <v>0</v>
      </c>
      <c r="AB16" s="129">
        <v>1129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34868684</v>
      </c>
      <c r="AH16" s="51">
        <f t="shared" si="8"/>
        <v>720</v>
      </c>
      <c r="AI16" s="52">
        <f t="shared" si="7"/>
        <v>153.81328775902585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7768859</v>
      </c>
      <c r="AQ16" s="129">
        <f t="shared" ref="AQ16:AQ34" si="10">AP16-AP15</f>
        <v>0</v>
      </c>
      <c r="AR16" s="55">
        <v>1.06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0"/>
        <v>5.6338028169014089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136</v>
      </c>
      <c r="P17" s="125">
        <v>141</v>
      </c>
      <c r="Q17" s="125">
        <v>26131260</v>
      </c>
      <c r="R17" s="48">
        <f t="shared" si="3"/>
        <v>5928</v>
      </c>
      <c r="S17" s="49">
        <f t="shared" si="4"/>
        <v>142.27199999999999</v>
      </c>
      <c r="T17" s="49">
        <f t="shared" si="5"/>
        <v>5.9279999999999999</v>
      </c>
      <c r="U17" s="126">
        <v>9.3000000000000007</v>
      </c>
      <c r="V17" s="126">
        <f t="shared" si="6"/>
        <v>9.3000000000000007</v>
      </c>
      <c r="W17" s="127" t="s">
        <v>148</v>
      </c>
      <c r="X17" s="129">
        <v>0</v>
      </c>
      <c r="Y17" s="129">
        <v>1021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34869956</v>
      </c>
      <c r="AH17" s="51">
        <f t="shared" si="8"/>
        <v>1272</v>
      </c>
      <c r="AI17" s="52">
        <f t="shared" si="7"/>
        <v>214.57489878542509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7768859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135</v>
      </c>
      <c r="P18" s="125">
        <v>145</v>
      </c>
      <c r="Q18" s="125">
        <v>26137304</v>
      </c>
      <c r="R18" s="48">
        <f t="shared" si="3"/>
        <v>6044</v>
      </c>
      <c r="S18" s="49">
        <f t="shared" si="4"/>
        <v>145.05600000000001</v>
      </c>
      <c r="T18" s="49">
        <f t="shared" si="5"/>
        <v>6.0439999999999996</v>
      </c>
      <c r="U18" s="126">
        <v>9</v>
      </c>
      <c r="V18" s="126">
        <f t="shared" si="6"/>
        <v>9</v>
      </c>
      <c r="W18" s="127" t="s">
        <v>148</v>
      </c>
      <c r="X18" s="129">
        <v>0</v>
      </c>
      <c r="Y18" s="129">
        <v>1061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34871300</v>
      </c>
      <c r="AH18" s="51">
        <f t="shared" si="8"/>
        <v>1344</v>
      </c>
      <c r="AI18" s="52">
        <f t="shared" si="7"/>
        <v>222.36929185969558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7768859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134</v>
      </c>
      <c r="P19" s="125">
        <v>148</v>
      </c>
      <c r="Q19" s="125">
        <v>26143477</v>
      </c>
      <c r="R19" s="48">
        <f t="shared" si="3"/>
        <v>6173</v>
      </c>
      <c r="S19" s="49">
        <f t="shared" si="4"/>
        <v>148.15199999999999</v>
      </c>
      <c r="T19" s="49">
        <f t="shared" si="5"/>
        <v>6.173</v>
      </c>
      <c r="U19" s="126">
        <v>8.5</v>
      </c>
      <c r="V19" s="126">
        <f t="shared" si="6"/>
        <v>8.5</v>
      </c>
      <c r="W19" s="127" t="s">
        <v>148</v>
      </c>
      <c r="X19" s="129">
        <v>0</v>
      </c>
      <c r="Y19" s="129">
        <v>1073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34872668</v>
      </c>
      <c r="AH19" s="51">
        <f t="shared" si="8"/>
        <v>1368</v>
      </c>
      <c r="AI19" s="52">
        <f t="shared" si="7"/>
        <v>221.61023813380851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7768859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134</v>
      </c>
      <c r="P20" s="125">
        <v>148</v>
      </c>
      <c r="Q20" s="125">
        <v>26149522</v>
      </c>
      <c r="R20" s="48">
        <f t="shared" si="3"/>
        <v>6045</v>
      </c>
      <c r="S20" s="49">
        <f t="shared" si="4"/>
        <v>145.08000000000001</v>
      </c>
      <c r="T20" s="49">
        <f t="shared" si="5"/>
        <v>6.0449999999999999</v>
      </c>
      <c r="U20" s="126">
        <v>8.1</v>
      </c>
      <c r="V20" s="126">
        <f t="shared" si="6"/>
        <v>8.1</v>
      </c>
      <c r="W20" s="127" t="s">
        <v>148</v>
      </c>
      <c r="X20" s="129">
        <v>0</v>
      </c>
      <c r="Y20" s="129">
        <v>1077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34874008</v>
      </c>
      <c r="AH20" s="51">
        <f>IF(ISBLANK(AG20),"-",AG20-AG19)</f>
        <v>1340</v>
      </c>
      <c r="AI20" s="52">
        <f t="shared" si="7"/>
        <v>221.67080231596361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7768859</v>
      </c>
      <c r="AQ20" s="129">
        <f t="shared" si="10"/>
        <v>0</v>
      </c>
      <c r="AR20" s="55">
        <v>1.1200000000000001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137</v>
      </c>
      <c r="P21" s="125">
        <v>144</v>
      </c>
      <c r="Q21" s="125">
        <v>26155643</v>
      </c>
      <c r="R21" s="48">
        <f>Q21-Q20</f>
        <v>6121</v>
      </c>
      <c r="S21" s="49">
        <f t="shared" si="4"/>
        <v>146.904</v>
      </c>
      <c r="T21" s="49">
        <f t="shared" si="5"/>
        <v>6.1210000000000004</v>
      </c>
      <c r="U21" s="126">
        <v>7.7</v>
      </c>
      <c r="V21" s="126">
        <f t="shared" si="6"/>
        <v>7.7</v>
      </c>
      <c r="W21" s="127" t="s">
        <v>148</v>
      </c>
      <c r="X21" s="129">
        <v>0</v>
      </c>
      <c r="Y21" s="129">
        <v>1070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34875372</v>
      </c>
      <c r="AH21" s="51">
        <f t="shared" si="8"/>
        <v>1364</v>
      </c>
      <c r="AI21" s="52">
        <f t="shared" si="7"/>
        <v>222.83940532592712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7768859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130</v>
      </c>
      <c r="P22" s="125">
        <v>145</v>
      </c>
      <c r="Q22" s="125">
        <v>26161569</v>
      </c>
      <c r="R22" s="48">
        <f t="shared" si="3"/>
        <v>5926</v>
      </c>
      <c r="S22" s="49">
        <f t="shared" si="4"/>
        <v>142.22399999999999</v>
      </c>
      <c r="T22" s="49">
        <f t="shared" si="5"/>
        <v>5.9260000000000002</v>
      </c>
      <c r="U22" s="126">
        <v>7.4</v>
      </c>
      <c r="V22" s="126">
        <f t="shared" si="6"/>
        <v>7.4</v>
      </c>
      <c r="W22" s="127" t="s">
        <v>148</v>
      </c>
      <c r="X22" s="129">
        <v>0</v>
      </c>
      <c r="Y22" s="129">
        <v>1108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34876700</v>
      </c>
      <c r="AH22" s="51">
        <f t="shared" si="8"/>
        <v>1328</v>
      </c>
      <c r="AI22" s="52">
        <f t="shared" si="7"/>
        <v>224.09719878501519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7768859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0"/>
        <v>4.2253521126760569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134</v>
      </c>
      <c r="P23" s="125">
        <v>144</v>
      </c>
      <c r="Q23" s="125">
        <v>26167438</v>
      </c>
      <c r="R23" s="48">
        <f t="shared" si="3"/>
        <v>5869</v>
      </c>
      <c r="S23" s="49">
        <f t="shared" si="4"/>
        <v>140.85599999999999</v>
      </c>
      <c r="T23" s="49">
        <f t="shared" si="5"/>
        <v>5.8689999999999998</v>
      </c>
      <c r="U23" s="126">
        <v>7</v>
      </c>
      <c r="V23" s="126">
        <f t="shared" si="6"/>
        <v>7</v>
      </c>
      <c r="W23" s="127" t="s">
        <v>148</v>
      </c>
      <c r="X23" s="129">
        <v>0</v>
      </c>
      <c r="Y23" s="129">
        <v>1011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34878036</v>
      </c>
      <c r="AH23" s="51">
        <f t="shared" si="8"/>
        <v>1336</v>
      </c>
      <c r="AI23" s="52">
        <f t="shared" si="7"/>
        <v>227.63673538933381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7768859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0"/>
        <v>4.2253521126760569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137</v>
      </c>
      <c r="P24" s="125">
        <v>136</v>
      </c>
      <c r="Q24" s="125">
        <v>26173341</v>
      </c>
      <c r="R24" s="48">
        <f t="shared" si="3"/>
        <v>5903</v>
      </c>
      <c r="S24" s="49">
        <f t="shared" si="4"/>
        <v>141.672</v>
      </c>
      <c r="T24" s="49">
        <f t="shared" si="5"/>
        <v>5.9029999999999996</v>
      </c>
      <c r="U24" s="126">
        <v>6.7</v>
      </c>
      <c r="V24" s="126">
        <f t="shared" si="6"/>
        <v>6.7</v>
      </c>
      <c r="W24" s="127" t="s">
        <v>148</v>
      </c>
      <c r="X24" s="129">
        <v>0</v>
      </c>
      <c r="Y24" s="129">
        <v>993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34879382</v>
      </c>
      <c r="AH24" s="51">
        <f t="shared" si="8"/>
        <v>1346</v>
      </c>
      <c r="AI24" s="52">
        <f t="shared" si="7"/>
        <v>228.0196510249026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7768859</v>
      </c>
      <c r="AQ24" s="129">
        <f t="shared" si="10"/>
        <v>0</v>
      </c>
      <c r="AR24" s="55">
        <v>0.98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6</v>
      </c>
      <c r="E25" s="43">
        <f t="shared" si="0"/>
        <v>4.2253521126760569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133</v>
      </c>
      <c r="P25" s="125">
        <v>137</v>
      </c>
      <c r="Q25" s="125">
        <v>26179052</v>
      </c>
      <c r="R25" s="48">
        <f t="shared" si="3"/>
        <v>5711</v>
      </c>
      <c r="S25" s="49">
        <f t="shared" si="4"/>
        <v>137.06399999999999</v>
      </c>
      <c r="T25" s="49">
        <f t="shared" si="5"/>
        <v>5.7110000000000003</v>
      </c>
      <c r="U25" s="126">
        <v>6.4</v>
      </c>
      <c r="V25" s="126">
        <f t="shared" si="6"/>
        <v>6.4</v>
      </c>
      <c r="W25" s="127" t="s">
        <v>148</v>
      </c>
      <c r="X25" s="129">
        <v>0</v>
      </c>
      <c r="Y25" s="129">
        <v>1012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34880710</v>
      </c>
      <c r="AH25" s="51">
        <f t="shared" si="8"/>
        <v>1328</v>
      </c>
      <c r="AI25" s="52">
        <f t="shared" si="7"/>
        <v>232.53370688145682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7768859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134</v>
      </c>
      <c r="P26" s="125">
        <v>140</v>
      </c>
      <c r="Q26" s="125">
        <v>26184800</v>
      </c>
      <c r="R26" s="48">
        <f t="shared" si="3"/>
        <v>5748</v>
      </c>
      <c r="S26" s="49">
        <f t="shared" si="4"/>
        <v>137.952</v>
      </c>
      <c r="T26" s="49">
        <f t="shared" si="5"/>
        <v>5.7480000000000002</v>
      </c>
      <c r="U26" s="126">
        <v>6.1</v>
      </c>
      <c r="V26" s="126">
        <f t="shared" si="6"/>
        <v>6.1</v>
      </c>
      <c r="W26" s="127" t="s">
        <v>148</v>
      </c>
      <c r="X26" s="129">
        <v>0</v>
      </c>
      <c r="Y26" s="129">
        <v>1019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34882044</v>
      </c>
      <c r="AH26" s="51">
        <f t="shared" si="8"/>
        <v>1334</v>
      </c>
      <c r="AI26" s="52">
        <f t="shared" si="7"/>
        <v>232.08072372999303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7768859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0"/>
        <v>3.5211267605633805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132</v>
      </c>
      <c r="P27" s="125">
        <v>139</v>
      </c>
      <c r="Q27" s="125">
        <v>26190501</v>
      </c>
      <c r="R27" s="48">
        <f t="shared" si="3"/>
        <v>5701</v>
      </c>
      <c r="S27" s="49">
        <f t="shared" si="4"/>
        <v>136.82400000000001</v>
      </c>
      <c r="T27" s="49">
        <f t="shared" si="5"/>
        <v>5.7009999999999996</v>
      </c>
      <c r="U27" s="126">
        <v>5.6</v>
      </c>
      <c r="V27" s="126">
        <f t="shared" si="6"/>
        <v>5.6</v>
      </c>
      <c r="W27" s="127" t="s">
        <v>148</v>
      </c>
      <c r="X27" s="129">
        <v>0</v>
      </c>
      <c r="Y27" s="129">
        <v>1044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34883350</v>
      </c>
      <c r="AH27" s="51">
        <f t="shared" si="8"/>
        <v>1306</v>
      </c>
      <c r="AI27" s="52">
        <f t="shared" si="7"/>
        <v>229.08261708472199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7768859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5</v>
      </c>
      <c r="E28" s="43">
        <f t="shared" si="0"/>
        <v>3.5211267605633805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133</v>
      </c>
      <c r="P28" s="125">
        <v>137</v>
      </c>
      <c r="Q28" s="125">
        <v>26196193</v>
      </c>
      <c r="R28" s="48">
        <f t="shared" si="3"/>
        <v>5692</v>
      </c>
      <c r="S28" s="49">
        <f t="shared" si="4"/>
        <v>136.608</v>
      </c>
      <c r="T28" s="49">
        <f t="shared" si="5"/>
        <v>5.6920000000000002</v>
      </c>
      <c r="U28" s="126">
        <v>5.3</v>
      </c>
      <c r="V28" s="126">
        <f t="shared" si="6"/>
        <v>5.3</v>
      </c>
      <c r="W28" s="127" t="s">
        <v>148</v>
      </c>
      <c r="X28" s="129">
        <v>0</v>
      </c>
      <c r="Y28" s="129">
        <v>1001</v>
      </c>
      <c r="Z28" s="129">
        <v>1165</v>
      </c>
      <c r="AA28" s="129">
        <v>1185</v>
      </c>
      <c r="AB28" s="129">
        <v>1169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34884632</v>
      </c>
      <c r="AH28" s="51">
        <f t="shared" si="8"/>
        <v>1282</v>
      </c>
      <c r="AI28" s="52">
        <f t="shared" si="7"/>
        <v>225.22839072382291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7768859</v>
      </c>
      <c r="AQ28" s="129">
        <f t="shared" si="10"/>
        <v>0</v>
      </c>
      <c r="AR28" s="55">
        <v>1.07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5</v>
      </c>
      <c r="E29" s="43">
        <f t="shared" si="0"/>
        <v>3.5211267605633805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132</v>
      </c>
      <c r="P29" s="125">
        <v>131</v>
      </c>
      <c r="Q29" s="125">
        <v>26201795</v>
      </c>
      <c r="R29" s="48">
        <f t="shared" si="3"/>
        <v>5602</v>
      </c>
      <c r="S29" s="49">
        <f t="shared" si="4"/>
        <v>134.44800000000001</v>
      </c>
      <c r="T29" s="49">
        <f t="shared" si="5"/>
        <v>5.6020000000000003</v>
      </c>
      <c r="U29" s="126">
        <v>5</v>
      </c>
      <c r="V29" s="126">
        <f t="shared" si="6"/>
        <v>5</v>
      </c>
      <c r="W29" s="127" t="s">
        <v>148</v>
      </c>
      <c r="X29" s="129">
        <v>0</v>
      </c>
      <c r="Y29" s="129">
        <v>999</v>
      </c>
      <c r="Z29" s="129">
        <v>1165</v>
      </c>
      <c r="AA29" s="129">
        <v>1185</v>
      </c>
      <c r="AB29" s="129">
        <v>1169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34885872</v>
      </c>
      <c r="AH29" s="51">
        <f t="shared" si="8"/>
        <v>1240</v>
      </c>
      <c r="AI29" s="52">
        <f t="shared" si="7"/>
        <v>221.34951802927526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7768859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0"/>
        <v>6.3380281690140849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114</v>
      </c>
      <c r="P30" s="125">
        <v>130</v>
      </c>
      <c r="Q30" s="125">
        <v>26207212</v>
      </c>
      <c r="R30" s="48">
        <f t="shared" si="3"/>
        <v>5417</v>
      </c>
      <c r="S30" s="49">
        <f t="shared" si="4"/>
        <v>130.00800000000001</v>
      </c>
      <c r="T30" s="49">
        <f t="shared" si="5"/>
        <v>5.4169999999999998</v>
      </c>
      <c r="U30" s="126">
        <v>4.2</v>
      </c>
      <c r="V30" s="126">
        <f t="shared" si="6"/>
        <v>4.2</v>
      </c>
      <c r="W30" s="127" t="s">
        <v>156</v>
      </c>
      <c r="X30" s="129">
        <v>0</v>
      </c>
      <c r="Y30" s="129">
        <v>1123</v>
      </c>
      <c r="Z30" s="129">
        <v>1196</v>
      </c>
      <c r="AA30" s="129">
        <v>0</v>
      </c>
      <c r="AB30" s="129">
        <v>1199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34886970</v>
      </c>
      <c r="AH30" s="51">
        <f t="shared" si="8"/>
        <v>1098</v>
      </c>
      <c r="AI30" s="52">
        <f t="shared" si="7"/>
        <v>202.69521875576888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7768859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0"/>
        <v>6.3380281690140849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112</v>
      </c>
      <c r="P31" s="125">
        <v>128</v>
      </c>
      <c r="Q31" s="125">
        <v>26212535</v>
      </c>
      <c r="R31" s="48">
        <f t="shared" si="3"/>
        <v>5323</v>
      </c>
      <c r="S31" s="49">
        <f t="shared" si="4"/>
        <v>127.752</v>
      </c>
      <c r="T31" s="49">
        <f t="shared" si="5"/>
        <v>5.3230000000000004</v>
      </c>
      <c r="U31" s="126">
        <v>3.2</v>
      </c>
      <c r="V31" s="126">
        <f t="shared" si="6"/>
        <v>3.2</v>
      </c>
      <c r="W31" s="127" t="s">
        <v>156</v>
      </c>
      <c r="X31" s="129">
        <v>0</v>
      </c>
      <c r="Y31" s="129">
        <v>1108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34888022</v>
      </c>
      <c r="AH31" s="51">
        <f t="shared" si="8"/>
        <v>1052</v>
      </c>
      <c r="AI31" s="52">
        <f t="shared" si="7"/>
        <v>197.63291377043021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7768859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118</v>
      </c>
      <c r="P32" s="125">
        <v>122</v>
      </c>
      <c r="Q32" s="125">
        <v>26217607</v>
      </c>
      <c r="R32" s="48">
        <f t="shared" si="3"/>
        <v>5072</v>
      </c>
      <c r="S32" s="49">
        <f t="shared" si="4"/>
        <v>121.72799999999999</v>
      </c>
      <c r="T32" s="49">
        <f t="shared" si="5"/>
        <v>5.0720000000000001</v>
      </c>
      <c r="U32" s="126">
        <v>2.8</v>
      </c>
      <c r="V32" s="126">
        <f t="shared" si="6"/>
        <v>2.8</v>
      </c>
      <c r="W32" s="127" t="s">
        <v>156</v>
      </c>
      <c r="X32" s="129">
        <v>0</v>
      </c>
      <c r="Y32" s="129">
        <v>1006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34889044</v>
      </c>
      <c r="AH32" s="51">
        <f t="shared" si="8"/>
        <v>1022</v>
      </c>
      <c r="AI32" s="52">
        <f t="shared" si="7"/>
        <v>201.49842271293375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7768859</v>
      </c>
      <c r="AQ32" s="129">
        <f t="shared" si="10"/>
        <v>0</v>
      </c>
      <c r="AR32" s="55">
        <v>0.96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6</v>
      </c>
      <c r="E33" s="43">
        <f t="shared" si="0"/>
        <v>4.2253521126760569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130</v>
      </c>
      <c r="P33" s="125">
        <v>109</v>
      </c>
      <c r="Q33" s="125">
        <v>26222224</v>
      </c>
      <c r="R33" s="48">
        <f t="shared" si="3"/>
        <v>4617</v>
      </c>
      <c r="S33" s="49">
        <f t="shared" si="4"/>
        <v>110.80800000000001</v>
      </c>
      <c r="T33" s="49">
        <f t="shared" si="5"/>
        <v>4.617</v>
      </c>
      <c r="U33" s="126">
        <v>3.3</v>
      </c>
      <c r="V33" s="126">
        <f t="shared" si="6"/>
        <v>3.3</v>
      </c>
      <c r="W33" s="127" t="s">
        <v>129</v>
      </c>
      <c r="X33" s="129">
        <v>0</v>
      </c>
      <c r="Y33" s="129">
        <v>0</v>
      </c>
      <c r="Z33" s="129">
        <v>1115</v>
      </c>
      <c r="AA33" s="129">
        <v>0</v>
      </c>
      <c r="AB33" s="129">
        <v>1160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34889884</v>
      </c>
      <c r="AH33" s="51">
        <f t="shared" si="8"/>
        <v>840</v>
      </c>
      <c r="AI33" s="52">
        <f t="shared" si="7"/>
        <v>181.93632228719949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9">
        <v>7769443</v>
      </c>
      <c r="AQ33" s="129">
        <f t="shared" si="10"/>
        <v>584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8</v>
      </c>
      <c r="E34" s="43">
        <f t="shared" si="0"/>
        <v>5.6338028169014089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128</v>
      </c>
      <c r="P34" s="125">
        <v>106</v>
      </c>
      <c r="Q34" s="125">
        <v>26226484</v>
      </c>
      <c r="R34" s="48">
        <f t="shared" si="3"/>
        <v>4260</v>
      </c>
      <c r="S34" s="49">
        <f t="shared" si="4"/>
        <v>102.24</v>
      </c>
      <c r="T34" s="49">
        <f t="shared" si="5"/>
        <v>4.26</v>
      </c>
      <c r="U34" s="126">
        <v>4.2</v>
      </c>
      <c r="V34" s="126">
        <f t="shared" si="6"/>
        <v>4.2</v>
      </c>
      <c r="W34" s="127" t="s">
        <v>129</v>
      </c>
      <c r="X34" s="129">
        <v>0</v>
      </c>
      <c r="Y34" s="129">
        <v>0</v>
      </c>
      <c r="Z34" s="129">
        <v>1067</v>
      </c>
      <c r="AA34" s="129">
        <v>0</v>
      </c>
      <c r="AB34" s="129">
        <v>1161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34890636</v>
      </c>
      <c r="AH34" s="51">
        <f t="shared" si="8"/>
        <v>752</v>
      </c>
      <c r="AI34" s="52">
        <f t="shared" si="7"/>
        <v>176.52582159624413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9">
        <v>7770281</v>
      </c>
      <c r="AQ34" s="129">
        <f t="shared" si="10"/>
        <v>838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125.91666666666667</v>
      </c>
      <c r="Q35" s="66">
        <f>Q34-Q10</f>
        <v>125204</v>
      </c>
      <c r="R35" s="67">
        <f>SUM(R11:R34)</f>
        <v>125204</v>
      </c>
      <c r="S35" s="175">
        <f>AVERAGE(S11:S34)</f>
        <v>125.20399999999999</v>
      </c>
      <c r="T35" s="175">
        <f>SUM(T11:T34)</f>
        <v>125.20400000000004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26064</v>
      </c>
      <c r="AH35" s="70">
        <f>SUM(AH11:AH34)</f>
        <v>26064</v>
      </c>
      <c r="AI35" s="71">
        <f>$AH$35/$T35</f>
        <v>208.172262867001</v>
      </c>
      <c r="AJ35" s="99"/>
      <c r="AK35" s="100"/>
      <c r="AL35" s="100"/>
      <c r="AM35" s="100"/>
      <c r="AN35" s="101"/>
      <c r="AO35" s="72"/>
      <c r="AP35" s="73">
        <f>AP34-AP10</f>
        <v>7061</v>
      </c>
      <c r="AQ35" s="74">
        <f>SUM(AQ11:AQ34)</f>
        <v>7061</v>
      </c>
      <c r="AR35" s="75">
        <f>AVERAGE(AR11:AR34)</f>
        <v>1.0349999999999999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245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288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22" t="s">
        <v>124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22" t="s">
        <v>125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5" t="s">
        <v>256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88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244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282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263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233" t="s">
        <v>290</v>
      </c>
      <c r="C48" s="225"/>
      <c r="D48" s="225"/>
      <c r="E48" s="226"/>
      <c r="F48" s="226"/>
      <c r="G48" s="226"/>
      <c r="H48" s="225"/>
      <c r="I48" s="234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289</v>
      </c>
      <c r="C49" s="116"/>
      <c r="D49" s="116"/>
      <c r="E49" s="121"/>
      <c r="F49" s="121"/>
      <c r="G49" s="121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131</v>
      </c>
      <c r="C50" s="116"/>
      <c r="D50" s="116"/>
      <c r="E50" s="121"/>
      <c r="F50" s="121"/>
      <c r="G50" s="121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132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133</v>
      </c>
      <c r="C52" s="116"/>
      <c r="D52" s="116"/>
      <c r="E52" s="116"/>
      <c r="F52" s="116"/>
      <c r="G52" s="116"/>
      <c r="H52" s="116"/>
      <c r="I52" s="17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140</v>
      </c>
      <c r="C53" s="116"/>
      <c r="D53" s="116"/>
      <c r="E53" s="116"/>
      <c r="F53" s="116"/>
      <c r="G53" s="116"/>
      <c r="H53" s="116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291</v>
      </c>
      <c r="C54" s="116"/>
      <c r="D54" s="116"/>
      <c r="E54" s="116"/>
      <c r="F54" s="116"/>
      <c r="G54" s="116"/>
      <c r="H54" s="116"/>
      <c r="I54" s="17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18"/>
      <c r="D55" s="116"/>
      <c r="E55" s="116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221</v>
      </c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 t="s">
        <v>197</v>
      </c>
      <c r="C57" s="116"/>
      <c r="D57" s="116"/>
      <c r="E57" s="116"/>
      <c r="F57" s="116"/>
      <c r="G57" s="94"/>
      <c r="H57" s="94"/>
      <c r="I57" s="176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127</v>
      </c>
      <c r="C58" s="116"/>
      <c r="D58" s="116"/>
      <c r="E58" s="116"/>
      <c r="F58" s="116"/>
      <c r="G58" s="94"/>
      <c r="H58" s="94"/>
      <c r="I58" s="123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20"/>
      <c r="U58" s="120"/>
      <c r="V58" s="120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120"/>
      <c r="V59" s="120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22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94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8"/>
      <c r="D65" s="116"/>
      <c r="E65" s="94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8"/>
      <c r="D66" s="116"/>
      <c r="E66" s="116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5"/>
      <c r="D67" s="116"/>
      <c r="E67" s="116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3"/>
      <c r="V67" s="83"/>
      <c r="W67" s="112"/>
      <c r="X67" s="112"/>
      <c r="Y67" s="112"/>
      <c r="Z67" s="9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5"/>
      <c r="C68" s="115"/>
      <c r="D68" s="94"/>
      <c r="E68" s="116"/>
      <c r="F68" s="116"/>
      <c r="G68" s="116"/>
      <c r="H68" s="116"/>
      <c r="I68" s="94"/>
      <c r="J68" s="117"/>
      <c r="K68" s="117"/>
      <c r="L68" s="117"/>
      <c r="M68" s="117"/>
      <c r="N68" s="117"/>
      <c r="O68" s="117"/>
      <c r="P68" s="117"/>
      <c r="Q68" s="117"/>
      <c r="R68" s="117"/>
      <c r="S68" s="92"/>
      <c r="T68" s="92"/>
      <c r="U68" s="92"/>
      <c r="V68" s="92"/>
      <c r="W68" s="92"/>
      <c r="X68" s="92"/>
      <c r="Y68" s="92"/>
      <c r="Z68" s="84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111"/>
      <c r="AW68" s="107"/>
      <c r="AX68" s="107"/>
      <c r="AY68" s="107"/>
    </row>
    <row r="69" spans="1:51" x14ac:dyDescent="0.25">
      <c r="B69" s="95"/>
      <c r="C69" s="122"/>
      <c r="D69" s="94"/>
      <c r="E69" s="116"/>
      <c r="F69" s="116"/>
      <c r="G69" s="116"/>
      <c r="H69" s="116"/>
      <c r="I69" s="94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84"/>
      <c r="X69" s="84"/>
      <c r="Y69" s="84"/>
      <c r="Z69" s="112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111"/>
      <c r="AW69" s="107"/>
      <c r="AX69" s="107"/>
      <c r="AY69" s="107"/>
    </row>
    <row r="70" spans="1:51" x14ac:dyDescent="0.25">
      <c r="B70" s="95"/>
      <c r="C70" s="122"/>
      <c r="D70" s="116"/>
      <c r="E70" s="94"/>
      <c r="F70" s="116"/>
      <c r="G70" s="116"/>
      <c r="H70" s="116"/>
      <c r="I70" s="116"/>
      <c r="J70" s="92"/>
      <c r="K70" s="92"/>
      <c r="L70" s="92"/>
      <c r="M70" s="92"/>
      <c r="N70" s="92"/>
      <c r="O70" s="92"/>
      <c r="P70" s="92"/>
      <c r="Q70" s="92"/>
      <c r="R70" s="92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95"/>
      <c r="C71" s="118"/>
      <c r="D71" s="116"/>
      <c r="E71" s="94"/>
      <c r="F71" s="94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95"/>
      <c r="C72" s="118"/>
      <c r="D72" s="116"/>
      <c r="E72" s="116"/>
      <c r="F72" s="94"/>
      <c r="G72" s="94"/>
      <c r="H72" s="94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95"/>
      <c r="C73" s="92"/>
      <c r="D73" s="116"/>
      <c r="E73" s="116"/>
      <c r="F73" s="116"/>
      <c r="G73" s="94"/>
      <c r="H73" s="94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1:51" x14ac:dyDescent="0.25">
      <c r="B74" s="177"/>
      <c r="C74" s="122"/>
      <c r="D74" s="92"/>
      <c r="E74" s="116"/>
      <c r="F74" s="116"/>
      <c r="G74" s="116"/>
      <c r="H74" s="116"/>
      <c r="I74" s="92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3"/>
      <c r="V74" s="83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1:51" x14ac:dyDescent="0.25">
      <c r="B75" s="177"/>
      <c r="C75" s="183"/>
      <c r="D75" s="84"/>
      <c r="E75" s="178"/>
      <c r="F75" s="178"/>
      <c r="G75" s="178"/>
      <c r="H75" s="178"/>
      <c r="I75" s="84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84"/>
      <c r="U75" s="185"/>
      <c r="V75" s="185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U75" s="107"/>
      <c r="AV75" s="111"/>
      <c r="AW75" s="107"/>
      <c r="AX75" s="107"/>
      <c r="AY75" s="182"/>
    </row>
    <row r="76" spans="1:51" s="182" customFormat="1" x14ac:dyDescent="0.25">
      <c r="B76" s="180"/>
      <c r="C76" s="186"/>
      <c r="D76" s="178"/>
      <c r="E76" s="84"/>
      <c r="F76" s="178"/>
      <c r="G76" s="178"/>
      <c r="H76" s="178"/>
      <c r="I76" s="178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84"/>
      <c r="U76" s="185"/>
      <c r="V76" s="185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T76" s="22"/>
      <c r="AV76" s="111"/>
      <c r="AY76" s="107"/>
    </row>
    <row r="77" spans="1:51" x14ac:dyDescent="0.25">
      <c r="A77" s="112"/>
      <c r="B77" s="180"/>
      <c r="C77" s="181"/>
      <c r="D77" s="178"/>
      <c r="E77" s="84"/>
      <c r="F77" s="84"/>
      <c r="G77" s="178"/>
      <c r="H77" s="178"/>
      <c r="I77" s="113"/>
      <c r="J77" s="113"/>
      <c r="K77" s="113"/>
      <c r="L77" s="113"/>
      <c r="M77" s="113"/>
      <c r="N77" s="113"/>
      <c r="O77" s="114"/>
      <c r="P77" s="109"/>
      <c r="R77" s="111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B78" s="180"/>
      <c r="C78" s="182"/>
      <c r="D78" s="182"/>
      <c r="E78" s="182"/>
      <c r="F78" s="182"/>
      <c r="G78" s="84"/>
      <c r="H78" s="84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180"/>
      <c r="C79" s="182"/>
      <c r="D79" s="182"/>
      <c r="E79" s="182"/>
      <c r="F79" s="182"/>
      <c r="G79" s="84"/>
      <c r="H79" s="84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84"/>
      <c r="C80" s="182"/>
      <c r="D80" s="182"/>
      <c r="E80" s="182"/>
      <c r="F80" s="182"/>
      <c r="G80" s="182"/>
      <c r="H80" s="18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B81" s="84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B82" s="180"/>
      <c r="C82" s="182"/>
      <c r="D82" s="182"/>
      <c r="E82" s="182"/>
      <c r="F82" s="182"/>
      <c r="G82" s="182"/>
      <c r="H82" s="182"/>
      <c r="I82" s="113"/>
      <c r="J82" s="113"/>
      <c r="K82" s="113"/>
      <c r="L82" s="113"/>
      <c r="M82" s="113"/>
      <c r="N82" s="113"/>
      <c r="O82" s="114"/>
      <c r="P82" s="109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A83" s="112"/>
      <c r="C83" s="182"/>
      <c r="D83" s="182"/>
      <c r="E83" s="182"/>
      <c r="F83" s="182"/>
      <c r="G83" s="182"/>
      <c r="H83" s="182"/>
      <c r="I83" s="113"/>
      <c r="J83" s="113"/>
      <c r="K83" s="113"/>
      <c r="L83" s="113"/>
      <c r="M83" s="113"/>
      <c r="N83" s="113"/>
      <c r="O83" s="114"/>
      <c r="P83" s="109"/>
      <c r="R83" s="84"/>
      <c r="AS83" s="107"/>
      <c r="AT83" s="107"/>
      <c r="AU83" s="107"/>
      <c r="AV83" s="107"/>
      <c r="AW83" s="107"/>
      <c r="AX83" s="107"/>
      <c r="AY83" s="107"/>
    </row>
    <row r="84" spans="1:51" x14ac:dyDescent="0.25">
      <c r="A84" s="112"/>
      <c r="I84" s="113"/>
      <c r="J84" s="113"/>
      <c r="K84" s="113"/>
      <c r="L84" s="113"/>
      <c r="M84" s="113"/>
      <c r="N84" s="113"/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R87" s="109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R88" s="109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14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14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R107" s="109"/>
      <c r="S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T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09"/>
      <c r="Q109" s="109"/>
      <c r="R109" s="109"/>
      <c r="S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Q110" s="109"/>
      <c r="R110" s="109"/>
      <c r="S110" s="109"/>
      <c r="T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Q111" s="109"/>
      <c r="R111" s="109"/>
      <c r="S111" s="109"/>
      <c r="T111" s="109"/>
      <c r="U111" s="109"/>
      <c r="AS111" s="107"/>
      <c r="AT111" s="107"/>
      <c r="AU111" s="107"/>
      <c r="AV111" s="107"/>
      <c r="AW111" s="107"/>
      <c r="AX111" s="107"/>
      <c r="AY111" s="107"/>
    </row>
    <row r="112" spans="15:51" x14ac:dyDescent="0.25">
      <c r="O112" s="14"/>
      <c r="P112" s="109"/>
      <c r="T112" s="109"/>
      <c r="U112" s="109"/>
      <c r="AS112" s="107"/>
      <c r="AT112" s="107"/>
      <c r="AU112" s="107"/>
      <c r="AV112" s="107"/>
      <c r="AW112" s="107"/>
      <c r="AX112" s="107"/>
    </row>
    <row r="123" spans="45:51" x14ac:dyDescent="0.25">
      <c r="AY123" s="107"/>
    </row>
    <row r="124" spans="45:51" x14ac:dyDescent="0.25">
      <c r="AS124" s="107"/>
      <c r="AT124" s="107"/>
      <c r="AU124" s="107"/>
      <c r="AV124" s="107"/>
      <c r="AW124" s="107"/>
      <c r="AX124" s="107"/>
    </row>
  </sheetData>
  <protectedRanges>
    <protectedRange sqref="N68:R68 B82 S70:T76 B74:B79 S66:T67 N71:R76 T58:T65 T43:T50" name="Range2_12_5_1_1"/>
    <protectedRange sqref="N10 L10 L6 D6 D8 AD8 AF8 O8:U8 AJ8:AR8 AF10 AR11:AR34 L24:N31 G23:G34 N12:N23 N32:N34 E23:E34 N11:P11 O12:P34 E11:G22 R11:AF34" name="Range1_16_3_1_1"/>
    <protectedRange sqref="I73 J71:M76 J68:M68 I7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7:H77 F76 E75" name="Range2_2_2_9_2_1_1"/>
    <protectedRange sqref="D73 D76:D77" name="Range2_1_1_1_1_1_9_2_1_1"/>
    <protectedRange sqref="Q10:Q34" name="Range1_17_1_1_1"/>
    <protectedRange sqref="AG10:AG34" name="Range1_18_1_1_1"/>
    <protectedRange sqref="C74 C76" name="Range2_4_1_1_1"/>
    <protectedRange sqref="AS16:AS34" name="Range1_1_1_1"/>
    <protectedRange sqref="P3:U5" name="Range1_16_1_1_1_1"/>
    <protectedRange sqref="C77 C75 C72" name="Range2_1_3_1_1"/>
    <protectedRange sqref="H11:H34" name="Range1_1_1_1_1_1_1"/>
    <protectedRange sqref="B80:B81 J69:R70 D74:D75 I74:I75 Z67:Z68 S68:Y69 AA68:AU69 E76:E77 G78:H79 F77" name="Range2_2_1_10_1_1_1_2"/>
    <protectedRange sqref="C73" name="Range2_2_1_10_2_1_1_1"/>
    <protectedRange sqref="N66:R67 G74:H74 D70 F73 E72" name="Range2_12_1_6_1_1"/>
    <protectedRange sqref="D65:D66 I70:I72 I66:M67 G75:H76 G68:H70 E73:E74 F74:F75 F67:F69 E66:E68" name="Range2_2_12_1_7_1_1"/>
    <protectedRange sqref="D71:D72" name="Range2_1_1_1_1_11_1_2_1_1"/>
    <protectedRange sqref="E69 G71:H71 F70" name="Range2_2_2_9_1_1_1_1"/>
    <protectedRange sqref="D67" name="Range2_1_1_1_1_1_9_1_1_1_1"/>
    <protectedRange sqref="C71 C66" name="Range2_1_1_2_1_1"/>
    <protectedRange sqref="C70" name="Range2_1_2_2_1_1"/>
    <protectedRange sqref="C69" name="Range2_3_2_1_1"/>
    <protectedRange sqref="F65:F66 E65 G67:H67" name="Range2_2_12_1_1_1_1_1"/>
    <protectedRange sqref="C65" name="Range2_1_4_2_1_1_1"/>
    <protectedRange sqref="C67:C68" name="Range2_5_1_1_1"/>
    <protectedRange sqref="E70:E71 F71:F72 G72:H73 I68:I69" name="Range2_2_1_1_1_1"/>
    <protectedRange sqref="D68:D69" name="Range2_1_1_1_1_1_1_1_1"/>
    <protectedRange sqref="AS11:AS15" name="Range1_4_1_1_1_1"/>
    <protectedRange sqref="J11:J15 J26:J34" name="Range1_1_2_1_10_1_1_1_1"/>
    <protectedRange sqref="R83" name="Range2_2_1_10_1_1_1_1_1"/>
    <protectedRange sqref="S38:S42" name="Range2_12_3_1_1_1_1"/>
    <protectedRange sqref="D38:H38 N38:R42" name="Range2_12_1_3_1_1_1_1"/>
    <protectedRange sqref="I38:M38 E39:M42" name="Range2_2_12_1_6_1_1_1_1"/>
    <protectedRange sqref="D39:D42" name="Range2_1_1_1_1_11_1_1_1_1_1_1"/>
    <protectedRange sqref="C39:C40" name="Range2_1_2_1_1_1_1_1"/>
    <protectedRange sqref="C38" name="Range2_3_1_1_1_1_1"/>
    <protectedRange sqref="T55:T57" name="Range2_12_5_1_1_3"/>
    <protectedRange sqref="T52:T54" name="Range2_12_5_1_1_2_2"/>
    <protectedRange sqref="T51" name="Range2_12_5_1_1_2_1_1"/>
    <protectedRange sqref="S51" name="Range2_12_4_1_1_1_4_2_2_1_1"/>
    <protectedRange sqref="B71:B73" name="Range2_12_5_1_1_2"/>
    <protectedRange sqref="B70" name="Range2_12_5_1_1_2_1_4_1_1_1_2_1_1_1_1_1_1_1"/>
    <protectedRange sqref="F64 G66:H66" name="Range2_2_12_1_1_1_1_1_1"/>
    <protectedRange sqref="D64:E64" name="Range2_2_12_1_7_1_1_2_1"/>
    <protectedRange sqref="C64" name="Range2_1_1_2_1_1_1"/>
    <protectedRange sqref="B68:B69" name="Range2_12_5_1_1_2_1"/>
    <protectedRange sqref="B67" name="Range2_12_5_1_1_2_1_2_1"/>
    <protectedRange sqref="B66" name="Range2_12_5_1_1_2_1_2_2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S62:S65" name="Range2_12_5_1_1_5"/>
    <protectedRange sqref="N62:R65" name="Range2_12_1_6_1_1_1"/>
    <protectedRange sqref="J62:M65" name="Range2_2_12_1_7_1_1_2"/>
    <protectedRange sqref="S59:S61" name="Range2_12_2_1_1_1_2_1_1_1"/>
    <protectedRange sqref="Q60:R61" name="Range2_12_1_4_1_1_1_1_1_1_1_1_1_1_1_1_1_1_1"/>
    <protectedRange sqref="N60:P61" name="Range2_12_1_2_1_1_1_1_1_1_1_1_1_1_1_1_1_1_1_1"/>
    <protectedRange sqref="J60:M61" name="Range2_2_12_1_4_1_1_1_1_1_1_1_1_1_1_1_1_1_1_1_1"/>
    <protectedRange sqref="Q59:R59" name="Range2_12_1_6_1_1_1_2_3_1_1_3_1_1_1_1_1_1_1"/>
    <protectedRange sqref="N59:P59" name="Range2_12_1_2_3_1_1_1_2_3_1_1_3_1_1_1_1_1_1_1"/>
    <protectedRange sqref="J59:M59" name="Range2_2_12_1_4_3_1_1_1_3_3_1_1_3_1_1_1_1_1_1_1"/>
    <protectedRange sqref="S57:S58" name="Range2_12_4_1_1_1_4_2_2_2_1"/>
    <protectedRange sqref="Q57:R58" name="Range2_12_1_6_1_1_1_2_3_2_1_1_3_2"/>
    <protectedRange sqref="N57:P58" name="Range2_12_1_2_3_1_1_1_2_3_2_1_1_3_2"/>
    <protectedRange sqref="K57:M58" name="Range2_2_12_1_4_3_1_1_1_3_3_2_1_1_3_2"/>
    <protectedRange sqref="J57:J58" name="Range2_2_12_1_4_3_1_1_1_3_2_1_2_2_2"/>
    <protectedRange sqref="I57" name="Range2_2_12_1_4_3_1_1_1_3_3_1_1_3_1_1_1_1_1_1_2_2"/>
    <protectedRange sqref="I59:I65" name="Range2_2_12_1_7_1_1_2_2_1_1"/>
    <protectedRange sqref="I58" name="Range2_2_12_1_4_3_1_1_1_3_3_1_1_3_1_1_1_1_1_1_2_1_1"/>
    <protectedRange sqref="G58:H58" name="Range2_2_12_1_3_1_2_1_1_1_1_2_1_1_1_1_1_1_2_1_1"/>
    <protectedRange sqref="G65:H65" name="Range2_2_12_1_3_1_2_1_1_1_2_1_1_1_1_1_1_2_1_1_1_1_1_1_1_1_1"/>
    <protectedRange sqref="F63 G62:H64" name="Range2_2_12_1_3_3_1_1_1_2_1_1_1_1_1_1_1_1_1_1_1_1_1_1_1_1"/>
    <protectedRange sqref="G59:H59" name="Range2_2_12_1_3_1_2_1_1_1_2_1_1_1_1_1_1_2_1_1_1_1_1_2_1"/>
    <protectedRange sqref="F59:F62" name="Range2_2_12_1_3_1_2_1_1_1_3_1_1_1_1_1_3_1_1_1_1_1_1_1_1_1"/>
    <protectedRange sqref="F58 G60:H61" name="Range2_2_12_1_3_1_2_1_1_1_1_2_1_1_1_1_1_1_1_1_1_1_1"/>
    <protectedRange sqref="D59:E60" name="Range2_2_12_1_3_1_2_1_1_1_3_1_1_1_1_1_1_1_2_1_1_1_1_1_1_1"/>
    <protectedRange sqref="D58:E58" name="Range2_2_12_1_3_1_2_1_1_1_2_1_1_1_1_3_1_1_1_1_1_1_1_1_1_1"/>
    <protectedRange sqref="B64" name="Range2_12_5_1_1_2_1_4_1_1_1_2_1_1_1_1_1_1_1_1_1_2_1_1_1_1_1"/>
    <protectedRange sqref="B65" name="Range2_12_5_1_1_2_1_2_2_1_1_1_1_1"/>
    <protectedRange sqref="G57:H57" name="Range2_2_12_1_3_1_2_1_1_1_1_2_1_1_1_1_1_1_2_1_1_1"/>
    <protectedRange sqref="F57" name="Range2_2_12_1_3_1_2_1_1_1_1_2_1_1_1_1_1_1_1_1_1_1_1_1"/>
    <protectedRange sqref="D57:E57" name="Range2_2_12_1_3_1_2_1_1_1_2_1_1_1_1_3_1_1_1_1_1_1_1_1_1_1_1"/>
    <protectedRange sqref="D63:E63" name="Range2_2_12_1_7_1_1_2_1_1"/>
    <protectedRange sqref="C63" name="Range2_1_1_2_1_1_1_1"/>
    <protectedRange sqref="D62" name="Range2_2_12_1_7_1_1_2_1_1_1_1_1_1"/>
    <protectedRange sqref="E62" name="Range2_2_12_1_1_1_1_1_1_1_1_1_1_1_1"/>
    <protectedRange sqref="C62" name="Range2_1_4_2_1_1_1_1_1_1_1_1_1"/>
    <protectedRange sqref="D61:E61" name="Range2_2_12_1_3_1_2_1_1_1_3_1_1_1_1_1_1_1_2_1_1_1_1_1_1_1_1"/>
    <protectedRange sqref="B63" name="Range2_12_5_1_1_2_1_2_2_1_1_1_1"/>
    <protectedRange sqref="D56" name="Range2_2_12_1_7_1_1_1"/>
    <protectedRange sqref="E56:F56" name="Range2_2_12_1_1_1_1_1_2"/>
    <protectedRange sqref="C56" name="Range2_1_4_2_1_1_1_1"/>
    <protectedRange sqref="S52:S56" name="Range2_12_5_1_1_5_1"/>
    <protectedRange sqref="N52:R56" name="Range2_12_1_6_1_1_1_1"/>
    <protectedRange sqref="J52:M56" name="Range2_2_12_1_7_1_1_2_2"/>
    <protectedRange sqref="I55:I56" name="Range2_2_12_1_7_1_1_2_2_1_1_1"/>
    <protectedRange sqref="G56:H56" name="Range2_2_12_1_3_1_2_1_1_1_2_1_1_1_1_1_1_2_1_1_1_1_1_1_1_1_1_1"/>
    <protectedRange sqref="F55:H55" name="Range2_2_12_1_3_3_1_1_1_2_1_1_1_1_1_1_1_1_1_1_1_1_1_1_1_1_1"/>
    <protectedRange sqref="D55:E55" name="Range2_2_12_1_7_1_1_2_1_1_1"/>
    <protectedRange sqref="C55" name="Range2_1_1_2_1_1_1_1_1"/>
    <protectedRange sqref="B62" name="Range2_12_5_1_1_2_1_2_2_1_1_1_1_2_1_1_1"/>
    <protectedRange sqref="G52:H53" name="Range2_2_12_1_3_1_2_1_1_1_2_1_1_1_1_1_1_2_1_1_1"/>
    <protectedRange sqref="I52:I53" name="Range2_2_12_1_4_3_1_1_1_2_1_2_1_1_3_1_1_1_1_1_1_1"/>
    <protectedRange sqref="I54" name="Range2_2_12_1_4_3_1_1_1_3_3_1_1_3_1_1_1_1_1_1_2_2_1"/>
    <protectedRange sqref="E54:H54" name="Range2_2_12_1_3_1_2_1_1_1_1_2_1_1_1_1_1_1_2_2"/>
    <protectedRange sqref="D54" name="Range2_2_12_1_3_1_2_1_1_1_2_1_2_3_1_1_1_1_1_2"/>
    <protectedRange sqref="D52:E53" name="Range2_2_12_1_3_1_2_1_1_1_2_1_1_1_1_3_1_1_1_1_1_1"/>
    <protectedRange sqref="F52:F53" name="Range2_2_12_1_3_1_2_1_1_1_3_1_1_1_1_1_3_1_1_1_1_1_1"/>
    <protectedRange sqref="B61" name="Range2_12_5_1_1_2_1_2_2_1_1_1_1_2_1_1_1_2"/>
    <protectedRange sqref="C41:C42" name="Range2_1_2_1_1_1_1_1_1"/>
    <protectedRange sqref="B60" name="Range2_12_5_1_1_2_1_2_2_1_1_1_1_2_1_1_1_2_1_1"/>
    <protectedRange sqref="B41" name="Range2_12_5_1_1_1_1"/>
    <protectedRange sqref="B42" name="Range2_12_5_1_1_1_1_1_2"/>
    <protectedRange sqref="S43:S44" name="Range2_12_3_1_1_1_1_1"/>
    <protectedRange sqref="N43:R44" name="Range2_12_1_3_1_1_1_1_1"/>
    <protectedRange sqref="E43:M44" name="Range2_2_12_1_6_1_1_1_1_1"/>
    <protectedRange sqref="D43:D44" name="Range2_1_1_1_1_11_1_1_1_1_1_1_1"/>
    <protectedRange sqref="G45:H46" name="Range2_2_12_1_3_1_1_1_1_1_4_1_1_2"/>
    <protectedRange sqref="E45:F46" name="Range2_2_12_1_7_1_1_3_1_1_2"/>
    <protectedRange sqref="S45:S50" name="Range2_12_5_1_1_2_3_1_1"/>
    <protectedRange sqref="Q45:R46" name="Range2_12_1_6_1_1_1_1_2_1_2"/>
    <protectedRange sqref="N45:P46" name="Range2_12_1_2_3_1_1_1_1_2_1_2"/>
    <protectedRange sqref="I45:M46" name="Range2_2_12_1_4_3_1_1_1_1_2_1_2"/>
    <protectedRange sqref="D45:D46" name="Range2_2_12_1_3_1_2_1_1_1_2_1_2_1_2"/>
    <protectedRange sqref="G47:H50" name="Range2_2_12_1_3_1_1_1_1_1_4_1_1_1_1"/>
    <protectedRange sqref="E47:F50" name="Range2_2_12_1_7_1_1_3_1_1_1_1"/>
    <protectedRange sqref="Q47:R50" name="Range2_12_1_6_1_1_1_1_2_1_1_1"/>
    <protectedRange sqref="N47:P50" name="Range2_12_1_2_3_1_1_1_1_2_1_1_1"/>
    <protectedRange sqref="I47:M50" name="Range2_2_12_1_4_3_1_1_1_1_2_1_1_1"/>
    <protectedRange sqref="D47:D50" name="Range2_2_12_1_3_1_2_1_1_1_2_1_2_1_1_1"/>
    <protectedRange sqref="C43:C44" name="Range2_1_2_1_1_1_1_1_1_1"/>
    <protectedRange sqref="B59" name="Range2_12_5_1_1_2_1_2_2_1_1_1_1_2_1_1_1_2_1_1_1_2"/>
    <protectedRange sqref="B43:B45" name="Range2_12_5_1_1_1_2_1_1_1"/>
    <protectedRange sqref="B46:B49" name="Range2_12_5_1_1_1_2_2_1_1_1_1_1_1_1_1_1_1_1_2_1_1_1"/>
    <protectedRange sqref="B50" name="Range2_12_5_1_1_1_2_2_1_1_1_1_1_1_1_1_1_1_1_1_1_1_1_1"/>
    <protectedRange sqref="B57" name="Range2_12_5_1_1_2_1_4_1_1_1_2_1_1_1_1_1_1_1_1_1_2_1_1_1_1_2_1_1_1_2_1_1_1_2_2"/>
    <protectedRange sqref="B58" name="Range2_12_5_1_1_2_1_2_2_1_1_1_1_2_1_1_1_2_1_1_1_2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06" priority="5" operator="containsText" text="N/A">
      <formula>NOT(ISERROR(SEARCH("N/A",X11)))</formula>
    </cfRule>
    <cfRule type="cellIs" dxfId="205" priority="23" operator="equal">
      <formula>0</formula>
    </cfRule>
  </conditionalFormatting>
  <conditionalFormatting sqref="X11:AE34">
    <cfRule type="cellIs" dxfId="204" priority="22" operator="greaterThanOrEqual">
      <formula>1185</formula>
    </cfRule>
  </conditionalFormatting>
  <conditionalFormatting sqref="X11:AE34">
    <cfRule type="cellIs" dxfId="203" priority="21" operator="between">
      <formula>0.1</formula>
      <formula>1184</formula>
    </cfRule>
  </conditionalFormatting>
  <conditionalFormatting sqref="X8 AJ11:AO11 AJ12:AK15 AJ16:AJ34 AK33:AK34 AL12:AO34">
    <cfRule type="cellIs" dxfId="202" priority="20" operator="equal">
      <formula>0</formula>
    </cfRule>
  </conditionalFormatting>
  <conditionalFormatting sqref="X8 AJ11:AO11 AJ12:AK15 AJ16:AJ34 AK33:AK34 AL12:AO34">
    <cfRule type="cellIs" dxfId="201" priority="19" operator="greaterThan">
      <formula>1179</formula>
    </cfRule>
  </conditionalFormatting>
  <conditionalFormatting sqref="X8 AJ11:AO11 AJ12:AK15 AJ16:AJ34 AK33:AK34 AL12:AO34">
    <cfRule type="cellIs" dxfId="200" priority="18" operator="greaterThan">
      <formula>99</formula>
    </cfRule>
  </conditionalFormatting>
  <conditionalFormatting sqref="X8 AJ11:AO11 AJ12:AK15 AJ16:AJ34 AK33:AK34 AL12:AO34">
    <cfRule type="cellIs" dxfId="199" priority="17" operator="greaterThan">
      <formula>0.99</formula>
    </cfRule>
  </conditionalFormatting>
  <conditionalFormatting sqref="AB8">
    <cfRule type="cellIs" dxfId="198" priority="16" operator="equal">
      <formula>0</formula>
    </cfRule>
  </conditionalFormatting>
  <conditionalFormatting sqref="AB8">
    <cfRule type="cellIs" dxfId="197" priority="15" operator="greaterThan">
      <formula>1179</formula>
    </cfRule>
  </conditionalFormatting>
  <conditionalFormatting sqref="AB8">
    <cfRule type="cellIs" dxfId="196" priority="14" operator="greaterThan">
      <formula>99</formula>
    </cfRule>
  </conditionalFormatting>
  <conditionalFormatting sqref="AB8">
    <cfRule type="cellIs" dxfId="195" priority="13" operator="greaterThan">
      <formula>0.99</formula>
    </cfRule>
  </conditionalFormatting>
  <conditionalFormatting sqref="AQ11:AQ34 AK16:AK32">
    <cfRule type="cellIs" dxfId="194" priority="12" operator="equal">
      <formula>0</formula>
    </cfRule>
  </conditionalFormatting>
  <conditionalFormatting sqref="AQ11:AQ34 AK16:AK32">
    <cfRule type="cellIs" dxfId="193" priority="11" operator="greaterThan">
      <formula>1179</formula>
    </cfRule>
  </conditionalFormatting>
  <conditionalFormatting sqref="AQ11:AQ34 AK16:AK32">
    <cfRule type="cellIs" dxfId="192" priority="10" operator="greaterThan">
      <formula>99</formula>
    </cfRule>
  </conditionalFormatting>
  <conditionalFormatting sqref="AQ11:AQ34 AK16:AK32">
    <cfRule type="cellIs" dxfId="191" priority="9" operator="greaterThan">
      <formula>0.99</formula>
    </cfRule>
  </conditionalFormatting>
  <conditionalFormatting sqref="AI11:AI34">
    <cfRule type="cellIs" dxfId="190" priority="8" operator="greaterThan">
      <formula>$AI$8</formula>
    </cfRule>
  </conditionalFormatting>
  <conditionalFormatting sqref="AH11:AH34">
    <cfRule type="cellIs" dxfId="189" priority="6" operator="greaterThan">
      <formula>$AH$8</formula>
    </cfRule>
    <cfRule type="cellIs" dxfId="188" priority="7" operator="greaterThan">
      <formula>$AH$8</formula>
    </cfRule>
  </conditionalFormatting>
  <conditionalFormatting sqref="AP11:AP34">
    <cfRule type="cellIs" dxfId="187" priority="4" operator="equal">
      <formula>0</formula>
    </cfRule>
  </conditionalFormatting>
  <conditionalFormatting sqref="AP11:AP34">
    <cfRule type="cellIs" dxfId="186" priority="3" operator="greaterThan">
      <formula>1179</formula>
    </cfRule>
  </conditionalFormatting>
  <conditionalFormatting sqref="AP11:AP34">
    <cfRule type="cellIs" dxfId="185" priority="2" operator="greaterThan">
      <formula>99</formula>
    </cfRule>
  </conditionalFormatting>
  <conditionalFormatting sqref="AP11:AP34">
    <cfRule type="cellIs" dxfId="184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7030A0"/>
  </sheetPr>
  <dimension ref="A2:AY125"/>
  <sheetViews>
    <sheetView showGridLines="0" topLeftCell="A37" zoomScaleNormal="100" workbookViewId="0">
      <selection activeCell="B56" sqref="B56:H5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136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253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40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35" t="s">
        <v>10</v>
      </c>
      <c r="I7" s="236" t="s">
        <v>11</v>
      </c>
      <c r="J7" s="236" t="s">
        <v>12</v>
      </c>
      <c r="K7" s="236" t="s">
        <v>13</v>
      </c>
      <c r="L7" s="14"/>
      <c r="M7" s="14"/>
      <c r="N7" s="14"/>
      <c r="O7" s="235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36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36" t="s">
        <v>22</v>
      </c>
      <c r="AG7" s="236" t="s">
        <v>23</v>
      </c>
      <c r="AH7" s="236" t="s">
        <v>24</v>
      </c>
      <c r="AI7" s="236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36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42056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26324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36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37" t="s">
        <v>51</v>
      </c>
      <c r="V9" s="237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39" t="s">
        <v>55</v>
      </c>
      <c r="AG9" s="239" t="s">
        <v>56</v>
      </c>
      <c r="AH9" s="266" t="s">
        <v>57</v>
      </c>
      <c r="AI9" s="281" t="s">
        <v>58</v>
      </c>
      <c r="AJ9" s="237" t="s">
        <v>59</v>
      </c>
      <c r="AK9" s="237" t="s">
        <v>60</v>
      </c>
      <c r="AL9" s="237" t="s">
        <v>61</v>
      </c>
      <c r="AM9" s="237" t="s">
        <v>62</v>
      </c>
      <c r="AN9" s="237" t="s">
        <v>63</v>
      </c>
      <c r="AO9" s="237" t="s">
        <v>64</v>
      </c>
      <c r="AP9" s="237" t="s">
        <v>65</v>
      </c>
      <c r="AQ9" s="283" t="s">
        <v>66</v>
      </c>
      <c r="AR9" s="237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37" t="s">
        <v>72</v>
      </c>
      <c r="C10" s="237" t="s">
        <v>73</v>
      </c>
      <c r="D10" s="237" t="s">
        <v>74</v>
      </c>
      <c r="E10" s="237" t="s">
        <v>75</v>
      </c>
      <c r="F10" s="237" t="s">
        <v>74</v>
      </c>
      <c r="G10" s="237" t="s">
        <v>75</v>
      </c>
      <c r="H10" s="292"/>
      <c r="I10" s="237" t="s">
        <v>75</v>
      </c>
      <c r="J10" s="237" t="s">
        <v>75</v>
      </c>
      <c r="K10" s="237" t="s">
        <v>75</v>
      </c>
      <c r="L10" s="30" t="s">
        <v>29</v>
      </c>
      <c r="M10" s="293"/>
      <c r="N10" s="30" t="s">
        <v>29</v>
      </c>
      <c r="O10" s="284"/>
      <c r="P10" s="284"/>
      <c r="Q10" s="3">
        <f>'FEB 20'!Q34</f>
        <v>26226484</v>
      </c>
      <c r="R10" s="274"/>
      <c r="S10" s="275"/>
      <c r="T10" s="276"/>
      <c r="U10" s="237" t="s">
        <v>75</v>
      </c>
      <c r="V10" s="237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20'!AG34</f>
        <v>34890636</v>
      </c>
      <c r="AH10" s="266"/>
      <c r="AI10" s="282"/>
      <c r="AJ10" s="237" t="s">
        <v>84</v>
      </c>
      <c r="AK10" s="237" t="s">
        <v>84</v>
      </c>
      <c r="AL10" s="237" t="s">
        <v>84</v>
      </c>
      <c r="AM10" s="237" t="s">
        <v>84</v>
      </c>
      <c r="AN10" s="237" t="s">
        <v>84</v>
      </c>
      <c r="AO10" s="237" t="s">
        <v>84</v>
      </c>
      <c r="AP10" s="2">
        <f>'FEB 20'!AP34</f>
        <v>7770281</v>
      </c>
      <c r="AQ10" s="284"/>
      <c r="AR10" s="238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8</v>
      </c>
      <c r="E11" s="43">
        <f>D11/1.42</f>
        <v>5.6338028169014089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126</v>
      </c>
      <c r="P11" s="125">
        <v>99</v>
      </c>
      <c r="Q11" s="125">
        <v>26230695</v>
      </c>
      <c r="R11" s="48">
        <f>Q11-Q10</f>
        <v>4211</v>
      </c>
      <c r="S11" s="49">
        <f>R11*24/1000</f>
        <v>101.06399999999999</v>
      </c>
      <c r="T11" s="49">
        <f>R11/1000</f>
        <v>4.2110000000000003</v>
      </c>
      <c r="U11" s="126">
        <v>5.3</v>
      </c>
      <c r="V11" s="126">
        <f>U11</f>
        <v>5.3</v>
      </c>
      <c r="W11" s="127" t="s">
        <v>129</v>
      </c>
      <c r="X11" s="129">
        <v>0</v>
      </c>
      <c r="Y11" s="129">
        <v>0</v>
      </c>
      <c r="Z11" s="129">
        <v>1051</v>
      </c>
      <c r="AA11" s="129">
        <v>0</v>
      </c>
      <c r="AB11" s="129">
        <v>1160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34891358</v>
      </c>
      <c r="AH11" s="51">
        <f>IF(ISBLANK(AG11),"-",AG11-AG10)</f>
        <v>722</v>
      </c>
      <c r="AI11" s="52">
        <f>AH11/T11</f>
        <v>171.45571123248632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</v>
      </c>
      <c r="AP11" s="129">
        <v>7771323</v>
      </c>
      <c r="AQ11" s="129">
        <f>AP11-AP10</f>
        <v>1042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9</v>
      </c>
      <c r="E12" s="43">
        <f t="shared" ref="E12:E34" si="0">D12/1.42</f>
        <v>6.3380281690140849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126</v>
      </c>
      <c r="P12" s="125">
        <v>95</v>
      </c>
      <c r="Q12" s="125">
        <v>26234561</v>
      </c>
      <c r="R12" s="48">
        <f t="shared" ref="R12:R34" si="3">Q12-Q11</f>
        <v>3866</v>
      </c>
      <c r="S12" s="49">
        <f t="shared" ref="S12:S34" si="4">R12*24/1000</f>
        <v>92.784000000000006</v>
      </c>
      <c r="T12" s="49">
        <f t="shared" ref="T12:T34" si="5">R12/1000</f>
        <v>3.8660000000000001</v>
      </c>
      <c r="U12" s="126">
        <v>6.5</v>
      </c>
      <c r="V12" s="126">
        <f t="shared" ref="V12:V34" si="6">U12</f>
        <v>6.5</v>
      </c>
      <c r="W12" s="127" t="s">
        <v>129</v>
      </c>
      <c r="X12" s="129">
        <v>0</v>
      </c>
      <c r="Y12" s="129">
        <v>0</v>
      </c>
      <c r="Z12" s="129">
        <v>1010</v>
      </c>
      <c r="AA12" s="129">
        <v>0</v>
      </c>
      <c r="AB12" s="129">
        <v>1161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34892072</v>
      </c>
      <c r="AH12" s="51">
        <f>IF(ISBLANK(AG12),"-",AG12-AG11)</f>
        <v>714</v>
      </c>
      <c r="AI12" s="52">
        <f t="shared" ref="AI12:AI34" si="7">AH12/T12</f>
        <v>184.68701500258666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</v>
      </c>
      <c r="AP12" s="129">
        <v>7772463</v>
      </c>
      <c r="AQ12" s="129">
        <f>AP12-AP11</f>
        <v>1140</v>
      </c>
      <c r="AR12" s="55">
        <v>0.84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11</v>
      </c>
      <c r="E13" s="43">
        <f t="shared" si="0"/>
        <v>7.746478873239437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124</v>
      </c>
      <c r="P13" s="125">
        <v>94</v>
      </c>
      <c r="Q13" s="125">
        <v>26238643</v>
      </c>
      <c r="R13" s="48">
        <f t="shared" si="3"/>
        <v>4082</v>
      </c>
      <c r="S13" s="49">
        <f t="shared" si="4"/>
        <v>97.968000000000004</v>
      </c>
      <c r="T13" s="49">
        <f t="shared" si="5"/>
        <v>4.0819999999999999</v>
      </c>
      <c r="U13" s="126">
        <v>7.9</v>
      </c>
      <c r="V13" s="126">
        <f t="shared" si="6"/>
        <v>7.9</v>
      </c>
      <c r="W13" s="127" t="s">
        <v>129</v>
      </c>
      <c r="X13" s="129">
        <v>0</v>
      </c>
      <c r="Y13" s="129">
        <v>0</v>
      </c>
      <c r="Z13" s="129">
        <v>976</v>
      </c>
      <c r="AA13" s="129">
        <v>0</v>
      </c>
      <c r="AB13" s="129">
        <v>1160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34892784</v>
      </c>
      <c r="AH13" s="51">
        <f>IF(ISBLANK(AG13),"-",AG13-AG12)</f>
        <v>712</v>
      </c>
      <c r="AI13" s="52">
        <f t="shared" si="7"/>
        <v>174.42430181283686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</v>
      </c>
      <c r="AP13" s="129">
        <v>7773743</v>
      </c>
      <c r="AQ13" s="129">
        <f>AP13-AP12</f>
        <v>1280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12</v>
      </c>
      <c r="E14" s="43">
        <f t="shared" si="0"/>
        <v>8.4507042253521139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122</v>
      </c>
      <c r="P14" s="125">
        <v>92</v>
      </c>
      <c r="Q14" s="125">
        <v>26242221</v>
      </c>
      <c r="R14" s="48">
        <f t="shared" si="3"/>
        <v>3578</v>
      </c>
      <c r="S14" s="49">
        <f t="shared" si="4"/>
        <v>85.872</v>
      </c>
      <c r="T14" s="49">
        <f t="shared" si="5"/>
        <v>3.5779999999999998</v>
      </c>
      <c r="U14" s="126">
        <v>9</v>
      </c>
      <c r="V14" s="126">
        <f t="shared" si="6"/>
        <v>9</v>
      </c>
      <c r="W14" s="127" t="s">
        <v>129</v>
      </c>
      <c r="X14" s="129">
        <v>0</v>
      </c>
      <c r="Y14" s="129">
        <v>0</v>
      </c>
      <c r="Z14" s="129">
        <v>968</v>
      </c>
      <c r="AA14" s="129">
        <v>0</v>
      </c>
      <c r="AB14" s="129">
        <v>1161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34893392</v>
      </c>
      <c r="AH14" s="51">
        <f t="shared" ref="AH14:AH34" si="8">IF(ISBLANK(AG14),"-",AG14-AG13)</f>
        <v>608</v>
      </c>
      <c r="AI14" s="52">
        <f t="shared" si="7"/>
        <v>169.927333705981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</v>
      </c>
      <c r="AP14" s="129">
        <v>7774850</v>
      </c>
      <c r="AQ14" s="129">
        <f>AP14-AP13</f>
        <v>1107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26</v>
      </c>
      <c r="E15" s="43">
        <f t="shared" si="0"/>
        <v>18.30985915492958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96</v>
      </c>
      <c r="P15" s="125">
        <v>92</v>
      </c>
      <c r="Q15" s="125">
        <v>26246242</v>
      </c>
      <c r="R15" s="48">
        <f t="shared" si="3"/>
        <v>4021</v>
      </c>
      <c r="S15" s="49">
        <f t="shared" si="4"/>
        <v>96.504000000000005</v>
      </c>
      <c r="T15" s="49">
        <f t="shared" si="5"/>
        <v>4.0209999999999999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956</v>
      </c>
      <c r="AA15" s="129">
        <v>0</v>
      </c>
      <c r="AB15" s="129">
        <v>1161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34894036</v>
      </c>
      <c r="AH15" s="51">
        <f t="shared" si="8"/>
        <v>644</v>
      </c>
      <c r="AI15" s="52">
        <f t="shared" si="7"/>
        <v>160.15916438696843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</v>
      </c>
      <c r="AP15" s="129">
        <v>7775199</v>
      </c>
      <c r="AQ15" s="129">
        <f>AP15-AP14</f>
        <v>349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24</v>
      </c>
      <c r="E16" s="43">
        <f t="shared" si="0"/>
        <v>16.901408450704228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111</v>
      </c>
      <c r="P16" s="125">
        <v>107</v>
      </c>
      <c r="Q16" s="125">
        <v>26250471</v>
      </c>
      <c r="R16" s="48">
        <f t="shared" si="3"/>
        <v>4229</v>
      </c>
      <c r="S16" s="49">
        <f t="shared" si="4"/>
        <v>101.496</v>
      </c>
      <c r="T16" s="49">
        <f t="shared" si="5"/>
        <v>4.2290000000000001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922</v>
      </c>
      <c r="AA16" s="129">
        <v>0</v>
      </c>
      <c r="AB16" s="129">
        <v>1160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34894644</v>
      </c>
      <c r="AH16" s="51">
        <f t="shared" si="8"/>
        <v>608</v>
      </c>
      <c r="AI16" s="52">
        <f t="shared" si="7"/>
        <v>143.76921257980609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7775199</v>
      </c>
      <c r="AQ16" s="129">
        <f t="shared" ref="AQ16:AQ34" si="10">AP16-AP15</f>
        <v>0</v>
      </c>
      <c r="AR16" s="55">
        <v>0.91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11</v>
      </c>
      <c r="E17" s="43">
        <f t="shared" si="0"/>
        <v>7.746478873239437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145</v>
      </c>
      <c r="P17" s="125">
        <v>139</v>
      </c>
      <c r="Q17" s="125">
        <v>26256189</v>
      </c>
      <c r="R17" s="48">
        <f t="shared" si="3"/>
        <v>5718</v>
      </c>
      <c r="S17" s="49">
        <f t="shared" si="4"/>
        <v>137.232</v>
      </c>
      <c r="T17" s="49">
        <f t="shared" si="5"/>
        <v>5.718</v>
      </c>
      <c r="U17" s="126">
        <v>9.5</v>
      </c>
      <c r="V17" s="126">
        <f t="shared" si="6"/>
        <v>9.5</v>
      </c>
      <c r="W17" s="127" t="s">
        <v>147</v>
      </c>
      <c r="X17" s="129">
        <v>0</v>
      </c>
      <c r="Y17" s="129">
        <v>0</v>
      </c>
      <c r="Z17" s="129">
        <v>1183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34895820</v>
      </c>
      <c r="AH17" s="51">
        <f t="shared" si="8"/>
        <v>1176</v>
      </c>
      <c r="AI17" s="52">
        <f t="shared" si="7"/>
        <v>205.66631689401888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9">
        <v>7775199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139</v>
      </c>
      <c r="P18" s="125">
        <v>144</v>
      </c>
      <c r="Q18" s="125">
        <v>26262284</v>
      </c>
      <c r="R18" s="48">
        <f t="shared" si="3"/>
        <v>6095</v>
      </c>
      <c r="S18" s="49">
        <f t="shared" si="4"/>
        <v>146.28</v>
      </c>
      <c r="T18" s="49">
        <f t="shared" si="5"/>
        <v>6.0949999999999998</v>
      </c>
      <c r="U18" s="126">
        <v>9.1999999999999993</v>
      </c>
      <c r="V18" s="126">
        <f t="shared" si="6"/>
        <v>9.1999999999999993</v>
      </c>
      <c r="W18" s="127" t="s">
        <v>148</v>
      </c>
      <c r="X18" s="129">
        <v>0</v>
      </c>
      <c r="Y18" s="129">
        <v>1032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34897164</v>
      </c>
      <c r="AH18" s="51">
        <f t="shared" si="8"/>
        <v>1344</v>
      </c>
      <c r="AI18" s="52">
        <f t="shared" si="7"/>
        <v>220.50861361771945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7775199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133</v>
      </c>
      <c r="P19" s="125">
        <v>153</v>
      </c>
      <c r="Q19" s="125">
        <v>26268473</v>
      </c>
      <c r="R19" s="48">
        <f t="shared" si="3"/>
        <v>6189</v>
      </c>
      <c r="S19" s="49">
        <f t="shared" si="4"/>
        <v>148.536</v>
      </c>
      <c r="T19" s="49">
        <f t="shared" si="5"/>
        <v>6.1890000000000001</v>
      </c>
      <c r="U19" s="126">
        <v>8.6999999999999993</v>
      </c>
      <c r="V19" s="126">
        <f t="shared" si="6"/>
        <v>8.6999999999999993</v>
      </c>
      <c r="W19" s="127" t="s">
        <v>148</v>
      </c>
      <c r="X19" s="129">
        <v>0</v>
      </c>
      <c r="Y19" s="129">
        <v>1136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34898532</v>
      </c>
      <c r="AH19" s="51">
        <f t="shared" si="8"/>
        <v>1368</v>
      </c>
      <c r="AI19" s="52">
        <f t="shared" si="7"/>
        <v>221.03732428502181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7775199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132</v>
      </c>
      <c r="P20" s="125">
        <v>154</v>
      </c>
      <c r="Q20" s="125">
        <v>26274697</v>
      </c>
      <c r="R20" s="48">
        <f t="shared" si="3"/>
        <v>6224</v>
      </c>
      <c r="S20" s="49">
        <f t="shared" si="4"/>
        <v>149.376</v>
      </c>
      <c r="T20" s="49">
        <f t="shared" si="5"/>
        <v>6.2240000000000002</v>
      </c>
      <c r="U20" s="126">
        <v>8.1999999999999993</v>
      </c>
      <c r="V20" s="126">
        <f t="shared" si="6"/>
        <v>8.1999999999999993</v>
      </c>
      <c r="W20" s="127" t="s">
        <v>148</v>
      </c>
      <c r="X20" s="129">
        <v>0</v>
      </c>
      <c r="Y20" s="129">
        <v>1144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34899911</v>
      </c>
      <c r="AH20" s="51">
        <f>IF(ISBLANK(AG20),"-",AG20-AG19)</f>
        <v>1379</v>
      </c>
      <c r="AI20" s="52">
        <f t="shared" si="7"/>
        <v>221.56169665809767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7775199</v>
      </c>
      <c r="AQ20" s="129">
        <f t="shared" si="10"/>
        <v>0</v>
      </c>
      <c r="AR20" s="55">
        <v>1.05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135</v>
      </c>
      <c r="P21" s="125">
        <v>155</v>
      </c>
      <c r="Q21" s="125">
        <v>26280870</v>
      </c>
      <c r="R21" s="48">
        <f>Q21-Q20</f>
        <v>6173</v>
      </c>
      <c r="S21" s="49">
        <f t="shared" si="4"/>
        <v>148.15199999999999</v>
      </c>
      <c r="T21" s="49">
        <f t="shared" si="5"/>
        <v>6.173</v>
      </c>
      <c r="U21" s="126">
        <v>7.8</v>
      </c>
      <c r="V21" s="126">
        <f t="shared" si="6"/>
        <v>7.8</v>
      </c>
      <c r="W21" s="127" t="s">
        <v>148</v>
      </c>
      <c r="X21" s="129">
        <v>0</v>
      </c>
      <c r="Y21" s="129">
        <v>1113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34901252</v>
      </c>
      <c r="AH21" s="51">
        <f t="shared" si="8"/>
        <v>1341</v>
      </c>
      <c r="AI21" s="52">
        <f t="shared" si="7"/>
        <v>217.23635185485176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7775199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6</v>
      </c>
      <c r="E22" s="43">
        <f t="shared" si="0"/>
        <v>4.2253521126760569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128</v>
      </c>
      <c r="P22" s="125">
        <v>146</v>
      </c>
      <c r="Q22" s="125">
        <v>26286985</v>
      </c>
      <c r="R22" s="48">
        <f t="shared" si="3"/>
        <v>6115</v>
      </c>
      <c r="S22" s="49">
        <f t="shared" si="4"/>
        <v>146.76</v>
      </c>
      <c r="T22" s="49">
        <f t="shared" si="5"/>
        <v>6.1150000000000002</v>
      </c>
      <c r="U22" s="126">
        <v>7.3</v>
      </c>
      <c r="V22" s="126">
        <f t="shared" si="6"/>
        <v>7.3</v>
      </c>
      <c r="W22" s="127" t="s">
        <v>148</v>
      </c>
      <c r="X22" s="129">
        <v>0</v>
      </c>
      <c r="Y22" s="129">
        <v>1154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34902612</v>
      </c>
      <c r="AH22" s="51">
        <f t="shared" si="8"/>
        <v>1360</v>
      </c>
      <c r="AI22" s="52">
        <f t="shared" si="7"/>
        <v>222.40392477514308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7775199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0"/>
        <v>3.5211267605633805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131</v>
      </c>
      <c r="P23" s="125">
        <v>143</v>
      </c>
      <c r="Q23" s="125">
        <v>26292966</v>
      </c>
      <c r="R23" s="48">
        <f t="shared" si="3"/>
        <v>5981</v>
      </c>
      <c r="S23" s="49">
        <f t="shared" si="4"/>
        <v>143.54400000000001</v>
      </c>
      <c r="T23" s="49">
        <f t="shared" si="5"/>
        <v>5.9809999999999999</v>
      </c>
      <c r="U23" s="126">
        <v>6.8</v>
      </c>
      <c r="V23" s="126">
        <f t="shared" si="6"/>
        <v>6.8</v>
      </c>
      <c r="W23" s="127" t="s">
        <v>148</v>
      </c>
      <c r="X23" s="129">
        <v>0</v>
      </c>
      <c r="Y23" s="129">
        <v>1075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34903956</v>
      </c>
      <c r="AH23" s="51">
        <f t="shared" si="8"/>
        <v>1344</v>
      </c>
      <c r="AI23" s="52">
        <f t="shared" si="7"/>
        <v>224.71158669118876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7775199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0"/>
        <v>4.2253521126760569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134</v>
      </c>
      <c r="P24" s="125">
        <v>139</v>
      </c>
      <c r="Q24" s="125">
        <v>26298927</v>
      </c>
      <c r="R24" s="48">
        <f t="shared" si="3"/>
        <v>5961</v>
      </c>
      <c r="S24" s="49">
        <f t="shared" si="4"/>
        <v>143.06399999999999</v>
      </c>
      <c r="T24" s="49">
        <f t="shared" si="5"/>
        <v>5.9610000000000003</v>
      </c>
      <c r="U24" s="126">
        <v>6.5</v>
      </c>
      <c r="V24" s="126">
        <f t="shared" si="6"/>
        <v>6.5</v>
      </c>
      <c r="W24" s="127" t="s">
        <v>148</v>
      </c>
      <c r="X24" s="129">
        <v>0</v>
      </c>
      <c r="Y24" s="129">
        <v>1050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34905241</v>
      </c>
      <c r="AH24" s="51">
        <f t="shared" si="8"/>
        <v>1285</v>
      </c>
      <c r="AI24" s="52">
        <f t="shared" si="7"/>
        <v>215.5678577419896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7775199</v>
      </c>
      <c r="AQ24" s="129">
        <f t="shared" si="10"/>
        <v>0</v>
      </c>
      <c r="AR24" s="55">
        <v>1.1399999999999999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131</v>
      </c>
      <c r="P25" s="125">
        <v>140</v>
      </c>
      <c r="Q25" s="125">
        <v>26304826</v>
      </c>
      <c r="R25" s="48">
        <f t="shared" si="3"/>
        <v>5899</v>
      </c>
      <c r="S25" s="49">
        <f t="shared" si="4"/>
        <v>141.57599999999999</v>
      </c>
      <c r="T25" s="49">
        <f t="shared" si="5"/>
        <v>5.899</v>
      </c>
      <c r="U25" s="126">
        <v>5.8</v>
      </c>
      <c r="V25" s="126">
        <f t="shared" si="6"/>
        <v>5.8</v>
      </c>
      <c r="W25" s="127" t="s">
        <v>148</v>
      </c>
      <c r="X25" s="129">
        <v>0</v>
      </c>
      <c r="Y25" s="129">
        <v>1080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34906651</v>
      </c>
      <c r="AH25" s="51">
        <f t="shared" si="8"/>
        <v>1410</v>
      </c>
      <c r="AI25" s="52">
        <f t="shared" si="7"/>
        <v>239.02356331581623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7775199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4</v>
      </c>
      <c r="E26" s="43">
        <f t="shared" si="0"/>
        <v>2.8169014084507045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129</v>
      </c>
      <c r="P26" s="125">
        <v>143</v>
      </c>
      <c r="Q26" s="125">
        <v>26310727</v>
      </c>
      <c r="R26" s="48">
        <f t="shared" si="3"/>
        <v>5901</v>
      </c>
      <c r="S26" s="49">
        <f t="shared" si="4"/>
        <v>141.624</v>
      </c>
      <c r="T26" s="49">
        <f t="shared" si="5"/>
        <v>5.9009999999999998</v>
      </c>
      <c r="U26" s="126">
        <v>5.2</v>
      </c>
      <c r="V26" s="126">
        <f t="shared" si="6"/>
        <v>5.2</v>
      </c>
      <c r="W26" s="127" t="s">
        <v>148</v>
      </c>
      <c r="X26" s="129">
        <v>0</v>
      </c>
      <c r="Y26" s="129">
        <v>1080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34908062</v>
      </c>
      <c r="AH26" s="51">
        <f t="shared" si="8"/>
        <v>1411</v>
      </c>
      <c r="AI26" s="52">
        <f t="shared" si="7"/>
        <v>239.11201491272666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7775199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3</v>
      </c>
      <c r="E27" s="43">
        <f t="shared" si="0"/>
        <v>2.1126760563380285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124</v>
      </c>
      <c r="P27" s="125">
        <v>142</v>
      </c>
      <c r="Q27" s="125">
        <v>26316670</v>
      </c>
      <c r="R27" s="48">
        <f t="shared" si="3"/>
        <v>5943</v>
      </c>
      <c r="S27" s="49">
        <f t="shared" si="4"/>
        <v>142.63200000000001</v>
      </c>
      <c r="T27" s="49">
        <f t="shared" si="5"/>
        <v>5.9429999999999996</v>
      </c>
      <c r="U27" s="126">
        <v>4.4000000000000004</v>
      </c>
      <c r="V27" s="126">
        <f t="shared" si="6"/>
        <v>4.4000000000000004</v>
      </c>
      <c r="W27" s="127" t="s">
        <v>148</v>
      </c>
      <c r="X27" s="129">
        <v>0</v>
      </c>
      <c r="Y27" s="129">
        <v>1162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34909412</v>
      </c>
      <c r="AH27" s="51">
        <f t="shared" si="8"/>
        <v>1350</v>
      </c>
      <c r="AI27" s="52">
        <f t="shared" si="7"/>
        <v>227.15800100959112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7775199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129</v>
      </c>
      <c r="P28" s="125">
        <v>141</v>
      </c>
      <c r="Q28" s="125">
        <v>26322420</v>
      </c>
      <c r="R28" s="48">
        <f t="shared" si="3"/>
        <v>5750</v>
      </c>
      <c r="S28" s="49">
        <f t="shared" si="4"/>
        <v>138</v>
      </c>
      <c r="T28" s="49">
        <f t="shared" si="5"/>
        <v>5.75</v>
      </c>
      <c r="U28" s="126">
        <v>3.7</v>
      </c>
      <c r="V28" s="126">
        <f t="shared" si="6"/>
        <v>3.7</v>
      </c>
      <c r="W28" s="127" t="s">
        <v>148</v>
      </c>
      <c r="X28" s="129">
        <v>0</v>
      </c>
      <c r="Y28" s="129">
        <v>1060</v>
      </c>
      <c r="Z28" s="129">
        <v>1176</v>
      </c>
      <c r="AA28" s="129">
        <v>1185</v>
      </c>
      <c r="AB28" s="129">
        <v>1180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34910724</v>
      </c>
      <c r="AH28" s="51">
        <f t="shared" si="8"/>
        <v>1312</v>
      </c>
      <c r="AI28" s="52">
        <f t="shared" si="7"/>
        <v>228.17391304347825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7775199</v>
      </c>
      <c r="AQ28" s="129">
        <f t="shared" si="10"/>
        <v>0</v>
      </c>
      <c r="AR28" s="55">
        <v>0.98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0"/>
        <v>2.1126760563380285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134</v>
      </c>
      <c r="P29" s="125">
        <v>139</v>
      </c>
      <c r="Q29" s="125">
        <v>26328195</v>
      </c>
      <c r="R29" s="48">
        <f t="shared" si="3"/>
        <v>5775</v>
      </c>
      <c r="S29" s="49">
        <f t="shared" si="4"/>
        <v>138.6</v>
      </c>
      <c r="T29" s="49">
        <f t="shared" si="5"/>
        <v>5.7750000000000004</v>
      </c>
      <c r="U29" s="126">
        <v>3.2</v>
      </c>
      <c r="V29" s="126">
        <f t="shared" si="6"/>
        <v>3.2</v>
      </c>
      <c r="W29" s="127" t="s">
        <v>148</v>
      </c>
      <c r="X29" s="129">
        <v>0</v>
      </c>
      <c r="Y29" s="129">
        <v>1015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34912044</v>
      </c>
      <c r="AH29" s="51">
        <f t="shared" si="8"/>
        <v>1320</v>
      </c>
      <c r="AI29" s="52">
        <f t="shared" si="7"/>
        <v>228.57142857142856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7775199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6</v>
      </c>
      <c r="E30" s="43">
        <f t="shared" si="0"/>
        <v>4.2253521126760569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132</v>
      </c>
      <c r="P30" s="125">
        <v>129</v>
      </c>
      <c r="Q30" s="125">
        <v>26333673</v>
      </c>
      <c r="R30" s="48">
        <f t="shared" si="3"/>
        <v>5478</v>
      </c>
      <c r="S30" s="49">
        <f t="shared" si="4"/>
        <v>131.47200000000001</v>
      </c>
      <c r="T30" s="49">
        <f t="shared" si="5"/>
        <v>5.4779999999999998</v>
      </c>
      <c r="U30" s="126">
        <v>3.1</v>
      </c>
      <c r="V30" s="126">
        <f t="shared" si="6"/>
        <v>3.1</v>
      </c>
      <c r="W30" s="127" t="s">
        <v>148</v>
      </c>
      <c r="X30" s="129">
        <v>0</v>
      </c>
      <c r="Y30" s="129">
        <v>989</v>
      </c>
      <c r="Z30" s="129">
        <v>1135</v>
      </c>
      <c r="AA30" s="129">
        <v>1185</v>
      </c>
      <c r="AB30" s="129">
        <v>1138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34913264</v>
      </c>
      <c r="AH30" s="51">
        <f t="shared" si="8"/>
        <v>1220</v>
      </c>
      <c r="AI30" s="52">
        <f t="shared" si="7"/>
        <v>222.70901788974078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9">
        <v>7775199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0"/>
        <v>7.042253521126761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115</v>
      </c>
      <c r="P31" s="125">
        <v>129</v>
      </c>
      <c r="Q31" s="125">
        <v>26339019</v>
      </c>
      <c r="R31" s="48">
        <f t="shared" si="3"/>
        <v>5346</v>
      </c>
      <c r="S31" s="49">
        <f t="shared" si="4"/>
        <v>128.304</v>
      </c>
      <c r="T31" s="49">
        <f t="shared" si="5"/>
        <v>5.3460000000000001</v>
      </c>
      <c r="U31" s="126">
        <v>2.6</v>
      </c>
      <c r="V31" s="126">
        <f t="shared" si="6"/>
        <v>2.6</v>
      </c>
      <c r="W31" s="127" t="s">
        <v>156</v>
      </c>
      <c r="X31" s="129">
        <v>0</v>
      </c>
      <c r="Y31" s="129">
        <v>1076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34914328</v>
      </c>
      <c r="AH31" s="51">
        <f t="shared" si="8"/>
        <v>1064</v>
      </c>
      <c r="AI31" s="52">
        <f t="shared" si="7"/>
        <v>199.02731013842126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7775199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12</v>
      </c>
      <c r="E32" s="43">
        <f t="shared" si="0"/>
        <v>8.4507042253521139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114</v>
      </c>
      <c r="P32" s="125">
        <v>122</v>
      </c>
      <c r="Q32" s="125">
        <v>26344149</v>
      </c>
      <c r="R32" s="48">
        <f t="shared" si="3"/>
        <v>5130</v>
      </c>
      <c r="S32" s="49">
        <f t="shared" si="4"/>
        <v>123.12</v>
      </c>
      <c r="T32" s="49">
        <f t="shared" si="5"/>
        <v>5.13</v>
      </c>
      <c r="U32" s="126">
        <v>2.2000000000000002</v>
      </c>
      <c r="V32" s="126">
        <f t="shared" si="6"/>
        <v>2.2000000000000002</v>
      </c>
      <c r="W32" s="127" t="s">
        <v>156</v>
      </c>
      <c r="X32" s="129">
        <v>0</v>
      </c>
      <c r="Y32" s="129">
        <v>1024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34915348</v>
      </c>
      <c r="AH32" s="51">
        <f t="shared" si="8"/>
        <v>1020</v>
      </c>
      <c r="AI32" s="52">
        <f t="shared" si="7"/>
        <v>198.83040935672514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7775199</v>
      </c>
      <c r="AQ32" s="129">
        <f t="shared" si="10"/>
        <v>0</v>
      </c>
      <c r="AR32" s="55">
        <v>1.0900000000000001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6</v>
      </c>
      <c r="E33" s="43">
        <f t="shared" si="0"/>
        <v>4.2253521126760569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132</v>
      </c>
      <c r="P33" s="125">
        <v>108</v>
      </c>
      <c r="Q33" s="125">
        <v>26348706</v>
      </c>
      <c r="R33" s="48">
        <f t="shared" si="3"/>
        <v>4557</v>
      </c>
      <c r="S33" s="49">
        <f t="shared" si="4"/>
        <v>109.36799999999999</v>
      </c>
      <c r="T33" s="49">
        <f t="shared" si="5"/>
        <v>4.5570000000000004</v>
      </c>
      <c r="U33" s="126">
        <v>2.8</v>
      </c>
      <c r="V33" s="126">
        <f t="shared" si="6"/>
        <v>2.8</v>
      </c>
      <c r="W33" s="127" t="s">
        <v>129</v>
      </c>
      <c r="X33" s="129">
        <v>0</v>
      </c>
      <c r="Y33" s="129">
        <v>0</v>
      </c>
      <c r="Z33" s="129">
        <v>1176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34916180</v>
      </c>
      <c r="AH33" s="51">
        <f t="shared" si="8"/>
        <v>832</v>
      </c>
      <c r="AI33" s="52">
        <f t="shared" si="7"/>
        <v>182.57625630897519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9">
        <v>7775991</v>
      </c>
      <c r="AQ33" s="129">
        <f t="shared" si="10"/>
        <v>792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8</v>
      </c>
      <c r="E34" s="43">
        <f t="shared" si="0"/>
        <v>5.6338028169014089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124</v>
      </c>
      <c r="P34" s="125">
        <v>102</v>
      </c>
      <c r="Q34" s="125">
        <v>26353152</v>
      </c>
      <c r="R34" s="48">
        <f t="shared" si="3"/>
        <v>4446</v>
      </c>
      <c r="S34" s="49">
        <f t="shared" si="4"/>
        <v>106.70399999999999</v>
      </c>
      <c r="T34" s="49">
        <f t="shared" si="5"/>
        <v>4.4459999999999997</v>
      </c>
      <c r="U34" s="126">
        <v>3.8</v>
      </c>
      <c r="V34" s="126">
        <f t="shared" si="6"/>
        <v>3.8</v>
      </c>
      <c r="W34" s="127" t="s">
        <v>129</v>
      </c>
      <c r="X34" s="129">
        <v>0</v>
      </c>
      <c r="Y34" s="129">
        <v>0</v>
      </c>
      <c r="Z34" s="129">
        <v>1109</v>
      </c>
      <c r="AA34" s="129">
        <v>0</v>
      </c>
      <c r="AB34" s="129">
        <v>1109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34916960</v>
      </c>
      <c r="AH34" s="51">
        <f t="shared" si="8"/>
        <v>780</v>
      </c>
      <c r="AI34" s="52">
        <f t="shared" si="7"/>
        <v>175.43859649122808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9">
        <v>7776965</v>
      </c>
      <c r="AQ34" s="129">
        <f t="shared" si="10"/>
        <v>974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126.95833333333333</v>
      </c>
      <c r="Q35" s="66">
        <f>Q34-Q10</f>
        <v>126668</v>
      </c>
      <c r="R35" s="67">
        <f>SUM(R11:R34)</f>
        <v>126668</v>
      </c>
      <c r="S35" s="175">
        <f>AVERAGE(S11:S34)</f>
        <v>126.66800000000002</v>
      </c>
      <c r="T35" s="175">
        <f>SUM(T11:T34)</f>
        <v>126.66799999999999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26324</v>
      </c>
      <c r="AH35" s="70">
        <f>SUM(AH11:AH34)</f>
        <v>26324</v>
      </c>
      <c r="AI35" s="71">
        <f>$AH$35/$T35</f>
        <v>207.81886506457829</v>
      </c>
      <c r="AJ35" s="99"/>
      <c r="AK35" s="100"/>
      <c r="AL35" s="100"/>
      <c r="AM35" s="100"/>
      <c r="AN35" s="101"/>
      <c r="AO35" s="72"/>
      <c r="AP35" s="73">
        <f>AP34-AP10</f>
        <v>6684</v>
      </c>
      <c r="AQ35" s="74">
        <f>SUM(AQ11:AQ34)</f>
        <v>6684</v>
      </c>
      <c r="AR35" s="75">
        <f>AVERAGE(AR11:AR34)</f>
        <v>1.0016666666666667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245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292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22" t="s">
        <v>124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22" t="s">
        <v>125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244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293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294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131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15" t="s">
        <v>219</v>
      </c>
      <c r="C48" s="118"/>
      <c r="D48" s="116"/>
      <c r="E48" s="94"/>
      <c r="F48" s="116"/>
      <c r="G48" s="116"/>
      <c r="H48" s="116"/>
      <c r="I48" s="116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132</v>
      </c>
      <c r="C49" s="116"/>
      <c r="D49" s="116"/>
      <c r="E49" s="116"/>
      <c r="F49" s="116"/>
      <c r="G49" s="116"/>
      <c r="H49" s="116"/>
      <c r="I49" s="176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295</v>
      </c>
      <c r="C50" s="116"/>
      <c r="D50" s="116"/>
      <c r="E50" s="116"/>
      <c r="F50" s="116"/>
      <c r="G50" s="116"/>
      <c r="H50" s="116"/>
      <c r="I50" s="17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296</v>
      </c>
      <c r="C51" s="116"/>
      <c r="D51" s="116"/>
      <c r="E51" s="116"/>
      <c r="F51" s="116"/>
      <c r="G51" s="116"/>
      <c r="H51" s="116"/>
      <c r="I51" s="17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133</v>
      </c>
      <c r="C52" s="116"/>
      <c r="D52" s="116"/>
      <c r="E52" s="116"/>
      <c r="F52" s="116"/>
      <c r="G52" s="116"/>
      <c r="H52" s="116"/>
      <c r="I52" s="17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173</v>
      </c>
      <c r="C53" s="118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285</v>
      </c>
      <c r="C54" s="116"/>
      <c r="D54" s="116"/>
      <c r="E54" s="116"/>
      <c r="F54" s="116"/>
      <c r="G54" s="116"/>
      <c r="H54" s="116"/>
      <c r="I54" s="17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297</v>
      </c>
      <c r="C55" s="116"/>
      <c r="D55" s="116"/>
      <c r="E55" s="116"/>
      <c r="F55" s="116"/>
      <c r="G55" s="116"/>
      <c r="H55" s="116"/>
      <c r="I55" s="17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138</v>
      </c>
      <c r="C56" s="118"/>
      <c r="D56" s="116"/>
      <c r="E56" s="116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1" t="s">
        <v>221</v>
      </c>
      <c r="C57" s="118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197</v>
      </c>
      <c r="C58" s="116"/>
      <c r="D58" s="116"/>
      <c r="E58" s="116"/>
      <c r="F58" s="116"/>
      <c r="G58" s="94"/>
      <c r="H58" s="94"/>
      <c r="I58" s="176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 t="s">
        <v>127</v>
      </c>
      <c r="C59" s="116"/>
      <c r="D59" s="116"/>
      <c r="E59" s="116"/>
      <c r="F59" s="116"/>
      <c r="G59" s="94"/>
      <c r="H59" s="94"/>
      <c r="I59" s="123"/>
      <c r="J59" s="117"/>
      <c r="K59" s="117"/>
      <c r="L59" s="117"/>
      <c r="M59" s="117"/>
      <c r="N59" s="117"/>
      <c r="O59" s="117"/>
      <c r="P59" s="117"/>
      <c r="Q59" s="117"/>
      <c r="R59" s="117"/>
      <c r="S59" s="120"/>
      <c r="T59" s="120"/>
      <c r="U59" s="120"/>
      <c r="V59" s="120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120"/>
      <c r="V60" s="120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22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22"/>
      <c r="D62" s="116"/>
      <c r="E62" s="94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8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8"/>
      <c r="D66" s="116"/>
      <c r="E66" s="94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8"/>
      <c r="D67" s="116"/>
      <c r="E67" s="116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3"/>
      <c r="V67" s="83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5"/>
      <c r="C68" s="115"/>
      <c r="D68" s="116"/>
      <c r="E68" s="116"/>
      <c r="F68" s="116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3"/>
      <c r="V68" s="83"/>
      <c r="W68" s="112"/>
      <c r="X68" s="112"/>
      <c r="Y68" s="112"/>
      <c r="Z68" s="9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95"/>
      <c r="C69" s="115"/>
      <c r="D69" s="94"/>
      <c r="E69" s="116"/>
      <c r="F69" s="116"/>
      <c r="G69" s="116"/>
      <c r="H69" s="116"/>
      <c r="I69" s="94"/>
      <c r="J69" s="117"/>
      <c r="K69" s="117"/>
      <c r="L69" s="117"/>
      <c r="M69" s="117"/>
      <c r="N69" s="117"/>
      <c r="O69" s="117"/>
      <c r="P69" s="117"/>
      <c r="Q69" s="117"/>
      <c r="R69" s="117"/>
      <c r="S69" s="92"/>
      <c r="T69" s="92"/>
      <c r="U69" s="92"/>
      <c r="V69" s="92"/>
      <c r="W69" s="92"/>
      <c r="X69" s="92"/>
      <c r="Y69" s="92"/>
      <c r="Z69" s="84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111"/>
      <c r="AW69" s="107"/>
      <c r="AX69" s="107"/>
      <c r="AY69" s="107"/>
    </row>
    <row r="70" spans="1:51" x14ac:dyDescent="0.25">
      <c r="B70" s="95"/>
      <c r="C70" s="122"/>
      <c r="D70" s="94"/>
      <c r="E70" s="116"/>
      <c r="F70" s="116"/>
      <c r="G70" s="116"/>
      <c r="H70" s="116"/>
      <c r="I70" s="94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84"/>
      <c r="X70" s="84"/>
      <c r="Y70" s="84"/>
      <c r="Z70" s="112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111"/>
      <c r="AW70" s="107"/>
      <c r="AX70" s="107"/>
      <c r="AY70" s="107"/>
    </row>
    <row r="71" spans="1:51" x14ac:dyDescent="0.25">
      <c r="B71" s="95"/>
      <c r="C71" s="122"/>
      <c r="D71" s="116"/>
      <c r="E71" s="94"/>
      <c r="F71" s="116"/>
      <c r="G71" s="116"/>
      <c r="H71" s="116"/>
      <c r="I71" s="116"/>
      <c r="J71" s="92"/>
      <c r="K71" s="92"/>
      <c r="L71" s="92"/>
      <c r="M71" s="92"/>
      <c r="N71" s="92"/>
      <c r="O71" s="92"/>
      <c r="P71" s="92"/>
      <c r="Q71" s="92"/>
      <c r="R71" s="92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95"/>
      <c r="C72" s="118"/>
      <c r="D72" s="116"/>
      <c r="E72" s="94"/>
      <c r="F72" s="94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95"/>
      <c r="C73" s="118"/>
      <c r="D73" s="116"/>
      <c r="E73" s="116"/>
      <c r="F73" s="94"/>
      <c r="G73" s="94"/>
      <c r="H73" s="94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1:51" x14ac:dyDescent="0.25">
      <c r="B74" s="95"/>
      <c r="C74" s="92"/>
      <c r="D74" s="116"/>
      <c r="E74" s="116"/>
      <c r="F74" s="116"/>
      <c r="G74" s="94"/>
      <c r="H74" s="94"/>
      <c r="I74" s="116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3"/>
      <c r="V74" s="83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1:51" x14ac:dyDescent="0.25">
      <c r="B75" s="177"/>
      <c r="C75" s="122"/>
      <c r="D75" s="92"/>
      <c r="E75" s="116"/>
      <c r="F75" s="116"/>
      <c r="G75" s="116"/>
      <c r="H75" s="116"/>
      <c r="I75" s="92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20"/>
      <c r="U75" s="83"/>
      <c r="V75" s="83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V75" s="111"/>
      <c r="AW75" s="107"/>
      <c r="AX75" s="107"/>
      <c r="AY75" s="107"/>
    </row>
    <row r="76" spans="1:51" x14ac:dyDescent="0.25">
      <c r="B76" s="177"/>
      <c r="C76" s="183"/>
      <c r="D76" s="84"/>
      <c r="E76" s="178"/>
      <c r="F76" s="178"/>
      <c r="G76" s="178"/>
      <c r="H76" s="178"/>
      <c r="I76" s="84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84"/>
      <c r="U76" s="185"/>
      <c r="V76" s="185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U76" s="107"/>
      <c r="AV76" s="111"/>
      <c r="AW76" s="107"/>
      <c r="AX76" s="107"/>
      <c r="AY76" s="182"/>
    </row>
    <row r="77" spans="1:51" s="182" customFormat="1" x14ac:dyDescent="0.25">
      <c r="B77" s="180"/>
      <c r="C77" s="186"/>
      <c r="D77" s="178"/>
      <c r="E77" s="84"/>
      <c r="F77" s="178"/>
      <c r="G77" s="178"/>
      <c r="H77" s="178"/>
      <c r="I77" s="178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84"/>
      <c r="U77" s="185"/>
      <c r="V77" s="185"/>
      <c r="W77" s="112"/>
      <c r="X77" s="112"/>
      <c r="Y77" s="112"/>
      <c r="Z77" s="112"/>
      <c r="AA77" s="112"/>
      <c r="AB77" s="112"/>
      <c r="AC77" s="112"/>
      <c r="AD77" s="112"/>
      <c r="AE77" s="112"/>
      <c r="AM77" s="113"/>
      <c r="AN77" s="113"/>
      <c r="AO77" s="113"/>
      <c r="AP77" s="113"/>
      <c r="AQ77" s="113"/>
      <c r="AR77" s="113"/>
      <c r="AS77" s="114"/>
      <c r="AT77" s="22"/>
      <c r="AV77" s="111"/>
      <c r="AY77" s="107"/>
    </row>
    <row r="78" spans="1:51" x14ac:dyDescent="0.25">
      <c r="A78" s="112"/>
      <c r="B78" s="180"/>
      <c r="C78" s="181"/>
      <c r="D78" s="178"/>
      <c r="E78" s="84"/>
      <c r="F78" s="84"/>
      <c r="G78" s="178"/>
      <c r="H78" s="178"/>
      <c r="I78" s="113"/>
      <c r="J78" s="113"/>
      <c r="K78" s="113"/>
      <c r="L78" s="113"/>
      <c r="M78" s="113"/>
      <c r="N78" s="113"/>
      <c r="O78" s="114"/>
      <c r="P78" s="109"/>
      <c r="R78" s="111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180"/>
      <c r="C79" s="182"/>
      <c r="D79" s="182"/>
      <c r="E79" s="182"/>
      <c r="F79" s="182"/>
      <c r="G79" s="84"/>
      <c r="H79" s="84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180"/>
      <c r="C80" s="182"/>
      <c r="D80" s="182"/>
      <c r="E80" s="182"/>
      <c r="F80" s="182"/>
      <c r="G80" s="84"/>
      <c r="H80" s="84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B81" s="84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B82" s="84"/>
      <c r="C82" s="182"/>
      <c r="D82" s="182"/>
      <c r="E82" s="182"/>
      <c r="F82" s="182"/>
      <c r="G82" s="182"/>
      <c r="H82" s="182"/>
      <c r="I82" s="113"/>
      <c r="J82" s="113"/>
      <c r="K82" s="113"/>
      <c r="L82" s="113"/>
      <c r="M82" s="113"/>
      <c r="N82" s="113"/>
      <c r="O82" s="114"/>
      <c r="P82" s="109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A83" s="112"/>
      <c r="B83" s="180"/>
      <c r="C83" s="182"/>
      <c r="D83" s="182"/>
      <c r="E83" s="182"/>
      <c r="F83" s="182"/>
      <c r="G83" s="182"/>
      <c r="H83" s="182"/>
      <c r="I83" s="113"/>
      <c r="J83" s="113"/>
      <c r="K83" s="113"/>
      <c r="L83" s="113"/>
      <c r="M83" s="113"/>
      <c r="N83" s="113"/>
      <c r="O83" s="114"/>
      <c r="P83" s="109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A84" s="112"/>
      <c r="C84" s="182"/>
      <c r="D84" s="182"/>
      <c r="E84" s="182"/>
      <c r="F84" s="182"/>
      <c r="G84" s="182"/>
      <c r="H84" s="182"/>
      <c r="I84" s="113"/>
      <c r="J84" s="113"/>
      <c r="K84" s="113"/>
      <c r="L84" s="113"/>
      <c r="M84" s="113"/>
      <c r="N84" s="113"/>
      <c r="O84" s="114"/>
      <c r="P84" s="109"/>
      <c r="R84" s="84"/>
      <c r="AS84" s="107"/>
      <c r="AT84" s="107"/>
      <c r="AU84" s="107"/>
      <c r="AV84" s="107"/>
      <c r="AW84" s="107"/>
      <c r="AX84" s="107"/>
      <c r="AY84" s="107"/>
    </row>
    <row r="85" spans="1:51" x14ac:dyDescent="0.25">
      <c r="A85" s="112"/>
      <c r="I85" s="113"/>
      <c r="J85" s="113"/>
      <c r="K85" s="113"/>
      <c r="L85" s="113"/>
      <c r="M85" s="113"/>
      <c r="N85" s="113"/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R87" s="109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R88" s="109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R89" s="109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14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14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14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R107" s="109"/>
      <c r="S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R108" s="109"/>
      <c r="S108" s="109"/>
      <c r="T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T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09"/>
      <c r="Q110" s="109"/>
      <c r="R110" s="109"/>
      <c r="S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Q111" s="109"/>
      <c r="R111" s="109"/>
      <c r="S111" s="109"/>
      <c r="T111" s="109"/>
      <c r="AS111" s="107"/>
      <c r="AT111" s="107"/>
      <c r="AU111" s="107"/>
      <c r="AV111" s="107"/>
      <c r="AW111" s="107"/>
      <c r="AX111" s="107"/>
      <c r="AY111" s="107"/>
    </row>
    <row r="112" spans="15:51" x14ac:dyDescent="0.25">
      <c r="O112" s="14"/>
      <c r="P112" s="109"/>
      <c r="Q112" s="109"/>
      <c r="R112" s="109"/>
      <c r="S112" s="109"/>
      <c r="T112" s="109"/>
      <c r="U112" s="109"/>
      <c r="AS112" s="107"/>
      <c r="AT112" s="107"/>
      <c r="AU112" s="107"/>
      <c r="AV112" s="107"/>
      <c r="AW112" s="107"/>
      <c r="AX112" s="107"/>
      <c r="AY112" s="107"/>
    </row>
    <row r="113" spans="15:51" x14ac:dyDescent="0.25">
      <c r="O113" s="14"/>
      <c r="P113" s="109"/>
      <c r="T113" s="109"/>
      <c r="U113" s="109"/>
      <c r="AS113" s="107"/>
      <c r="AT113" s="107"/>
      <c r="AU113" s="107"/>
      <c r="AV113" s="107"/>
      <c r="AW113" s="107"/>
      <c r="AX113" s="107"/>
    </row>
    <row r="124" spans="15:51" x14ac:dyDescent="0.25">
      <c r="AY124" s="107"/>
    </row>
    <row r="125" spans="15:51" x14ac:dyDescent="0.25">
      <c r="AS125" s="107"/>
      <c r="AT125" s="107"/>
      <c r="AU125" s="107"/>
      <c r="AV125" s="107"/>
      <c r="AW125" s="107"/>
      <c r="AX125" s="107"/>
    </row>
  </sheetData>
  <protectedRanges>
    <protectedRange sqref="N69:R69 B83 S71:T77 B75:B80 S67:T68 N72:R77 T59:T66 T43:T50" name="Range2_12_5_1_1"/>
    <protectedRange sqref="N10 L10 L6 D6 D8 AD8 AF8 O8:U8 AJ8:AR8 AF10 AR11:AR34 L24:N31 G23:G34 N12:N23 N32:N34 E23:E34 N11:P11 O12:P34 E11:G22 R11:AF34" name="Range1_16_3_1_1"/>
    <protectedRange sqref="I74 J72:M77 J69:M69 I7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8:H78 F77 E76" name="Range2_2_2_9_2_1_1"/>
    <protectedRange sqref="D74 D77:D78" name="Range2_1_1_1_1_1_9_2_1_1"/>
    <protectedRange sqref="Q10:Q34" name="Range1_17_1_1_1"/>
    <protectedRange sqref="AG10:AG34" name="Range1_18_1_1_1"/>
    <protectedRange sqref="C75 C77" name="Range2_4_1_1_1"/>
    <protectedRange sqref="AS16:AS34" name="Range1_1_1_1"/>
    <protectedRange sqref="P3:U5" name="Range1_16_1_1_1_1"/>
    <protectedRange sqref="C78 C76 C73" name="Range2_1_3_1_1"/>
    <protectedRange sqref="H11:H34" name="Range1_1_1_1_1_1_1"/>
    <protectedRange sqref="B81:B82 J70:R71 D75:D76 I75:I76 Z68:Z69 S69:Y70 AA69:AU70 E77:E78 G79:H80 F78" name="Range2_2_1_10_1_1_1_2"/>
    <protectedRange sqref="C74" name="Range2_2_1_10_2_1_1_1"/>
    <protectedRange sqref="N67:R68 G75:H75 D71 F74 E73" name="Range2_12_1_6_1_1"/>
    <protectedRange sqref="D66:D67 I71:I73 I67:M68 G76:H77 G69:H71 E74:E75 F75:F76 F68:F70 E67:E69" name="Range2_2_12_1_7_1_1"/>
    <protectedRange sqref="D72:D73" name="Range2_1_1_1_1_11_1_2_1_1"/>
    <protectedRange sqref="E70 G72:H72 F71" name="Range2_2_2_9_1_1_1_1"/>
    <protectedRange sqref="D68" name="Range2_1_1_1_1_1_9_1_1_1_1"/>
    <protectedRange sqref="C72 C67" name="Range2_1_1_2_1_1"/>
    <protectedRange sqref="C71" name="Range2_1_2_2_1_1"/>
    <protectedRange sqref="C70" name="Range2_3_2_1_1"/>
    <protectedRange sqref="F66:F67 E66 G68:H68" name="Range2_2_12_1_1_1_1_1"/>
    <protectedRange sqref="C66" name="Range2_1_4_2_1_1_1"/>
    <protectedRange sqref="C68:C69" name="Range2_5_1_1_1"/>
    <protectedRange sqref="E71:E72 F72:F73 G73:H74 I69:I70" name="Range2_2_1_1_1_1"/>
    <protectedRange sqref="D69:D70" name="Range2_1_1_1_1_1_1_1_1"/>
    <protectedRange sqref="AS11:AS15" name="Range1_4_1_1_1_1"/>
    <protectedRange sqref="J11:J15 J26:J34" name="Range1_1_2_1_10_1_1_1_1"/>
    <protectedRange sqref="R84" name="Range2_2_1_10_1_1_1_1_1"/>
    <protectedRange sqref="S38:S42" name="Range2_12_3_1_1_1_1"/>
    <protectedRange sqref="D38:H38 N38:R42" name="Range2_12_1_3_1_1_1_1"/>
    <protectedRange sqref="I38:M38 E39:M42" name="Range2_2_12_1_6_1_1_1_1"/>
    <protectedRange sqref="D39:D42" name="Range2_1_1_1_1_11_1_1_1_1_1_1"/>
    <protectedRange sqref="C39:C40" name="Range2_1_2_1_1_1_1_1"/>
    <protectedRange sqref="C38" name="Range2_3_1_1_1_1_1"/>
    <protectedRange sqref="T56:T58" name="Range2_12_5_1_1_3"/>
    <protectedRange sqref="T52:T55" name="Range2_12_5_1_1_2_2"/>
    <protectedRange sqref="T51" name="Range2_12_5_1_1_2_1_1"/>
    <protectedRange sqref="S51" name="Range2_12_4_1_1_1_4_2_2_1_1"/>
    <protectedRange sqref="B72:B74" name="Range2_12_5_1_1_2"/>
    <protectedRange sqref="B71" name="Range2_12_5_1_1_2_1_4_1_1_1_2_1_1_1_1_1_1_1"/>
    <protectedRange sqref="F65 G67:H67" name="Range2_2_12_1_1_1_1_1_1"/>
    <protectedRange sqref="D65:E65" name="Range2_2_12_1_7_1_1_2_1"/>
    <protectedRange sqref="C65" name="Range2_1_1_2_1_1_1"/>
    <protectedRange sqref="B69:B70" name="Range2_12_5_1_1_2_1"/>
    <protectedRange sqref="B68" name="Range2_12_5_1_1_2_1_2_1"/>
    <protectedRange sqref="B67" name="Range2_12_5_1_1_2_1_2_2"/>
    <protectedRange sqref="S63:S66" name="Range2_12_5_1_1_5"/>
    <protectedRange sqref="N63:R66" name="Range2_12_1_6_1_1_1"/>
    <protectedRange sqref="J63:M66" name="Range2_2_12_1_7_1_1_2"/>
    <protectedRange sqref="S60:S62" name="Range2_12_2_1_1_1_2_1_1_1"/>
    <protectedRange sqref="Q61:R62" name="Range2_12_1_4_1_1_1_1_1_1_1_1_1_1_1_1_1_1_1"/>
    <protectedRange sqref="N61:P62" name="Range2_12_1_2_1_1_1_1_1_1_1_1_1_1_1_1_1_1_1_1"/>
    <protectedRange sqref="J61:M62" name="Range2_2_12_1_4_1_1_1_1_1_1_1_1_1_1_1_1_1_1_1_1"/>
    <protectedRange sqref="Q60:R60" name="Range2_12_1_6_1_1_1_2_3_1_1_3_1_1_1_1_1_1_1"/>
    <protectedRange sqref="N60:P60" name="Range2_12_1_2_3_1_1_1_2_3_1_1_3_1_1_1_1_1_1_1"/>
    <protectedRange sqref="J60:M60" name="Range2_2_12_1_4_3_1_1_1_3_3_1_1_3_1_1_1_1_1_1_1"/>
    <protectedRange sqref="S58:S59" name="Range2_12_4_1_1_1_4_2_2_2_1"/>
    <protectedRange sqref="Q58:R59" name="Range2_12_1_6_1_1_1_2_3_2_1_1_3_2"/>
    <protectedRange sqref="N58:P59" name="Range2_12_1_2_3_1_1_1_2_3_2_1_1_3_2"/>
    <protectedRange sqref="K58:M59" name="Range2_2_12_1_4_3_1_1_1_3_3_2_1_1_3_2"/>
    <protectedRange sqref="J58:J59" name="Range2_2_12_1_4_3_1_1_1_3_2_1_2_2_2"/>
    <protectedRange sqref="I58" name="Range2_2_12_1_4_3_1_1_1_3_3_1_1_3_1_1_1_1_1_1_2_2"/>
    <protectedRange sqref="I60:I66" name="Range2_2_12_1_7_1_1_2_2_1_1"/>
    <protectedRange sqref="I59" name="Range2_2_12_1_4_3_1_1_1_3_3_1_1_3_1_1_1_1_1_1_2_1_1"/>
    <protectedRange sqref="G59:H59" name="Range2_2_12_1_3_1_2_1_1_1_1_2_1_1_1_1_1_1_2_1_1"/>
    <protectedRange sqref="G66:H66" name="Range2_2_12_1_3_1_2_1_1_1_2_1_1_1_1_1_1_2_1_1_1_1_1_1_1_1_1"/>
    <protectedRange sqref="F64 G63:H65" name="Range2_2_12_1_3_3_1_1_1_2_1_1_1_1_1_1_1_1_1_1_1_1_1_1_1_1"/>
    <protectedRange sqref="G60:H60" name="Range2_2_12_1_3_1_2_1_1_1_2_1_1_1_1_1_1_2_1_1_1_1_1_2_1"/>
    <protectedRange sqref="F60:F63" name="Range2_2_12_1_3_1_2_1_1_1_3_1_1_1_1_1_3_1_1_1_1_1_1_1_1_1"/>
    <protectedRange sqref="F59 G61:H62" name="Range2_2_12_1_3_1_2_1_1_1_1_2_1_1_1_1_1_1_1_1_1_1_1"/>
    <protectedRange sqref="D60:E61" name="Range2_2_12_1_3_1_2_1_1_1_3_1_1_1_1_1_1_1_2_1_1_1_1_1_1_1"/>
    <protectedRange sqref="D59:E59" name="Range2_2_12_1_3_1_2_1_1_1_2_1_1_1_1_3_1_1_1_1_1_1_1_1_1_1"/>
    <protectedRange sqref="B65" name="Range2_12_5_1_1_2_1_4_1_1_1_2_1_1_1_1_1_1_1_1_1_2_1_1_1_1_1"/>
    <protectedRange sqref="B66" name="Range2_12_5_1_1_2_1_2_2_1_1_1_1_1"/>
    <protectedRange sqref="G58:H58" name="Range2_2_12_1_3_1_2_1_1_1_1_2_1_1_1_1_1_1_2_1_1_1"/>
    <protectedRange sqref="F58" name="Range2_2_12_1_3_1_2_1_1_1_1_2_1_1_1_1_1_1_1_1_1_1_1_1"/>
    <protectedRange sqref="D58:E58" name="Range2_2_12_1_3_1_2_1_1_1_2_1_1_1_1_3_1_1_1_1_1_1_1_1_1_1_1"/>
    <protectedRange sqref="D64:E64" name="Range2_2_12_1_7_1_1_2_1_1"/>
    <protectedRange sqref="C64" name="Range2_1_1_2_1_1_1_1"/>
    <protectedRange sqref="D63" name="Range2_2_12_1_7_1_1_2_1_1_1_1_1_1"/>
    <protectedRange sqref="E63" name="Range2_2_12_1_1_1_1_1_1_1_1_1_1_1_1"/>
    <protectedRange sqref="C63" name="Range2_1_4_2_1_1_1_1_1_1_1_1_1"/>
    <protectedRange sqref="D62:E62" name="Range2_2_12_1_3_1_2_1_1_1_3_1_1_1_1_1_1_1_2_1_1_1_1_1_1_1_1"/>
    <protectedRange sqref="B64" name="Range2_12_5_1_1_2_1_2_2_1_1_1_1"/>
    <protectedRange sqref="D57" name="Range2_2_12_1_7_1_1_1"/>
    <protectedRange sqref="E57:F57" name="Range2_2_12_1_1_1_1_1_2"/>
    <protectedRange sqref="C57" name="Range2_1_4_2_1_1_1_1"/>
    <protectedRange sqref="S52:S57" name="Range2_12_5_1_1_5_1"/>
    <protectedRange sqref="N54:R57" name="Range2_12_1_6_1_1_1_1"/>
    <protectedRange sqref="J54:M57" name="Range2_2_12_1_7_1_1_2_2"/>
    <protectedRange sqref="I56:I57" name="Range2_2_12_1_7_1_1_2_2_1_1_1"/>
    <protectedRange sqref="G57:H57" name="Range2_2_12_1_3_1_2_1_1_1_2_1_1_1_1_1_1_2_1_1_1_1_1_1_1_1_1_1"/>
    <protectedRange sqref="F56:H56" name="Range2_2_12_1_3_3_1_1_1_2_1_1_1_1_1_1_1_1_1_1_1_1_1_1_1_1_1"/>
    <protectedRange sqref="D56:E56" name="Range2_2_12_1_7_1_1_2_1_1_1"/>
    <protectedRange sqref="C56" name="Range2_1_1_2_1_1_1_1_1"/>
    <protectedRange sqref="B63" name="Range2_12_5_1_1_2_1_2_2_1_1_1_1_2_1_1_1"/>
    <protectedRange sqref="I54:I55" name="Range2_2_12_1_4_3_1_1_1_3_3_1_1_3_1_1_1_1_1_1_2_2_1"/>
    <protectedRange sqref="E54:H55" name="Range2_2_12_1_3_1_2_1_1_1_1_2_1_1_1_1_1_1_2_2"/>
    <protectedRange sqref="D54:D55" name="Range2_2_12_1_3_1_2_1_1_1_2_1_2_3_1_1_1_1_1_2"/>
    <protectedRange sqref="B62" name="Range2_12_5_1_1_2_1_2_2_1_1_1_1_2_1_1_1_2"/>
    <protectedRange sqref="C41:C42" name="Range2_1_2_1_1_1_1_1_1"/>
    <protectedRange sqref="B61" name="Range2_12_5_1_1_2_1_2_2_1_1_1_1_2_1_1_1_2_1_1"/>
    <protectedRange sqref="B41" name="Range2_12_5_1_1_1_1"/>
    <protectedRange sqref="B42" name="Range2_12_5_1_1_1_1_1_2"/>
    <protectedRange sqref="S43" name="Range2_12_3_1_1_1_1_1"/>
    <protectedRange sqref="N43:R43" name="Range2_12_1_3_1_1_1_1_1"/>
    <protectedRange sqref="E43:M43" name="Range2_2_12_1_6_1_1_1_1_1"/>
    <protectedRange sqref="D43" name="Range2_1_1_1_1_11_1_1_1_1_1_1_1"/>
    <protectedRange sqref="G44:H45" name="Range2_2_12_1_3_1_1_1_1_1_4_1_1_2"/>
    <protectedRange sqref="E44:F45" name="Range2_2_12_1_7_1_1_3_1_1_2"/>
    <protectedRange sqref="S44:S50" name="Range2_12_5_1_1_2_3_1_1"/>
    <protectedRange sqref="Q44:R45" name="Range2_12_1_6_1_1_1_1_2_1_2"/>
    <protectedRange sqref="N44:P45" name="Range2_12_1_2_3_1_1_1_1_2_1_2"/>
    <protectedRange sqref="I44:M45" name="Range2_2_12_1_4_3_1_1_1_1_2_1_2"/>
    <protectedRange sqref="D44:D45" name="Range2_2_12_1_3_1_2_1_1_1_2_1_2_1_2"/>
    <protectedRange sqref="G46:H47" name="Range2_2_12_1_3_1_1_1_1_1_4_1_1_1_1"/>
    <protectedRange sqref="E46:F47" name="Range2_2_12_1_7_1_1_3_1_1_1_1"/>
    <protectedRange sqref="Q46:R47" name="Range2_12_1_6_1_1_1_1_2_1_1_1"/>
    <protectedRange sqref="N46:P47" name="Range2_12_1_2_3_1_1_1_1_2_1_1_1"/>
    <protectedRange sqref="I46:M47" name="Range2_2_12_1_4_3_1_1_1_1_2_1_1_1"/>
    <protectedRange sqref="D46:D47" name="Range2_2_12_1_3_1_2_1_1_1_2_1_2_1_1_1"/>
    <protectedRange sqref="C43" name="Range2_1_2_1_1_1_1_1_1_1"/>
    <protectedRange sqref="B60" name="Range2_12_5_1_1_2_1_2_2_1_1_1_1_2_1_1_1_2_1_1_1_2"/>
    <protectedRange sqref="B43:B44" name="Range2_12_5_1_1_1_2_1_1_1_1"/>
    <protectedRange sqref="B45" name="Range2_12_5_1_1_1_2_2_1_1_1_1_1_1_1_1_1_1_1_2_1_1_1_1"/>
    <protectedRange sqref="B46" name="Range2_12_5_1_1_1_2_2_1_1_1_1_1_1_1_1_1_1_1_2_1_1_1_2"/>
    <protectedRange sqref="B47" name="Range2_12_5_1_1_1_2_2_1_1_1_1_1_1_1_1_1_1_1_1_1_1_1_1_1"/>
    <protectedRange sqref="N48:R53" name="Range2_12_1_6_1_1_1_1_1"/>
    <protectedRange sqref="J48:M53" name="Range2_2_12_1_7_1_1_2_2_1"/>
    <protectedRange sqref="I48 I53" name="Range2_2_12_1_7_1_1_2_2_1_1_1_1"/>
    <protectedRange sqref="G48:H48 F53:H53" name="Range2_2_12_1_3_3_1_1_1_2_1_1_1_1_1_1_1_1_1_1_1_1_1_1_1_1_1_1"/>
    <protectedRange sqref="F48" name="Range2_2_12_1_3_1_2_1_1_1_3_1_1_1_1_1_3_1_1_1_1_1_1_1_1_1_1"/>
    <protectedRange sqref="D53:E53" name="Range2_2_12_1_7_1_1_2_1_1_1_1"/>
    <protectedRange sqref="C53" name="Range2_1_1_2_1_1_1_1_1_1"/>
    <protectedRange sqref="D48" name="Range2_2_12_1_7_1_1_2_1_1_1_1_1_1_1"/>
    <protectedRange sqref="E48" name="Range2_2_12_1_1_1_1_1_1_1_1_1_1_1_1_1"/>
    <protectedRange sqref="C48" name="Range2_1_4_2_1_1_1_1_1_1_1_1_1_1"/>
    <protectedRange sqref="G49:H51" name="Range2_2_12_1_3_1_2_1_1_1_2_1_1_1_1_1_1_2_1_1_1_1"/>
    <protectedRange sqref="I49:I51" name="Range2_2_12_1_4_3_1_1_1_2_1_2_1_1_3_1_1_1_1_1_1_1_1"/>
    <protectedRange sqref="I52" name="Range2_2_12_1_4_3_1_1_1_3_3_1_1_3_1_1_1_1_1_1_2_2_1_1"/>
    <protectedRange sqref="E52:H52" name="Range2_2_12_1_3_1_2_1_1_1_1_2_1_1_1_1_1_1_2_2_1"/>
    <protectedRange sqref="D52" name="Range2_2_12_1_3_1_2_1_1_1_2_1_2_3_1_1_1_1_1_2_1"/>
    <protectedRange sqref="D49:E51" name="Range2_2_12_1_3_1_2_1_1_1_2_1_1_1_1_3_1_1_1_1_1_1_1"/>
    <protectedRange sqref="F49:F51" name="Range2_2_12_1_3_1_2_1_1_1_3_1_1_1_1_1_3_1_1_1_1_1_1_1"/>
    <protectedRange sqref="B58" name="Range2_12_5_1_1_2_1_4_1_1_1_2_1_1_1_1_1_1_1_1_1_2_1_1_1_1_2_1_1_1_2_1_1_1_2_2_2"/>
    <protectedRange sqref="B59" name="Range2_12_5_1_1_2_1_2_2_1_1_1_1_2_1_1_1_2_1_1_1_2_2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83" priority="5" operator="containsText" text="N/A">
      <formula>NOT(ISERROR(SEARCH("N/A",X11)))</formula>
    </cfRule>
    <cfRule type="cellIs" dxfId="182" priority="23" operator="equal">
      <formula>0</formula>
    </cfRule>
  </conditionalFormatting>
  <conditionalFormatting sqref="X11:AE34">
    <cfRule type="cellIs" dxfId="181" priority="22" operator="greaterThanOrEqual">
      <formula>1185</formula>
    </cfRule>
  </conditionalFormatting>
  <conditionalFormatting sqref="X11:AE34">
    <cfRule type="cellIs" dxfId="180" priority="21" operator="between">
      <formula>0.1</formula>
      <formula>1184</formula>
    </cfRule>
  </conditionalFormatting>
  <conditionalFormatting sqref="X8 AJ11:AO11 AJ12:AK15 AJ16:AJ34 AL12:AO34 AK33:AK34">
    <cfRule type="cellIs" dxfId="179" priority="20" operator="equal">
      <formula>0</formula>
    </cfRule>
  </conditionalFormatting>
  <conditionalFormatting sqref="X8 AJ11:AO11 AJ12:AK15 AJ16:AJ34 AL12:AO34 AK33:AK34">
    <cfRule type="cellIs" dxfId="178" priority="19" operator="greaterThan">
      <formula>1179</formula>
    </cfRule>
  </conditionalFormatting>
  <conditionalFormatting sqref="X8 AJ11:AO11 AJ12:AK15 AJ16:AJ34 AL12:AO34 AK33:AK34">
    <cfRule type="cellIs" dxfId="177" priority="18" operator="greaterThan">
      <formula>99</formula>
    </cfRule>
  </conditionalFormatting>
  <conditionalFormatting sqref="X8 AJ11:AO11 AJ12:AK15 AJ16:AJ34 AL12:AO34 AK33:AK34">
    <cfRule type="cellIs" dxfId="176" priority="17" operator="greaterThan">
      <formula>0.99</formula>
    </cfRule>
  </conditionalFormatting>
  <conditionalFormatting sqref="AB8">
    <cfRule type="cellIs" dxfId="175" priority="16" operator="equal">
      <formula>0</formula>
    </cfRule>
  </conditionalFormatting>
  <conditionalFormatting sqref="AB8">
    <cfRule type="cellIs" dxfId="174" priority="15" operator="greaterThan">
      <formula>1179</formula>
    </cfRule>
  </conditionalFormatting>
  <conditionalFormatting sqref="AB8">
    <cfRule type="cellIs" dxfId="173" priority="14" operator="greaterThan">
      <formula>99</formula>
    </cfRule>
  </conditionalFormatting>
  <conditionalFormatting sqref="AB8">
    <cfRule type="cellIs" dxfId="172" priority="13" operator="greaterThan">
      <formula>0.99</formula>
    </cfRule>
  </conditionalFormatting>
  <conditionalFormatting sqref="AQ11:AQ34 AK16:AK32">
    <cfRule type="cellIs" dxfId="171" priority="12" operator="equal">
      <formula>0</formula>
    </cfRule>
  </conditionalFormatting>
  <conditionalFormatting sqref="AQ11:AQ34 AK16:AK32">
    <cfRule type="cellIs" dxfId="170" priority="11" operator="greaterThan">
      <formula>1179</formula>
    </cfRule>
  </conditionalFormatting>
  <conditionalFormatting sqref="AQ11:AQ34 AK16:AK32">
    <cfRule type="cellIs" dxfId="169" priority="10" operator="greaterThan">
      <formula>99</formula>
    </cfRule>
  </conditionalFormatting>
  <conditionalFormatting sqref="AQ11:AQ34 AK16:AK32">
    <cfRule type="cellIs" dxfId="168" priority="9" operator="greaterThan">
      <formula>0.99</formula>
    </cfRule>
  </conditionalFormatting>
  <conditionalFormatting sqref="AI11:AI34">
    <cfRule type="cellIs" dxfId="167" priority="8" operator="greaterThan">
      <formula>$AI$8</formula>
    </cfRule>
  </conditionalFormatting>
  <conditionalFormatting sqref="AH11:AH34">
    <cfRule type="cellIs" dxfId="166" priority="6" operator="greaterThan">
      <formula>$AH$8</formula>
    </cfRule>
    <cfRule type="cellIs" dxfId="165" priority="7" operator="greaterThan">
      <formula>$AH$8</formula>
    </cfRule>
  </conditionalFormatting>
  <conditionalFormatting sqref="AP11:AP34">
    <cfRule type="cellIs" dxfId="164" priority="4" operator="equal">
      <formula>0</formula>
    </cfRule>
  </conditionalFormatting>
  <conditionalFormatting sqref="AP11:AP34">
    <cfRule type="cellIs" dxfId="163" priority="3" operator="greaterThan">
      <formula>1179</formula>
    </cfRule>
  </conditionalFormatting>
  <conditionalFormatting sqref="AP11:AP34">
    <cfRule type="cellIs" dxfId="162" priority="2" operator="greaterThan">
      <formula>99</formula>
    </cfRule>
  </conditionalFormatting>
  <conditionalFormatting sqref="AP11:AP34">
    <cfRule type="cellIs" dxfId="161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7030A0"/>
  </sheetPr>
  <dimension ref="A2:AY130"/>
  <sheetViews>
    <sheetView showGridLines="0" zoomScaleNormal="100" workbookViewId="0">
      <selection activeCell="K65" sqref="B61:K6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144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/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40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35" t="s">
        <v>10</v>
      </c>
      <c r="I7" s="236" t="s">
        <v>11</v>
      </c>
      <c r="J7" s="236" t="s">
        <v>12</v>
      </c>
      <c r="K7" s="236" t="s">
        <v>13</v>
      </c>
      <c r="L7" s="14"/>
      <c r="M7" s="14"/>
      <c r="N7" s="14"/>
      <c r="O7" s="235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36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36" t="s">
        <v>22</v>
      </c>
      <c r="AG7" s="236" t="s">
        <v>23</v>
      </c>
      <c r="AH7" s="236" t="s">
        <v>24</v>
      </c>
      <c r="AI7" s="236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36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42057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25735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36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37" t="s">
        <v>51</v>
      </c>
      <c r="V9" s="237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39" t="s">
        <v>55</v>
      </c>
      <c r="AG9" s="239" t="s">
        <v>56</v>
      </c>
      <c r="AH9" s="266" t="s">
        <v>57</v>
      </c>
      <c r="AI9" s="281" t="s">
        <v>58</v>
      </c>
      <c r="AJ9" s="237" t="s">
        <v>59</v>
      </c>
      <c r="AK9" s="237" t="s">
        <v>60</v>
      </c>
      <c r="AL9" s="237" t="s">
        <v>61</v>
      </c>
      <c r="AM9" s="237" t="s">
        <v>62</v>
      </c>
      <c r="AN9" s="237" t="s">
        <v>63</v>
      </c>
      <c r="AO9" s="237" t="s">
        <v>64</v>
      </c>
      <c r="AP9" s="237" t="s">
        <v>65</v>
      </c>
      <c r="AQ9" s="283" t="s">
        <v>66</v>
      </c>
      <c r="AR9" s="237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37" t="s">
        <v>72</v>
      </c>
      <c r="C10" s="237" t="s">
        <v>73</v>
      </c>
      <c r="D10" s="237" t="s">
        <v>74</v>
      </c>
      <c r="E10" s="237" t="s">
        <v>75</v>
      </c>
      <c r="F10" s="237" t="s">
        <v>74</v>
      </c>
      <c r="G10" s="237" t="s">
        <v>75</v>
      </c>
      <c r="H10" s="292"/>
      <c r="I10" s="237" t="s">
        <v>75</v>
      </c>
      <c r="J10" s="237" t="s">
        <v>75</v>
      </c>
      <c r="K10" s="237" t="s">
        <v>75</v>
      </c>
      <c r="L10" s="30" t="s">
        <v>29</v>
      </c>
      <c r="M10" s="293"/>
      <c r="N10" s="30" t="s">
        <v>29</v>
      </c>
      <c r="O10" s="284"/>
      <c r="P10" s="284"/>
      <c r="Q10" s="3">
        <f>'FEB 21'!Q34</f>
        <v>26353152</v>
      </c>
      <c r="R10" s="274"/>
      <c r="S10" s="275"/>
      <c r="T10" s="276"/>
      <c r="U10" s="237" t="s">
        <v>75</v>
      </c>
      <c r="V10" s="237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21'!AG34</f>
        <v>34916960</v>
      </c>
      <c r="AH10" s="266"/>
      <c r="AI10" s="282"/>
      <c r="AJ10" s="237" t="s">
        <v>84</v>
      </c>
      <c r="AK10" s="237" t="s">
        <v>84</v>
      </c>
      <c r="AL10" s="237" t="s">
        <v>84</v>
      </c>
      <c r="AM10" s="237" t="s">
        <v>84</v>
      </c>
      <c r="AN10" s="237" t="s">
        <v>84</v>
      </c>
      <c r="AO10" s="237" t="s">
        <v>84</v>
      </c>
      <c r="AP10" s="2">
        <f>'FEB 21'!AP34</f>
        <v>7776965</v>
      </c>
      <c r="AQ10" s="284"/>
      <c r="AR10" s="238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8</v>
      </c>
      <c r="E11" s="43">
        <f>D11/1.42</f>
        <v>5.6338028169014089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120</v>
      </c>
      <c r="P11" s="125">
        <v>100</v>
      </c>
      <c r="Q11" s="125">
        <v>26357326</v>
      </c>
      <c r="R11" s="48">
        <f>Q11-Q10</f>
        <v>4174</v>
      </c>
      <c r="S11" s="49">
        <f>R11*24/1000</f>
        <v>100.176</v>
      </c>
      <c r="T11" s="49">
        <f>R11/1000</f>
        <v>4.1740000000000004</v>
      </c>
      <c r="U11" s="126">
        <v>4.8</v>
      </c>
      <c r="V11" s="126">
        <f>U11</f>
        <v>4.8</v>
      </c>
      <c r="W11" s="127" t="s">
        <v>129</v>
      </c>
      <c r="X11" s="129">
        <v>0</v>
      </c>
      <c r="Y11" s="129">
        <v>0</v>
      </c>
      <c r="Z11" s="129">
        <v>1098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34917696</v>
      </c>
      <c r="AH11" s="51">
        <f>IF(ISBLANK(AG11),"-",AG11-AG10)</f>
        <v>736</v>
      </c>
      <c r="AI11" s="52">
        <f>AH11/T11</f>
        <v>176.32965979875416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0.55000000000000004</v>
      </c>
      <c r="AP11" s="129">
        <v>7777720</v>
      </c>
      <c r="AQ11" s="129">
        <f>AP11-AP10</f>
        <v>755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8</v>
      </c>
      <c r="E12" s="43">
        <f t="shared" ref="E12:E34" si="0">D12/1.42</f>
        <v>5.6338028169014089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124</v>
      </c>
      <c r="P12" s="125">
        <v>96</v>
      </c>
      <c r="Q12" s="125">
        <v>26361337</v>
      </c>
      <c r="R12" s="48">
        <f t="shared" ref="R12:R34" si="3">Q12-Q11</f>
        <v>4011</v>
      </c>
      <c r="S12" s="49">
        <f t="shared" ref="S12:S34" si="4">R12*24/1000</f>
        <v>96.263999999999996</v>
      </c>
      <c r="T12" s="49">
        <f t="shared" ref="T12:T34" si="5">R12/1000</f>
        <v>4.0110000000000001</v>
      </c>
      <c r="U12" s="126">
        <v>5.9</v>
      </c>
      <c r="V12" s="126">
        <f t="shared" ref="V12:V34" si="6">U12</f>
        <v>5.9</v>
      </c>
      <c r="W12" s="127" t="s">
        <v>129</v>
      </c>
      <c r="X12" s="129">
        <v>0</v>
      </c>
      <c r="Y12" s="129">
        <v>0</v>
      </c>
      <c r="Z12" s="129">
        <v>1071</v>
      </c>
      <c r="AA12" s="129">
        <v>0</v>
      </c>
      <c r="AB12" s="129">
        <v>1109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34918392</v>
      </c>
      <c r="AH12" s="51">
        <f>IF(ISBLANK(AG12),"-",AG12-AG11)</f>
        <v>696</v>
      </c>
      <c r="AI12" s="52">
        <f t="shared" ref="AI12:AI34" si="7">AH12/T12</f>
        <v>173.52281226626775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0.55000000000000004</v>
      </c>
      <c r="AP12" s="129">
        <v>7778819</v>
      </c>
      <c r="AQ12" s="129">
        <f>AP12-AP11</f>
        <v>1099</v>
      </c>
      <c r="AR12" s="55">
        <v>0.96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10</v>
      </c>
      <c r="E13" s="43">
        <f t="shared" si="0"/>
        <v>7.042253521126761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125</v>
      </c>
      <c r="P13" s="125">
        <v>95</v>
      </c>
      <c r="Q13" s="125">
        <v>26365950</v>
      </c>
      <c r="R13" s="48">
        <f t="shared" si="3"/>
        <v>4613</v>
      </c>
      <c r="S13" s="49">
        <f t="shared" si="4"/>
        <v>110.712</v>
      </c>
      <c r="T13" s="49">
        <f t="shared" si="5"/>
        <v>4.6130000000000004</v>
      </c>
      <c r="U13" s="126">
        <v>7.3</v>
      </c>
      <c r="V13" s="126">
        <f t="shared" si="6"/>
        <v>7.3</v>
      </c>
      <c r="W13" s="127" t="s">
        <v>129</v>
      </c>
      <c r="X13" s="129">
        <v>0</v>
      </c>
      <c r="Y13" s="129">
        <v>0</v>
      </c>
      <c r="Z13" s="129">
        <v>1041</v>
      </c>
      <c r="AA13" s="129">
        <v>0</v>
      </c>
      <c r="AB13" s="129">
        <v>1109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34919180</v>
      </c>
      <c r="AH13" s="51">
        <f>IF(ISBLANK(AG13),"-",AG13-AG12)</f>
        <v>788</v>
      </c>
      <c r="AI13" s="52">
        <f t="shared" si="7"/>
        <v>170.8215911554303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0.55000000000000004</v>
      </c>
      <c r="AP13" s="129">
        <v>7780243</v>
      </c>
      <c r="AQ13" s="129">
        <f>AP13-AP12</f>
        <v>1424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11</v>
      </c>
      <c r="E14" s="43">
        <f t="shared" si="0"/>
        <v>7.746478873239437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117</v>
      </c>
      <c r="P14" s="125">
        <v>97</v>
      </c>
      <c r="Q14" s="125">
        <v>26369134</v>
      </c>
      <c r="R14" s="48">
        <f t="shared" si="3"/>
        <v>3184</v>
      </c>
      <c r="S14" s="49">
        <f t="shared" si="4"/>
        <v>76.415999999999997</v>
      </c>
      <c r="T14" s="49">
        <f t="shared" si="5"/>
        <v>3.1840000000000002</v>
      </c>
      <c r="U14" s="126">
        <v>8.3000000000000007</v>
      </c>
      <c r="V14" s="126">
        <f t="shared" si="6"/>
        <v>8.3000000000000007</v>
      </c>
      <c r="W14" s="127" t="s">
        <v>129</v>
      </c>
      <c r="X14" s="129">
        <v>0</v>
      </c>
      <c r="Y14" s="129">
        <v>0</v>
      </c>
      <c r="Z14" s="129">
        <v>1020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34919708</v>
      </c>
      <c r="AH14" s="51">
        <f t="shared" ref="AH14:AH34" si="8">IF(ISBLANK(AG14),"-",AG14-AG13)</f>
        <v>528</v>
      </c>
      <c r="AI14" s="52">
        <f t="shared" si="7"/>
        <v>165.8291457286432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0.55000000000000004</v>
      </c>
      <c r="AP14" s="129">
        <v>7781190</v>
      </c>
      <c r="AQ14" s="129">
        <f>AP14-AP13</f>
        <v>947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26</v>
      </c>
      <c r="E15" s="43">
        <f t="shared" si="0"/>
        <v>18.30985915492958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92</v>
      </c>
      <c r="P15" s="125">
        <v>92</v>
      </c>
      <c r="Q15" s="125">
        <v>26373021</v>
      </c>
      <c r="R15" s="48">
        <f t="shared" si="3"/>
        <v>3887</v>
      </c>
      <c r="S15" s="49">
        <f t="shared" si="4"/>
        <v>93.287999999999997</v>
      </c>
      <c r="T15" s="49">
        <f t="shared" si="5"/>
        <v>3.887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990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34920324</v>
      </c>
      <c r="AH15" s="51">
        <f t="shared" si="8"/>
        <v>616</v>
      </c>
      <c r="AI15" s="52">
        <f t="shared" si="7"/>
        <v>158.47697453048625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0.55000000000000004</v>
      </c>
      <c r="AP15" s="129">
        <v>7782165</v>
      </c>
      <c r="AQ15" s="129">
        <f>AP15-AP14</f>
        <v>975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29</v>
      </c>
      <c r="E16" s="43">
        <f t="shared" si="0"/>
        <v>20.422535211267608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104</v>
      </c>
      <c r="P16" s="125">
        <v>103</v>
      </c>
      <c r="Q16" s="125">
        <v>26377070</v>
      </c>
      <c r="R16" s="48">
        <f t="shared" si="3"/>
        <v>4049</v>
      </c>
      <c r="S16" s="49">
        <f t="shared" si="4"/>
        <v>97.176000000000002</v>
      </c>
      <c r="T16" s="49">
        <f t="shared" si="5"/>
        <v>4.0490000000000004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950</v>
      </c>
      <c r="AA16" s="129">
        <v>0</v>
      </c>
      <c r="AB16" s="129">
        <v>1008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34920860</v>
      </c>
      <c r="AH16" s="51">
        <f t="shared" si="8"/>
        <v>536</v>
      </c>
      <c r="AI16" s="52">
        <f t="shared" si="7"/>
        <v>132.37836502840207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7782165</v>
      </c>
      <c r="AQ16" s="129">
        <f t="shared" ref="AQ16:AQ34" si="10">AP16-AP15</f>
        <v>0</v>
      </c>
      <c r="AR16" s="55">
        <v>0.98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13</v>
      </c>
      <c r="E17" s="43">
        <f t="shared" si="0"/>
        <v>9.1549295774647899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140</v>
      </c>
      <c r="P17" s="125">
        <v>133</v>
      </c>
      <c r="Q17" s="125">
        <v>26382456</v>
      </c>
      <c r="R17" s="48">
        <f t="shared" si="3"/>
        <v>5386</v>
      </c>
      <c r="S17" s="49">
        <f t="shared" si="4"/>
        <v>129.26400000000001</v>
      </c>
      <c r="T17" s="49">
        <f t="shared" si="5"/>
        <v>5.3860000000000001</v>
      </c>
      <c r="U17" s="126">
        <v>9.5</v>
      </c>
      <c r="V17" s="126">
        <f t="shared" si="6"/>
        <v>9.5</v>
      </c>
      <c r="W17" s="127" t="s">
        <v>147</v>
      </c>
      <c r="X17" s="129">
        <v>0</v>
      </c>
      <c r="Y17" s="129">
        <v>0</v>
      </c>
      <c r="Z17" s="129">
        <v>1126</v>
      </c>
      <c r="AA17" s="129">
        <v>1185</v>
      </c>
      <c r="AB17" s="129">
        <v>1159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34921892</v>
      </c>
      <c r="AH17" s="51">
        <f t="shared" si="8"/>
        <v>1032</v>
      </c>
      <c r="AI17" s="52">
        <f t="shared" si="7"/>
        <v>191.60787226141849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9">
        <v>7782165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10</v>
      </c>
      <c r="E18" s="43">
        <f t="shared" si="0"/>
        <v>7.042253521126761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142</v>
      </c>
      <c r="P18" s="125">
        <v>144</v>
      </c>
      <c r="Q18" s="125">
        <v>26388392</v>
      </c>
      <c r="R18" s="48">
        <f t="shared" si="3"/>
        <v>5936</v>
      </c>
      <c r="S18" s="49">
        <f t="shared" si="4"/>
        <v>142.464</v>
      </c>
      <c r="T18" s="49">
        <f t="shared" si="5"/>
        <v>5.9359999999999999</v>
      </c>
      <c r="U18" s="126">
        <v>9.4</v>
      </c>
      <c r="V18" s="126">
        <f t="shared" si="6"/>
        <v>9.4</v>
      </c>
      <c r="W18" s="127" t="s">
        <v>148</v>
      </c>
      <c r="X18" s="129">
        <v>0</v>
      </c>
      <c r="Y18" s="129">
        <v>986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34923164</v>
      </c>
      <c r="AH18" s="51">
        <f t="shared" si="8"/>
        <v>1272</v>
      </c>
      <c r="AI18" s="52">
        <f t="shared" si="7"/>
        <v>214.28571428571428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7782165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137</v>
      </c>
      <c r="P19" s="125">
        <v>148</v>
      </c>
      <c r="Q19" s="125">
        <v>26394572</v>
      </c>
      <c r="R19" s="48">
        <f t="shared" si="3"/>
        <v>6180</v>
      </c>
      <c r="S19" s="49">
        <f t="shared" si="4"/>
        <v>148.32</v>
      </c>
      <c r="T19" s="49">
        <f t="shared" si="5"/>
        <v>6.18</v>
      </c>
      <c r="U19" s="126">
        <v>9</v>
      </c>
      <c r="V19" s="126">
        <f t="shared" si="6"/>
        <v>9</v>
      </c>
      <c r="W19" s="127" t="s">
        <v>148</v>
      </c>
      <c r="X19" s="129">
        <v>0</v>
      </c>
      <c r="Y19" s="129">
        <v>1058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34924532</v>
      </c>
      <c r="AH19" s="51">
        <f t="shared" si="8"/>
        <v>1368</v>
      </c>
      <c r="AI19" s="52">
        <f t="shared" si="7"/>
        <v>221.35922330097088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7782165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8</v>
      </c>
      <c r="E20" s="43">
        <f t="shared" si="0"/>
        <v>5.6338028169014089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133</v>
      </c>
      <c r="P20" s="125">
        <v>152</v>
      </c>
      <c r="Q20" s="125">
        <v>26400765</v>
      </c>
      <c r="R20" s="48">
        <f t="shared" si="3"/>
        <v>6193</v>
      </c>
      <c r="S20" s="49">
        <f t="shared" si="4"/>
        <v>148.63200000000001</v>
      </c>
      <c r="T20" s="49">
        <f t="shared" si="5"/>
        <v>6.1929999999999996</v>
      </c>
      <c r="U20" s="126">
        <v>8.6</v>
      </c>
      <c r="V20" s="126">
        <f t="shared" si="6"/>
        <v>8.6</v>
      </c>
      <c r="W20" s="127" t="s">
        <v>148</v>
      </c>
      <c r="X20" s="129">
        <v>0</v>
      </c>
      <c r="Y20" s="129">
        <v>1124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34925888</v>
      </c>
      <c r="AH20" s="51">
        <f>IF(ISBLANK(AG20),"-",AG20-AG19)</f>
        <v>1356</v>
      </c>
      <c r="AI20" s="52">
        <f t="shared" si="7"/>
        <v>218.95688680768612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7782165</v>
      </c>
      <c r="AQ20" s="129">
        <f t="shared" si="10"/>
        <v>0</v>
      </c>
      <c r="AR20" s="55">
        <v>1.02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136</v>
      </c>
      <c r="P21" s="125">
        <v>148</v>
      </c>
      <c r="Q21" s="125">
        <v>26406927</v>
      </c>
      <c r="R21" s="48">
        <f>Q21-Q20</f>
        <v>6162</v>
      </c>
      <c r="S21" s="49">
        <f t="shared" si="4"/>
        <v>147.88800000000001</v>
      </c>
      <c r="T21" s="49">
        <f t="shared" si="5"/>
        <v>6.1619999999999999</v>
      </c>
      <c r="U21" s="126">
        <v>8.1999999999999993</v>
      </c>
      <c r="V21" s="126">
        <f t="shared" si="6"/>
        <v>8.1999999999999993</v>
      </c>
      <c r="W21" s="127" t="s">
        <v>148</v>
      </c>
      <c r="X21" s="129">
        <v>0</v>
      </c>
      <c r="Y21" s="129">
        <v>1068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34927244</v>
      </c>
      <c r="AH21" s="51">
        <f t="shared" si="8"/>
        <v>1356</v>
      </c>
      <c r="AI21" s="52">
        <f t="shared" si="7"/>
        <v>220.05842259006818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7782165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6</v>
      </c>
      <c r="E22" s="43">
        <f t="shared" si="0"/>
        <v>4.2253521126760569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127</v>
      </c>
      <c r="P22" s="125">
        <v>149</v>
      </c>
      <c r="Q22" s="125">
        <v>26412999</v>
      </c>
      <c r="R22" s="48">
        <f t="shared" si="3"/>
        <v>6072</v>
      </c>
      <c r="S22" s="49">
        <f t="shared" si="4"/>
        <v>145.72800000000001</v>
      </c>
      <c r="T22" s="49">
        <f t="shared" si="5"/>
        <v>6.0720000000000001</v>
      </c>
      <c r="U22" s="126">
        <v>7.8</v>
      </c>
      <c r="V22" s="126">
        <f t="shared" si="6"/>
        <v>7.8</v>
      </c>
      <c r="W22" s="127" t="s">
        <v>148</v>
      </c>
      <c r="X22" s="129">
        <v>0</v>
      </c>
      <c r="Y22" s="129">
        <v>1153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34928596</v>
      </c>
      <c r="AH22" s="51">
        <f t="shared" si="8"/>
        <v>1352</v>
      </c>
      <c r="AI22" s="52">
        <f t="shared" si="7"/>
        <v>222.66139657444006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7782165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0"/>
        <v>3.5211267605633805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132</v>
      </c>
      <c r="P23" s="125">
        <v>139</v>
      </c>
      <c r="Q23" s="125">
        <v>26418991</v>
      </c>
      <c r="R23" s="48">
        <f t="shared" si="3"/>
        <v>5992</v>
      </c>
      <c r="S23" s="49">
        <f t="shared" si="4"/>
        <v>143.80799999999999</v>
      </c>
      <c r="T23" s="49">
        <f t="shared" si="5"/>
        <v>5.992</v>
      </c>
      <c r="U23" s="126">
        <v>7.2</v>
      </c>
      <c r="V23" s="126">
        <f t="shared" si="6"/>
        <v>7.2</v>
      </c>
      <c r="W23" s="127" t="s">
        <v>148</v>
      </c>
      <c r="X23" s="129">
        <v>0</v>
      </c>
      <c r="Y23" s="129">
        <v>1062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34929956</v>
      </c>
      <c r="AH23" s="51">
        <f t="shared" si="8"/>
        <v>1360</v>
      </c>
      <c r="AI23" s="52">
        <f t="shared" si="7"/>
        <v>226.96929238985314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7782165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0"/>
        <v>4.2253521126760569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134</v>
      </c>
      <c r="P24" s="125">
        <v>145</v>
      </c>
      <c r="Q24" s="125">
        <v>26424948</v>
      </c>
      <c r="R24" s="48">
        <f t="shared" si="3"/>
        <v>5957</v>
      </c>
      <c r="S24" s="49">
        <f t="shared" si="4"/>
        <v>142.96799999999999</v>
      </c>
      <c r="T24" s="49">
        <f t="shared" si="5"/>
        <v>5.9569999999999999</v>
      </c>
      <c r="U24" s="126">
        <v>6.7</v>
      </c>
      <c r="V24" s="126">
        <f t="shared" si="6"/>
        <v>6.7</v>
      </c>
      <c r="W24" s="127" t="s">
        <v>148</v>
      </c>
      <c r="X24" s="129">
        <v>0</v>
      </c>
      <c r="Y24" s="129">
        <v>1031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34931296</v>
      </c>
      <c r="AH24" s="51">
        <f t="shared" si="8"/>
        <v>1340</v>
      </c>
      <c r="AI24" s="52">
        <f t="shared" si="7"/>
        <v>224.94544233674668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7782165</v>
      </c>
      <c r="AQ24" s="129">
        <f t="shared" si="10"/>
        <v>0</v>
      </c>
      <c r="AR24" s="55">
        <v>1.0900000000000001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4</v>
      </c>
      <c r="E25" s="43">
        <f t="shared" si="0"/>
        <v>2.8169014084507045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128</v>
      </c>
      <c r="P25" s="125">
        <v>139</v>
      </c>
      <c r="Q25" s="125">
        <v>26430825</v>
      </c>
      <c r="R25" s="48">
        <f t="shared" si="3"/>
        <v>5877</v>
      </c>
      <c r="S25" s="49">
        <f t="shared" si="4"/>
        <v>141.048</v>
      </c>
      <c r="T25" s="49">
        <f t="shared" si="5"/>
        <v>5.8769999999999998</v>
      </c>
      <c r="U25" s="126">
        <v>6.2</v>
      </c>
      <c r="V25" s="126">
        <f t="shared" si="6"/>
        <v>6.2</v>
      </c>
      <c r="W25" s="127" t="s">
        <v>148</v>
      </c>
      <c r="X25" s="129">
        <v>0</v>
      </c>
      <c r="Y25" s="129">
        <v>1062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34932644</v>
      </c>
      <c r="AH25" s="51">
        <f t="shared" si="8"/>
        <v>1348</v>
      </c>
      <c r="AI25" s="52">
        <f t="shared" si="7"/>
        <v>229.36872554024163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7782165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129</v>
      </c>
      <c r="P26" s="125">
        <v>141</v>
      </c>
      <c r="Q26" s="125">
        <v>26436641</v>
      </c>
      <c r="R26" s="48">
        <f t="shared" si="3"/>
        <v>5816</v>
      </c>
      <c r="S26" s="49">
        <f t="shared" si="4"/>
        <v>139.584</v>
      </c>
      <c r="T26" s="49">
        <f t="shared" si="5"/>
        <v>5.8159999999999998</v>
      </c>
      <c r="U26" s="126">
        <v>5.7</v>
      </c>
      <c r="V26" s="126">
        <f t="shared" si="6"/>
        <v>5.7</v>
      </c>
      <c r="W26" s="127" t="s">
        <v>148</v>
      </c>
      <c r="X26" s="129">
        <v>0</v>
      </c>
      <c r="Y26" s="129">
        <v>1064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34933988</v>
      </c>
      <c r="AH26" s="51">
        <f t="shared" si="8"/>
        <v>1344</v>
      </c>
      <c r="AI26" s="52">
        <f t="shared" si="7"/>
        <v>231.08665749656123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7782165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0"/>
        <v>2.8169014084507045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131</v>
      </c>
      <c r="P27" s="125">
        <v>142</v>
      </c>
      <c r="Q27" s="125">
        <v>26442445</v>
      </c>
      <c r="R27" s="48">
        <f t="shared" si="3"/>
        <v>5804</v>
      </c>
      <c r="S27" s="49">
        <f t="shared" si="4"/>
        <v>139.29599999999999</v>
      </c>
      <c r="T27" s="49">
        <f t="shared" si="5"/>
        <v>5.8040000000000003</v>
      </c>
      <c r="U27" s="126">
        <v>5</v>
      </c>
      <c r="V27" s="126">
        <f t="shared" si="6"/>
        <v>5</v>
      </c>
      <c r="W27" s="127" t="s">
        <v>148</v>
      </c>
      <c r="X27" s="129">
        <v>0</v>
      </c>
      <c r="Y27" s="129">
        <v>1110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34935352</v>
      </c>
      <c r="AH27" s="51">
        <f t="shared" si="8"/>
        <v>1364</v>
      </c>
      <c r="AI27" s="52">
        <f t="shared" si="7"/>
        <v>235.01033769813921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7782165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4</v>
      </c>
      <c r="E28" s="43">
        <f t="shared" si="0"/>
        <v>2.8169014084507045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136</v>
      </c>
      <c r="P28" s="125">
        <v>137</v>
      </c>
      <c r="Q28" s="125">
        <v>26448139</v>
      </c>
      <c r="R28" s="48">
        <f t="shared" si="3"/>
        <v>5694</v>
      </c>
      <c r="S28" s="49">
        <f t="shared" si="4"/>
        <v>136.65600000000001</v>
      </c>
      <c r="T28" s="49">
        <f t="shared" si="5"/>
        <v>5.694</v>
      </c>
      <c r="U28" s="126">
        <v>4.8</v>
      </c>
      <c r="V28" s="126">
        <f t="shared" si="6"/>
        <v>4.8</v>
      </c>
      <c r="W28" s="127" t="s">
        <v>148</v>
      </c>
      <c r="X28" s="129">
        <v>0</v>
      </c>
      <c r="Y28" s="129">
        <v>990</v>
      </c>
      <c r="Z28" s="129">
        <v>1185</v>
      </c>
      <c r="AA28" s="129">
        <v>1185</v>
      </c>
      <c r="AB28" s="129">
        <v>1189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34936644</v>
      </c>
      <c r="AH28" s="51">
        <f t="shared" si="8"/>
        <v>1292</v>
      </c>
      <c r="AI28" s="52">
        <f t="shared" si="7"/>
        <v>226.90551457674746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7782165</v>
      </c>
      <c r="AQ28" s="129">
        <f t="shared" si="10"/>
        <v>0</v>
      </c>
      <c r="AR28" s="55">
        <v>1.1599999999999999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0"/>
        <v>2.8169014084507045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136</v>
      </c>
      <c r="P29" s="125">
        <v>136</v>
      </c>
      <c r="Q29" s="125">
        <v>26453794</v>
      </c>
      <c r="R29" s="48">
        <f t="shared" si="3"/>
        <v>5655</v>
      </c>
      <c r="S29" s="49">
        <f t="shared" si="4"/>
        <v>135.72</v>
      </c>
      <c r="T29" s="49">
        <f t="shared" si="5"/>
        <v>5.6550000000000002</v>
      </c>
      <c r="U29" s="126">
        <v>4.7</v>
      </c>
      <c r="V29" s="126">
        <f t="shared" si="6"/>
        <v>4.7</v>
      </c>
      <c r="W29" s="127" t="s">
        <v>148</v>
      </c>
      <c r="X29" s="129">
        <v>0</v>
      </c>
      <c r="Y29" s="129">
        <v>980</v>
      </c>
      <c r="Z29" s="129">
        <v>1186</v>
      </c>
      <c r="AA29" s="129">
        <v>1185</v>
      </c>
      <c r="AB29" s="129">
        <v>1189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34937932</v>
      </c>
      <c r="AH29" s="51">
        <f t="shared" si="8"/>
        <v>1288</v>
      </c>
      <c r="AI29" s="52">
        <f t="shared" si="7"/>
        <v>227.763041556145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7782165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10</v>
      </c>
      <c r="E30" s="43">
        <f t="shared" si="0"/>
        <v>7.042253521126761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112</v>
      </c>
      <c r="P30" s="125">
        <v>129</v>
      </c>
      <c r="Q30" s="125">
        <v>26459243</v>
      </c>
      <c r="R30" s="48">
        <f t="shared" si="3"/>
        <v>5449</v>
      </c>
      <c r="S30" s="49">
        <f t="shared" si="4"/>
        <v>130.77600000000001</v>
      </c>
      <c r="T30" s="49">
        <f t="shared" si="5"/>
        <v>5.4489999999999998</v>
      </c>
      <c r="U30" s="126">
        <v>3.8</v>
      </c>
      <c r="V30" s="126">
        <f t="shared" si="6"/>
        <v>3.8</v>
      </c>
      <c r="W30" s="127" t="s">
        <v>156</v>
      </c>
      <c r="X30" s="129">
        <v>0</v>
      </c>
      <c r="Y30" s="129">
        <v>1102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34939036</v>
      </c>
      <c r="AH30" s="51">
        <f t="shared" si="8"/>
        <v>1104</v>
      </c>
      <c r="AI30" s="52">
        <f t="shared" si="7"/>
        <v>202.60598274912829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7782165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12</v>
      </c>
      <c r="E31" s="43">
        <f t="shared" si="0"/>
        <v>8.4507042253521139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111</v>
      </c>
      <c r="P31" s="125">
        <v>123</v>
      </c>
      <c r="Q31" s="125">
        <v>26464469</v>
      </c>
      <c r="R31" s="48">
        <f t="shared" si="3"/>
        <v>5226</v>
      </c>
      <c r="S31" s="49">
        <f t="shared" si="4"/>
        <v>125.42400000000001</v>
      </c>
      <c r="T31" s="49">
        <f t="shared" si="5"/>
        <v>5.226</v>
      </c>
      <c r="U31" s="126">
        <v>2.7</v>
      </c>
      <c r="V31" s="126">
        <f t="shared" si="6"/>
        <v>2.7</v>
      </c>
      <c r="W31" s="127" t="s">
        <v>156</v>
      </c>
      <c r="X31" s="129">
        <v>0</v>
      </c>
      <c r="Y31" s="129">
        <v>1034</v>
      </c>
      <c r="Z31" s="129">
        <v>1195</v>
      </c>
      <c r="AA31" s="129">
        <v>0</v>
      </c>
      <c r="AB31" s="129">
        <v>1180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34940072</v>
      </c>
      <c r="AH31" s="51">
        <f t="shared" si="8"/>
        <v>1036</v>
      </c>
      <c r="AI31" s="52">
        <f t="shared" si="7"/>
        <v>198.23957137389974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7782165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14</v>
      </c>
      <c r="E32" s="43">
        <f t="shared" si="0"/>
        <v>9.8591549295774659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113</v>
      </c>
      <c r="P32" s="125">
        <v>118</v>
      </c>
      <c r="Q32" s="125">
        <v>26469695</v>
      </c>
      <c r="R32" s="48">
        <f t="shared" si="3"/>
        <v>5226</v>
      </c>
      <c r="S32" s="49">
        <f t="shared" si="4"/>
        <v>125.42400000000001</v>
      </c>
      <c r="T32" s="49">
        <f t="shared" si="5"/>
        <v>5.226</v>
      </c>
      <c r="U32" s="126">
        <v>2.5</v>
      </c>
      <c r="V32" s="126">
        <f t="shared" si="6"/>
        <v>2.5</v>
      </c>
      <c r="W32" s="127" t="s">
        <v>156</v>
      </c>
      <c r="X32" s="129">
        <v>0</v>
      </c>
      <c r="Y32" s="129">
        <v>984</v>
      </c>
      <c r="Z32" s="129">
        <v>1195</v>
      </c>
      <c r="AA32" s="129">
        <v>0</v>
      </c>
      <c r="AB32" s="129">
        <v>1170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34941108</v>
      </c>
      <c r="AH32" s="51">
        <f t="shared" si="8"/>
        <v>1036</v>
      </c>
      <c r="AI32" s="52">
        <f t="shared" si="7"/>
        <v>198.23957137389974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7782165</v>
      </c>
      <c r="AQ32" s="129">
        <f t="shared" si="10"/>
        <v>0</v>
      </c>
      <c r="AR32" s="55">
        <v>0.97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8</v>
      </c>
      <c r="E33" s="43">
        <f t="shared" si="0"/>
        <v>5.6338028169014089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125</v>
      </c>
      <c r="P33" s="125">
        <v>109</v>
      </c>
      <c r="Q33" s="125">
        <v>26473894</v>
      </c>
      <c r="R33" s="48">
        <f t="shared" si="3"/>
        <v>4199</v>
      </c>
      <c r="S33" s="49">
        <f t="shared" si="4"/>
        <v>100.776</v>
      </c>
      <c r="T33" s="49">
        <f t="shared" si="5"/>
        <v>4.1989999999999998</v>
      </c>
      <c r="U33" s="126">
        <v>3.9</v>
      </c>
      <c r="V33" s="126">
        <f t="shared" si="6"/>
        <v>3.9</v>
      </c>
      <c r="W33" s="127" t="s">
        <v>129</v>
      </c>
      <c r="X33" s="129">
        <v>0</v>
      </c>
      <c r="Y33" s="129">
        <v>0</v>
      </c>
      <c r="Z33" s="129">
        <v>1099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34941973</v>
      </c>
      <c r="AH33" s="51">
        <f t="shared" si="8"/>
        <v>865</v>
      </c>
      <c r="AI33" s="52">
        <f t="shared" si="7"/>
        <v>206.00142891164563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0.45</v>
      </c>
      <c r="AP33" s="129">
        <v>7783075</v>
      </c>
      <c r="AQ33" s="129">
        <f t="shared" si="10"/>
        <v>910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10</v>
      </c>
      <c r="E34" s="43">
        <f t="shared" si="0"/>
        <v>7.042253521126761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123</v>
      </c>
      <c r="P34" s="125">
        <v>105</v>
      </c>
      <c r="Q34" s="125">
        <v>26478076</v>
      </c>
      <c r="R34" s="48">
        <f t="shared" si="3"/>
        <v>4182</v>
      </c>
      <c r="S34" s="49">
        <f t="shared" si="4"/>
        <v>100.36799999999999</v>
      </c>
      <c r="T34" s="49">
        <f t="shared" si="5"/>
        <v>4.1820000000000004</v>
      </c>
      <c r="U34" s="126">
        <v>5.0999999999999996</v>
      </c>
      <c r="V34" s="126">
        <f t="shared" si="6"/>
        <v>5.0999999999999996</v>
      </c>
      <c r="W34" s="127" t="s">
        <v>129</v>
      </c>
      <c r="X34" s="129">
        <v>0</v>
      </c>
      <c r="Y34" s="129">
        <v>0</v>
      </c>
      <c r="Z34" s="129">
        <v>1089</v>
      </c>
      <c r="AA34" s="129">
        <v>0</v>
      </c>
      <c r="AB34" s="129">
        <v>1110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34942695</v>
      </c>
      <c r="AH34" s="51">
        <f t="shared" si="8"/>
        <v>722</v>
      </c>
      <c r="AI34" s="52">
        <f t="shared" si="7"/>
        <v>172.6446676231468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0.45</v>
      </c>
      <c r="AP34" s="129">
        <v>7784084</v>
      </c>
      <c r="AQ34" s="129">
        <f t="shared" si="10"/>
        <v>1009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125.83333333333333</v>
      </c>
      <c r="Q35" s="66">
        <f>Q34-Q10</f>
        <v>124924</v>
      </c>
      <c r="R35" s="67">
        <f>SUM(R11:R34)</f>
        <v>124924</v>
      </c>
      <c r="S35" s="175">
        <f>AVERAGE(S11:S34)</f>
        <v>124.92399999999998</v>
      </c>
      <c r="T35" s="175">
        <f>SUM(T11:T34)</f>
        <v>124.92399999999999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25735</v>
      </c>
      <c r="AH35" s="70">
        <f>SUM(AH11:AH34)</f>
        <v>25735</v>
      </c>
      <c r="AI35" s="71">
        <f>$AH$35/$T35</f>
        <v>206.00525119272518</v>
      </c>
      <c r="AJ35" s="99"/>
      <c r="AK35" s="100"/>
      <c r="AL35" s="100"/>
      <c r="AM35" s="100"/>
      <c r="AN35" s="101"/>
      <c r="AO35" s="72"/>
      <c r="AP35" s="73">
        <f>AP34-AP10</f>
        <v>7119</v>
      </c>
      <c r="AQ35" s="74">
        <f>SUM(AQ11:AQ34)</f>
        <v>7119</v>
      </c>
      <c r="AR35" s="75">
        <f>AVERAGE(AR11:AR34)</f>
        <v>1.03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298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292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15" t="s">
        <v>299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15" t="s">
        <v>300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88"/>
      <c r="T44" s="88"/>
      <c r="U44" s="88"/>
      <c r="V44" s="88"/>
      <c r="W44" s="112"/>
      <c r="X44" s="112"/>
      <c r="Y44" s="112"/>
      <c r="Z44" s="112"/>
      <c r="AA44" s="112"/>
      <c r="AB44" s="112"/>
      <c r="AC44" s="112"/>
      <c r="AD44" s="112"/>
      <c r="AE44" s="112"/>
      <c r="AM44" s="22"/>
      <c r="AN44" s="109"/>
      <c r="AO44" s="109"/>
      <c r="AP44" s="109"/>
      <c r="AQ44" s="109"/>
      <c r="AR44" s="112"/>
      <c r="AV44" s="195"/>
      <c r="AW44" s="195"/>
      <c r="AY44" s="107"/>
    </row>
    <row r="45" spans="2:51" x14ac:dyDescent="0.25">
      <c r="B45" s="115" t="s">
        <v>301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88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125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91" t="s">
        <v>244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91" t="s">
        <v>303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5" t="s">
        <v>304</v>
      </c>
      <c r="C49" s="116"/>
      <c r="D49" s="116"/>
      <c r="E49" s="121"/>
      <c r="F49" s="121"/>
      <c r="G49" s="121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247" t="s">
        <v>305</v>
      </c>
      <c r="C50" s="225"/>
      <c r="D50" s="225"/>
      <c r="E50" s="226"/>
      <c r="F50" s="226"/>
      <c r="G50" s="22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306</v>
      </c>
      <c r="C51" s="116"/>
      <c r="D51" s="116"/>
      <c r="E51" s="121"/>
      <c r="F51" s="121"/>
      <c r="G51" s="121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302</v>
      </c>
      <c r="C52" s="116"/>
      <c r="D52" s="116"/>
      <c r="E52" s="121"/>
      <c r="F52" s="121"/>
      <c r="G52" s="121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131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307</v>
      </c>
      <c r="C54" s="116"/>
      <c r="D54" s="116"/>
      <c r="E54" s="116"/>
      <c r="F54" s="116"/>
      <c r="G54" s="116"/>
      <c r="H54" s="116"/>
      <c r="I54" s="17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132</v>
      </c>
      <c r="C55" s="116"/>
      <c r="D55" s="116"/>
      <c r="E55" s="116"/>
      <c r="F55" s="116"/>
      <c r="G55" s="116"/>
      <c r="H55" s="116"/>
      <c r="I55" s="176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5" t="s">
        <v>179</v>
      </c>
      <c r="C56" s="116"/>
      <c r="D56" s="116"/>
      <c r="E56" s="116"/>
      <c r="F56" s="116"/>
      <c r="G56" s="116"/>
      <c r="H56" s="116"/>
      <c r="I56" s="17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15" t="s">
        <v>308</v>
      </c>
      <c r="C57" s="116"/>
      <c r="D57" s="116"/>
      <c r="E57" s="116"/>
      <c r="F57" s="116"/>
      <c r="G57" s="116"/>
      <c r="H57" s="116"/>
      <c r="I57" s="17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22" t="s">
        <v>133</v>
      </c>
      <c r="C58" s="118"/>
      <c r="D58" s="116"/>
      <c r="E58" s="116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18" t="s">
        <v>140</v>
      </c>
      <c r="C59" s="116"/>
      <c r="D59" s="116"/>
      <c r="E59" s="116"/>
      <c r="F59" s="116"/>
      <c r="G59" s="116"/>
      <c r="H59" s="116"/>
      <c r="I59" s="17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9"/>
      <c r="U59" s="119"/>
      <c r="V59" s="119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15" t="s">
        <v>309</v>
      </c>
      <c r="C60" s="116"/>
      <c r="D60" s="116"/>
      <c r="E60" s="116"/>
      <c r="F60" s="116"/>
      <c r="G60" s="116"/>
      <c r="H60" s="116"/>
      <c r="I60" s="17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9"/>
      <c r="U60" s="119"/>
      <c r="V60" s="119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15" t="s">
        <v>259</v>
      </c>
      <c r="C61" s="118"/>
      <c r="D61" s="116"/>
      <c r="E61" s="116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9"/>
      <c r="U61" s="119"/>
      <c r="V61" s="119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22" t="s">
        <v>138</v>
      </c>
      <c r="C62" s="118"/>
      <c r="D62" s="116"/>
      <c r="E62" s="94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9"/>
      <c r="U62" s="119"/>
      <c r="V62" s="119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1" t="s">
        <v>221</v>
      </c>
      <c r="C63" s="116"/>
      <c r="D63" s="116"/>
      <c r="E63" s="116"/>
      <c r="F63" s="116"/>
      <c r="G63" s="94"/>
      <c r="H63" s="94"/>
      <c r="I63" s="176"/>
      <c r="J63" s="117"/>
      <c r="K63" s="117"/>
      <c r="L63" s="117"/>
      <c r="M63" s="117"/>
      <c r="N63" s="117"/>
      <c r="O63" s="117"/>
      <c r="P63" s="117"/>
      <c r="Q63" s="117"/>
      <c r="R63" s="117"/>
      <c r="S63" s="120"/>
      <c r="T63" s="119"/>
      <c r="U63" s="119"/>
      <c r="V63" s="119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 t="s">
        <v>310</v>
      </c>
      <c r="C64" s="116"/>
      <c r="D64" s="116"/>
      <c r="E64" s="116"/>
      <c r="F64" s="116"/>
      <c r="G64" s="94"/>
      <c r="H64" s="94"/>
      <c r="I64" s="123"/>
      <c r="J64" s="117"/>
      <c r="K64" s="117"/>
      <c r="L64" s="117"/>
      <c r="M64" s="117"/>
      <c r="N64" s="117"/>
      <c r="O64" s="117"/>
      <c r="P64" s="117"/>
      <c r="Q64" s="117"/>
      <c r="R64" s="117"/>
      <c r="S64" s="120"/>
      <c r="T64" s="120"/>
      <c r="U64" s="120"/>
      <c r="V64" s="120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2:51" x14ac:dyDescent="0.25">
      <c r="B65" s="95" t="s">
        <v>127</v>
      </c>
      <c r="C65" s="122"/>
      <c r="D65" s="116"/>
      <c r="E65" s="94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120"/>
      <c r="V65" s="120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2:51" x14ac:dyDescent="0.25">
      <c r="B66" s="95"/>
      <c r="C66" s="122"/>
      <c r="D66" s="116"/>
      <c r="E66" s="94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2:51" x14ac:dyDescent="0.25">
      <c r="B67" s="95"/>
      <c r="C67" s="122"/>
      <c r="D67" s="116"/>
      <c r="E67" s="94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3"/>
      <c r="V67" s="83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2:51" x14ac:dyDescent="0.25">
      <c r="B68" s="95"/>
      <c r="C68" s="118"/>
      <c r="D68" s="116"/>
      <c r="E68" s="94"/>
      <c r="F68" s="116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2:51" x14ac:dyDescent="0.25">
      <c r="B69" s="95"/>
      <c r="C69" s="118"/>
      <c r="D69" s="116"/>
      <c r="E69" s="116"/>
      <c r="F69" s="116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2:51" x14ac:dyDescent="0.25">
      <c r="B70" s="95"/>
      <c r="C70" s="118"/>
      <c r="D70" s="116"/>
      <c r="E70" s="116"/>
      <c r="F70" s="116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2:51" x14ac:dyDescent="0.25">
      <c r="B71" s="95"/>
      <c r="C71" s="118"/>
      <c r="D71" s="116"/>
      <c r="E71" s="94"/>
      <c r="F71" s="116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2:51" x14ac:dyDescent="0.25">
      <c r="B72" s="95"/>
      <c r="C72" s="118"/>
      <c r="D72" s="116"/>
      <c r="E72" s="116"/>
      <c r="F72" s="116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2:51" x14ac:dyDescent="0.25">
      <c r="B73" s="95"/>
      <c r="C73" s="115"/>
      <c r="D73" s="116"/>
      <c r="E73" s="116"/>
      <c r="F73" s="116"/>
      <c r="G73" s="116"/>
      <c r="H73" s="116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9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2:51" x14ac:dyDescent="0.25">
      <c r="B74" s="95"/>
      <c r="C74" s="115"/>
      <c r="D74" s="94"/>
      <c r="E74" s="116"/>
      <c r="F74" s="116"/>
      <c r="G74" s="116"/>
      <c r="H74" s="116"/>
      <c r="I74" s="94"/>
      <c r="J74" s="117"/>
      <c r="K74" s="117"/>
      <c r="L74" s="117"/>
      <c r="M74" s="117"/>
      <c r="N74" s="117"/>
      <c r="O74" s="117"/>
      <c r="P74" s="117"/>
      <c r="Q74" s="117"/>
      <c r="R74" s="117"/>
      <c r="S74" s="92"/>
      <c r="T74" s="92"/>
      <c r="U74" s="92"/>
      <c r="V74" s="92"/>
      <c r="W74" s="92"/>
      <c r="X74" s="92"/>
      <c r="Y74" s="92"/>
      <c r="Z74" s="84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111"/>
      <c r="AW74" s="107"/>
      <c r="AX74" s="107"/>
      <c r="AY74" s="107"/>
    </row>
    <row r="75" spans="2:51" x14ac:dyDescent="0.25">
      <c r="B75" s="95"/>
      <c r="C75" s="122"/>
      <c r="D75" s="94"/>
      <c r="E75" s="116"/>
      <c r="F75" s="116"/>
      <c r="G75" s="116"/>
      <c r="H75" s="116"/>
      <c r="I75" s="94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84"/>
      <c r="X75" s="84"/>
      <c r="Y75" s="84"/>
      <c r="Z75" s="112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111"/>
      <c r="AW75" s="107"/>
      <c r="AX75" s="107"/>
      <c r="AY75" s="107"/>
    </row>
    <row r="76" spans="2:51" x14ac:dyDescent="0.25">
      <c r="B76" s="95"/>
      <c r="C76" s="122"/>
      <c r="D76" s="116"/>
      <c r="E76" s="94"/>
      <c r="F76" s="116"/>
      <c r="G76" s="116"/>
      <c r="H76" s="116"/>
      <c r="I76" s="116"/>
      <c r="J76" s="92"/>
      <c r="K76" s="92"/>
      <c r="L76" s="92"/>
      <c r="M76" s="92"/>
      <c r="N76" s="92"/>
      <c r="O76" s="92"/>
      <c r="P76" s="92"/>
      <c r="Q76" s="92"/>
      <c r="R76" s="92"/>
      <c r="S76" s="117"/>
      <c r="T76" s="120"/>
      <c r="U76" s="83"/>
      <c r="V76" s="83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V76" s="111"/>
      <c r="AW76" s="107"/>
      <c r="AX76" s="107"/>
      <c r="AY76" s="107"/>
    </row>
    <row r="77" spans="2:51" x14ac:dyDescent="0.25">
      <c r="B77" s="95"/>
      <c r="C77" s="118"/>
      <c r="D77" s="116"/>
      <c r="E77" s="94"/>
      <c r="F77" s="94"/>
      <c r="G77" s="116"/>
      <c r="H77" s="116"/>
      <c r="I77" s="116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0"/>
      <c r="U77" s="83"/>
      <c r="V77" s="83"/>
      <c r="W77" s="112"/>
      <c r="X77" s="112"/>
      <c r="Y77" s="112"/>
      <c r="Z77" s="112"/>
      <c r="AA77" s="112"/>
      <c r="AB77" s="112"/>
      <c r="AC77" s="112"/>
      <c r="AD77" s="112"/>
      <c r="AE77" s="112"/>
      <c r="AM77" s="113"/>
      <c r="AN77" s="113"/>
      <c r="AO77" s="113"/>
      <c r="AP77" s="113"/>
      <c r="AQ77" s="113"/>
      <c r="AR77" s="113"/>
      <c r="AS77" s="114"/>
      <c r="AV77" s="111"/>
      <c r="AW77" s="107"/>
      <c r="AX77" s="107"/>
      <c r="AY77" s="107"/>
    </row>
    <row r="78" spans="2:51" x14ac:dyDescent="0.25">
      <c r="B78" s="95"/>
      <c r="C78" s="118"/>
      <c r="D78" s="116"/>
      <c r="E78" s="116"/>
      <c r="F78" s="94"/>
      <c r="G78" s="94"/>
      <c r="H78" s="94"/>
      <c r="I78" s="116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20"/>
      <c r="U78" s="83"/>
      <c r="V78" s="83"/>
      <c r="W78" s="112"/>
      <c r="X78" s="112"/>
      <c r="Y78" s="112"/>
      <c r="Z78" s="112"/>
      <c r="AA78" s="112"/>
      <c r="AB78" s="112"/>
      <c r="AC78" s="112"/>
      <c r="AD78" s="112"/>
      <c r="AE78" s="112"/>
      <c r="AM78" s="113"/>
      <c r="AN78" s="113"/>
      <c r="AO78" s="113"/>
      <c r="AP78" s="113"/>
      <c r="AQ78" s="113"/>
      <c r="AR78" s="113"/>
      <c r="AS78" s="114"/>
      <c r="AV78" s="111"/>
      <c r="AW78" s="107"/>
      <c r="AX78" s="107"/>
      <c r="AY78" s="107"/>
    </row>
    <row r="79" spans="2:51" x14ac:dyDescent="0.25">
      <c r="B79" s="95"/>
      <c r="C79" s="92"/>
      <c r="D79" s="116"/>
      <c r="E79" s="116"/>
      <c r="F79" s="116"/>
      <c r="G79" s="94"/>
      <c r="H79" s="94"/>
      <c r="I79" s="116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20"/>
      <c r="U79" s="83"/>
      <c r="V79" s="83"/>
      <c r="W79" s="112"/>
      <c r="X79" s="112"/>
      <c r="Y79" s="112"/>
      <c r="Z79" s="112"/>
      <c r="AA79" s="112"/>
      <c r="AB79" s="112"/>
      <c r="AC79" s="112"/>
      <c r="AD79" s="112"/>
      <c r="AE79" s="112"/>
      <c r="AM79" s="113"/>
      <c r="AN79" s="113"/>
      <c r="AO79" s="113"/>
      <c r="AP79" s="113"/>
      <c r="AQ79" s="113"/>
      <c r="AR79" s="113"/>
      <c r="AS79" s="114"/>
      <c r="AV79" s="111"/>
      <c r="AW79" s="107"/>
      <c r="AX79" s="107"/>
      <c r="AY79" s="107"/>
    </row>
    <row r="80" spans="2:51" x14ac:dyDescent="0.25">
      <c r="B80" s="95"/>
      <c r="C80" s="122"/>
      <c r="D80" s="92"/>
      <c r="E80" s="116"/>
      <c r="F80" s="116"/>
      <c r="G80" s="116"/>
      <c r="H80" s="116"/>
      <c r="I80" s="92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20"/>
      <c r="U80" s="83"/>
      <c r="V80" s="83"/>
      <c r="W80" s="112"/>
      <c r="X80" s="112"/>
      <c r="Y80" s="112"/>
      <c r="Z80" s="112"/>
      <c r="AA80" s="112"/>
      <c r="AB80" s="112"/>
      <c r="AC80" s="112"/>
      <c r="AD80" s="112"/>
      <c r="AE80" s="112"/>
      <c r="AM80" s="113"/>
      <c r="AN80" s="113"/>
      <c r="AO80" s="113"/>
      <c r="AP80" s="113"/>
      <c r="AQ80" s="113"/>
      <c r="AR80" s="113"/>
      <c r="AS80" s="114"/>
      <c r="AV80" s="111"/>
      <c r="AW80" s="107"/>
      <c r="AX80" s="107"/>
      <c r="AY80" s="107"/>
    </row>
    <row r="81" spans="1:51" x14ac:dyDescent="0.25">
      <c r="B81" s="177"/>
      <c r="C81" s="183"/>
      <c r="D81" s="84"/>
      <c r="E81" s="178"/>
      <c r="F81" s="178"/>
      <c r="G81" s="178"/>
      <c r="H81" s="178"/>
      <c r="I81" s="84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84"/>
      <c r="U81" s="185"/>
      <c r="V81" s="185"/>
      <c r="W81" s="112"/>
      <c r="X81" s="112"/>
      <c r="Y81" s="112"/>
      <c r="Z81" s="112"/>
      <c r="AA81" s="112"/>
      <c r="AB81" s="112"/>
      <c r="AC81" s="112"/>
      <c r="AD81" s="112"/>
      <c r="AE81" s="112"/>
      <c r="AM81" s="113"/>
      <c r="AN81" s="113"/>
      <c r="AO81" s="113"/>
      <c r="AP81" s="113"/>
      <c r="AQ81" s="113"/>
      <c r="AR81" s="113"/>
      <c r="AS81" s="114"/>
      <c r="AU81" s="107"/>
      <c r="AV81" s="111"/>
      <c r="AW81" s="107"/>
      <c r="AX81" s="107"/>
      <c r="AY81" s="182"/>
    </row>
    <row r="82" spans="1:51" s="182" customFormat="1" x14ac:dyDescent="0.25">
      <c r="B82" s="177"/>
      <c r="C82" s="186"/>
      <c r="D82" s="178"/>
      <c r="E82" s="84"/>
      <c r="F82" s="178"/>
      <c r="G82" s="178"/>
      <c r="H82" s="178"/>
      <c r="I82" s="178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84"/>
      <c r="U82" s="185"/>
      <c r="V82" s="185"/>
      <c r="W82" s="112"/>
      <c r="X82" s="112"/>
      <c r="Y82" s="112"/>
      <c r="Z82" s="112"/>
      <c r="AA82" s="112"/>
      <c r="AB82" s="112"/>
      <c r="AC82" s="112"/>
      <c r="AD82" s="112"/>
      <c r="AE82" s="112"/>
      <c r="AM82" s="113"/>
      <c r="AN82" s="113"/>
      <c r="AO82" s="113"/>
      <c r="AP82" s="113"/>
      <c r="AQ82" s="113"/>
      <c r="AR82" s="113"/>
      <c r="AS82" s="114"/>
      <c r="AT82" s="22"/>
      <c r="AV82" s="111"/>
      <c r="AY82" s="107"/>
    </row>
    <row r="83" spans="1:51" x14ac:dyDescent="0.25">
      <c r="A83" s="112"/>
      <c r="B83" s="180"/>
      <c r="C83" s="181"/>
      <c r="D83" s="178"/>
      <c r="E83" s="84"/>
      <c r="F83" s="84"/>
      <c r="G83" s="178"/>
      <c r="H83" s="178"/>
      <c r="I83" s="113"/>
      <c r="J83" s="113"/>
      <c r="K83" s="113"/>
      <c r="L83" s="113"/>
      <c r="M83" s="113"/>
      <c r="N83" s="113"/>
      <c r="O83" s="114"/>
      <c r="P83" s="109"/>
      <c r="R83" s="111"/>
      <c r="AS83" s="107"/>
      <c r="AT83" s="107"/>
      <c r="AU83" s="107"/>
      <c r="AV83" s="107"/>
      <c r="AW83" s="107"/>
      <c r="AX83" s="107"/>
      <c r="AY83" s="107"/>
    </row>
    <row r="84" spans="1:51" x14ac:dyDescent="0.25">
      <c r="A84" s="112"/>
      <c r="B84" s="180"/>
      <c r="C84" s="182"/>
      <c r="D84" s="182"/>
      <c r="E84" s="182"/>
      <c r="F84" s="182"/>
      <c r="G84" s="84"/>
      <c r="H84" s="84"/>
      <c r="I84" s="113"/>
      <c r="J84" s="113"/>
      <c r="K84" s="113"/>
      <c r="L84" s="113"/>
      <c r="M84" s="113"/>
      <c r="N84" s="113"/>
      <c r="O84" s="114"/>
      <c r="P84" s="109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A85" s="112"/>
      <c r="B85" s="180"/>
      <c r="C85" s="182"/>
      <c r="D85" s="182"/>
      <c r="E85" s="182"/>
      <c r="F85" s="182"/>
      <c r="G85" s="84"/>
      <c r="H85" s="84"/>
      <c r="I85" s="113"/>
      <c r="J85" s="113"/>
      <c r="K85" s="113"/>
      <c r="L85" s="113"/>
      <c r="M85" s="113"/>
      <c r="N85" s="113"/>
      <c r="O85" s="114"/>
      <c r="P85" s="109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A86" s="112"/>
      <c r="B86" s="180"/>
      <c r="C86" s="182"/>
      <c r="D86" s="182"/>
      <c r="E86" s="182"/>
      <c r="F86" s="182"/>
      <c r="G86" s="182"/>
      <c r="H86" s="182"/>
      <c r="I86" s="113"/>
      <c r="J86" s="113"/>
      <c r="K86" s="113"/>
      <c r="L86" s="113"/>
      <c r="M86" s="113"/>
      <c r="N86" s="113"/>
      <c r="O86" s="114"/>
      <c r="P86" s="109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A87" s="112"/>
      <c r="B87" s="84"/>
      <c r="C87" s="182"/>
      <c r="D87" s="182"/>
      <c r="E87" s="182"/>
      <c r="F87" s="182"/>
      <c r="G87" s="182"/>
      <c r="H87" s="182"/>
      <c r="I87" s="113"/>
      <c r="J87" s="113"/>
      <c r="K87" s="113"/>
      <c r="L87" s="113"/>
      <c r="M87" s="113"/>
      <c r="N87" s="113"/>
      <c r="O87" s="114"/>
      <c r="P87" s="109"/>
      <c r="R87" s="109"/>
      <c r="AS87" s="107"/>
      <c r="AT87" s="107"/>
      <c r="AU87" s="107"/>
      <c r="AV87" s="107"/>
      <c r="AW87" s="107"/>
      <c r="AX87" s="107"/>
      <c r="AY87" s="107"/>
    </row>
    <row r="88" spans="1:51" x14ac:dyDescent="0.25">
      <c r="A88" s="112"/>
      <c r="B88" s="84"/>
      <c r="C88" s="182"/>
      <c r="D88" s="182"/>
      <c r="E88" s="182"/>
      <c r="F88" s="182"/>
      <c r="G88" s="182"/>
      <c r="H88" s="182"/>
      <c r="I88" s="113"/>
      <c r="J88" s="113"/>
      <c r="K88" s="113"/>
      <c r="L88" s="113"/>
      <c r="M88" s="113"/>
      <c r="N88" s="113"/>
      <c r="O88" s="114"/>
      <c r="P88" s="109"/>
      <c r="R88" s="109"/>
      <c r="AS88" s="107"/>
      <c r="AT88" s="107"/>
      <c r="AU88" s="107"/>
      <c r="AV88" s="107"/>
      <c r="AW88" s="107"/>
      <c r="AX88" s="107"/>
      <c r="AY88" s="107"/>
    </row>
    <row r="89" spans="1:51" x14ac:dyDescent="0.25">
      <c r="A89" s="112"/>
      <c r="B89" s="180"/>
      <c r="C89" s="182"/>
      <c r="D89" s="182"/>
      <c r="E89" s="182"/>
      <c r="F89" s="182"/>
      <c r="G89" s="182"/>
      <c r="H89" s="182"/>
      <c r="I89" s="113"/>
      <c r="J89" s="113"/>
      <c r="K89" s="113"/>
      <c r="L89" s="113"/>
      <c r="M89" s="113"/>
      <c r="N89" s="113"/>
      <c r="O89" s="114"/>
      <c r="P89" s="109"/>
      <c r="R89" s="84"/>
      <c r="AS89" s="107"/>
      <c r="AT89" s="107"/>
      <c r="AU89" s="107"/>
      <c r="AV89" s="107"/>
      <c r="AW89" s="107"/>
      <c r="AX89" s="107"/>
      <c r="AY89" s="107"/>
    </row>
    <row r="90" spans="1:51" x14ac:dyDescent="0.25">
      <c r="A90" s="112"/>
      <c r="I90" s="113"/>
      <c r="J90" s="113"/>
      <c r="K90" s="113"/>
      <c r="L90" s="113"/>
      <c r="M90" s="113"/>
      <c r="N90" s="113"/>
      <c r="O90" s="114"/>
      <c r="R90" s="109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R91" s="109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R92" s="109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R93" s="109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14"/>
      <c r="R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14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14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14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14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14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14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14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Q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Q111" s="109"/>
      <c r="R111" s="109"/>
      <c r="S111" s="109"/>
      <c r="AS111" s="107"/>
      <c r="AT111" s="107"/>
      <c r="AU111" s="107"/>
      <c r="AV111" s="107"/>
      <c r="AW111" s="107"/>
      <c r="AX111" s="107"/>
      <c r="AY111" s="107"/>
    </row>
    <row r="112" spans="15:51" x14ac:dyDescent="0.25">
      <c r="O112" s="14"/>
      <c r="P112" s="109"/>
      <c r="Q112" s="109"/>
      <c r="R112" s="109"/>
      <c r="S112" s="109"/>
      <c r="T112" s="109"/>
      <c r="AS112" s="107"/>
      <c r="AT112" s="107"/>
      <c r="AU112" s="107"/>
      <c r="AV112" s="107"/>
      <c r="AW112" s="107"/>
      <c r="AX112" s="107"/>
      <c r="AY112" s="107"/>
    </row>
    <row r="113" spans="15:51" x14ac:dyDescent="0.25">
      <c r="O113" s="14"/>
      <c r="P113" s="109"/>
      <c r="Q113" s="109"/>
      <c r="R113" s="109"/>
      <c r="S113" s="109"/>
      <c r="T113" s="109"/>
      <c r="AS113" s="107"/>
      <c r="AT113" s="107"/>
      <c r="AU113" s="107"/>
      <c r="AV113" s="107"/>
      <c r="AW113" s="107"/>
      <c r="AX113" s="107"/>
      <c r="AY113" s="107"/>
    </row>
    <row r="114" spans="15:51" x14ac:dyDescent="0.25">
      <c r="O114" s="14"/>
      <c r="P114" s="109"/>
      <c r="T114" s="109"/>
      <c r="AS114" s="107"/>
      <c r="AT114" s="107"/>
      <c r="AU114" s="107"/>
      <c r="AV114" s="107"/>
      <c r="AW114" s="107"/>
      <c r="AX114" s="107"/>
      <c r="AY114" s="107"/>
    </row>
    <row r="115" spans="15:51" x14ac:dyDescent="0.25">
      <c r="O115" s="109"/>
      <c r="Q115" s="109"/>
      <c r="R115" s="109"/>
      <c r="S115" s="109"/>
      <c r="AS115" s="107"/>
      <c r="AT115" s="107"/>
      <c r="AU115" s="107"/>
      <c r="AV115" s="107"/>
      <c r="AW115" s="107"/>
      <c r="AX115" s="107"/>
      <c r="AY115" s="107"/>
    </row>
    <row r="116" spans="15:51" x14ac:dyDescent="0.25">
      <c r="O116" s="14"/>
      <c r="P116" s="109"/>
      <c r="Q116" s="109"/>
      <c r="R116" s="109"/>
      <c r="S116" s="109"/>
      <c r="T116" s="109"/>
      <c r="AS116" s="107"/>
      <c r="AT116" s="107"/>
      <c r="AU116" s="107"/>
      <c r="AV116" s="107"/>
      <c r="AW116" s="107"/>
      <c r="AX116" s="107"/>
      <c r="AY116" s="107"/>
    </row>
    <row r="117" spans="15:51" x14ac:dyDescent="0.25">
      <c r="O117" s="14"/>
      <c r="P117" s="109"/>
      <c r="Q117" s="109"/>
      <c r="R117" s="109"/>
      <c r="S117" s="109"/>
      <c r="T117" s="109"/>
      <c r="U117" s="109"/>
      <c r="AS117" s="107"/>
      <c r="AT117" s="107"/>
      <c r="AU117" s="107"/>
      <c r="AV117" s="107"/>
      <c r="AW117" s="107"/>
      <c r="AX117" s="107"/>
      <c r="AY117" s="107"/>
    </row>
    <row r="118" spans="15:51" x14ac:dyDescent="0.25">
      <c r="O118" s="14"/>
      <c r="P118" s="109"/>
      <c r="T118" s="109"/>
      <c r="U118" s="109"/>
      <c r="AS118" s="107"/>
      <c r="AT118" s="107"/>
      <c r="AU118" s="107"/>
      <c r="AV118" s="107"/>
      <c r="AW118" s="107"/>
      <c r="AX118" s="107"/>
    </row>
    <row r="129" spans="45:51" x14ac:dyDescent="0.25">
      <c r="AY129" s="107"/>
    </row>
    <row r="130" spans="45:51" x14ac:dyDescent="0.25">
      <c r="AS130" s="107"/>
      <c r="AT130" s="107"/>
      <c r="AU130" s="107"/>
      <c r="AV130" s="107"/>
      <c r="AW130" s="107"/>
      <c r="AX130" s="107"/>
    </row>
  </sheetData>
  <protectedRanges>
    <protectedRange sqref="N74:R74 B89 S76:T82 B81:B86 S72:T73 N77:R82 T64:T71 T45:T55" name="Range2_12_5_1_1"/>
    <protectedRange sqref="N10 L10 L6 D6 D8 AD8 AF8 O8:U8 AJ8:AR8 AF10 AR11:AR34 L24:N31 G23:G34 N12:N23 N32:N34 E23:E34 N11:P11 O12:P34 E11:G22 R11:AF34" name="Range1_16_3_1_1"/>
    <protectedRange sqref="I79 J77:M82 J74:M74 I8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3:H83 F82 E81" name="Range2_2_2_9_2_1_1"/>
    <protectedRange sqref="D79 D82:D83" name="Range2_1_1_1_1_1_9_2_1_1"/>
    <protectedRange sqref="Q10:Q34" name="Range1_17_1_1_1"/>
    <protectedRange sqref="AG10:AG34" name="Range1_18_1_1_1"/>
    <protectedRange sqref="C80 C82" name="Range2_4_1_1_1"/>
    <protectedRange sqref="AS16:AS34" name="Range1_1_1_1"/>
    <protectedRange sqref="P3:U5" name="Range1_16_1_1_1_1"/>
    <protectedRange sqref="C83 C81 C78" name="Range2_1_3_1_1"/>
    <protectedRange sqref="H11:H34" name="Range1_1_1_1_1_1_1"/>
    <protectedRange sqref="B87:B88 J75:R76 D80:D81 I80:I81 Z73:Z74 S74:Y75 AA74:AU75 E82:E83 G84:H85 F83" name="Range2_2_1_10_1_1_1_2"/>
    <protectedRange sqref="C79" name="Range2_2_1_10_2_1_1_1"/>
    <protectedRange sqref="N72:R73 G80:H80 D76 F79 E78" name="Range2_12_1_6_1_1"/>
    <protectedRange sqref="D71:D72 I76:I78 I72:M73 G81:H82 G74:H76 E79:E80 F80:F81 F73:F75 E72:E74" name="Range2_2_12_1_7_1_1"/>
    <protectedRange sqref="D77:D78" name="Range2_1_1_1_1_11_1_2_1_1"/>
    <protectedRange sqref="E75 G77:H77 F76" name="Range2_2_2_9_1_1_1_1"/>
    <protectedRange sqref="D73" name="Range2_1_1_1_1_1_9_1_1_1_1"/>
    <protectedRange sqref="C77 C72" name="Range2_1_1_2_1_1"/>
    <protectedRange sqref="C76" name="Range2_1_2_2_1_1"/>
    <protectedRange sqref="C75" name="Range2_3_2_1_1"/>
    <protectedRange sqref="F71:F72 E71 G73:H73" name="Range2_2_12_1_1_1_1_1"/>
    <protectedRange sqref="C71" name="Range2_1_4_2_1_1_1"/>
    <protectedRange sqref="C73:C74" name="Range2_5_1_1_1"/>
    <protectedRange sqref="E76:E77 F77:F78 G78:H79 I74:I75" name="Range2_2_1_1_1_1"/>
    <protectedRange sqref="D74:D75" name="Range2_1_1_1_1_1_1_1_1"/>
    <protectedRange sqref="AS11:AS15" name="Range1_4_1_1_1_1"/>
    <protectedRange sqref="J11:J15 J26:J34" name="Range1_1_2_1_10_1_1_1_1"/>
    <protectedRange sqref="R89" name="Range2_2_1_10_1_1_1_1_1"/>
    <protectedRange sqref="S38:S44" name="Range2_12_3_1_1_1_1"/>
    <protectedRange sqref="D38:H38 N38:R44" name="Range2_12_1_3_1_1_1_1"/>
    <protectedRange sqref="I38:M38 E39:M44" name="Range2_2_12_1_6_1_1_1_1"/>
    <protectedRange sqref="D39:D44" name="Range2_1_1_1_1_11_1_1_1_1_1_1"/>
    <protectedRange sqref="C39:C40" name="Range2_1_2_1_1_1_1_1"/>
    <protectedRange sqref="C38" name="Range2_3_1_1_1_1_1"/>
    <protectedRange sqref="T61:T63" name="Range2_12_5_1_1_3"/>
    <protectedRange sqref="T57:T60" name="Range2_12_5_1_1_2_2"/>
    <protectedRange sqref="T56" name="Range2_12_5_1_1_2_1_1"/>
    <protectedRange sqref="S56" name="Range2_12_4_1_1_1_4_2_2_1_1"/>
    <protectedRange sqref="B78:B80" name="Range2_12_5_1_1_2"/>
    <protectedRange sqref="B77" name="Range2_12_5_1_1_2_1_4_1_1_1_2_1_1_1_1_1_1_1"/>
    <protectedRange sqref="F70 G72:H72" name="Range2_2_12_1_1_1_1_1_1"/>
    <protectedRange sqref="D70:E70" name="Range2_2_12_1_7_1_1_2_1"/>
    <protectedRange sqref="C70" name="Range2_1_1_2_1_1_1"/>
    <protectedRange sqref="B75:B76" name="Range2_12_5_1_1_2_1"/>
    <protectedRange sqref="B74" name="Range2_12_5_1_1_2_1_2_1"/>
    <protectedRange sqref="B73" name="Range2_12_5_1_1_2_1_2_2"/>
    <protectedRange sqref="S68:S71" name="Range2_12_5_1_1_5"/>
    <protectedRange sqref="N68:R71" name="Range2_12_1_6_1_1_1"/>
    <protectedRange sqref="J68:M71" name="Range2_2_12_1_7_1_1_2"/>
    <protectedRange sqref="S65:S67" name="Range2_12_2_1_1_1_2_1_1_1"/>
    <protectedRange sqref="Q66:R67" name="Range2_12_1_4_1_1_1_1_1_1_1_1_1_1_1_1_1_1_1"/>
    <protectedRange sqref="N66:P67" name="Range2_12_1_2_1_1_1_1_1_1_1_1_1_1_1_1_1_1_1_1"/>
    <protectedRange sqref="J66:M67" name="Range2_2_12_1_4_1_1_1_1_1_1_1_1_1_1_1_1_1_1_1_1"/>
    <protectedRange sqref="Q65:R65" name="Range2_12_1_6_1_1_1_2_3_1_1_3_1_1_1_1_1_1_1"/>
    <protectedRange sqref="N65:P65" name="Range2_12_1_2_3_1_1_1_2_3_1_1_3_1_1_1_1_1_1_1"/>
    <protectedRange sqref="J65:M65" name="Range2_2_12_1_4_3_1_1_1_3_3_1_1_3_1_1_1_1_1_1_1"/>
    <protectedRange sqref="S63:S64" name="Range2_12_4_1_1_1_4_2_2_2_1"/>
    <protectedRange sqref="Q63:R64" name="Range2_12_1_6_1_1_1_2_3_2_1_1_3_2"/>
    <protectedRange sqref="N63:P64" name="Range2_12_1_2_3_1_1_1_2_3_2_1_1_3_2"/>
    <protectedRange sqref="K63:M64" name="Range2_2_12_1_4_3_1_1_1_3_3_2_1_1_3_2"/>
    <protectedRange sqref="J63:J64" name="Range2_2_12_1_4_3_1_1_1_3_2_1_2_2_2"/>
    <protectedRange sqref="I63" name="Range2_2_12_1_4_3_1_1_1_3_3_1_1_3_1_1_1_1_1_1_2_2"/>
    <protectedRange sqref="I65:I71" name="Range2_2_12_1_7_1_1_2_2_1_1"/>
    <protectedRange sqref="I64" name="Range2_2_12_1_4_3_1_1_1_3_3_1_1_3_1_1_1_1_1_1_2_1_1"/>
    <protectedRange sqref="G71:H71" name="Range2_2_12_1_3_1_2_1_1_1_2_1_1_1_1_1_1_2_1_1_1_1_1_1_1_1_1"/>
    <protectedRange sqref="F69 G68:H70" name="Range2_2_12_1_3_3_1_1_1_2_1_1_1_1_1_1_1_1_1_1_1_1_1_1_1_1"/>
    <protectedRange sqref="G65:H65" name="Range2_2_12_1_3_1_2_1_1_1_2_1_1_1_1_1_1_2_1_1_1_1_1_2_1"/>
    <protectedRange sqref="F65:F68" name="Range2_2_12_1_3_1_2_1_1_1_3_1_1_1_1_1_3_1_1_1_1_1_1_1_1_1"/>
    <protectedRange sqref="G66:H67" name="Range2_2_12_1_3_1_2_1_1_1_1_2_1_1_1_1_1_1_1_1_1_1_1"/>
    <protectedRange sqref="D65:E66" name="Range2_2_12_1_3_1_2_1_1_1_3_1_1_1_1_1_1_1_2_1_1_1_1_1_1_1"/>
    <protectedRange sqref="B71" name="Range2_12_5_1_1_2_1_4_1_1_1_2_1_1_1_1_1_1_1_1_1_2_1_1_1_1_1"/>
    <protectedRange sqref="B72" name="Range2_12_5_1_1_2_1_2_2_1_1_1_1_1"/>
    <protectedRange sqref="D69:E69" name="Range2_2_12_1_7_1_1_2_1_1"/>
    <protectedRange sqref="C69" name="Range2_1_1_2_1_1_1_1"/>
    <protectedRange sqref="D68" name="Range2_2_12_1_7_1_1_2_1_1_1_1_1_1"/>
    <protectedRange sqref="E68" name="Range2_2_12_1_1_1_1_1_1_1_1_1_1_1_1"/>
    <protectedRange sqref="C68" name="Range2_1_4_2_1_1_1_1_1_1_1_1_1"/>
    <protectedRange sqref="D67:E67" name="Range2_2_12_1_3_1_2_1_1_1_3_1_1_1_1_1_1_1_2_1_1_1_1_1_1_1_1"/>
    <protectedRange sqref="B70" name="Range2_12_5_1_1_2_1_2_2_1_1_1_1"/>
    <protectedRange sqref="S57:S62" name="Range2_12_5_1_1_5_1"/>
    <protectedRange sqref="N59:R62" name="Range2_12_1_6_1_1_1_1"/>
    <protectedRange sqref="J59:M62" name="Range2_2_12_1_7_1_1_2_2"/>
    <protectedRange sqref="I61:I62" name="Range2_2_12_1_7_1_1_2_2_1_1_1"/>
    <protectedRange sqref="B69" name="Range2_12_5_1_1_2_1_2_2_1_1_1_1_2_1_1_1"/>
    <protectedRange sqref="I59:I60" name="Range2_2_12_1_4_3_1_1_1_3_3_1_1_3_1_1_1_1_1_1_2_2_1"/>
    <protectedRange sqref="E59:H60" name="Range2_2_12_1_3_1_2_1_1_1_1_2_1_1_1_1_1_1_2_2"/>
    <protectedRange sqref="D59:D60" name="Range2_2_12_1_3_1_2_1_1_1_2_1_2_3_1_1_1_1_1_2"/>
    <protectedRange sqref="B68" name="Range2_12_5_1_1_2_1_2_2_1_1_1_1_2_1_1_1_2"/>
    <protectedRange sqref="C41:C44" name="Range2_1_2_1_1_1_1_1_1"/>
    <protectedRange sqref="B67" name="Range2_12_5_1_1_2_1_2_2_1_1_1_1_2_1_1_1_2_1_1"/>
    <protectedRange sqref="B41" name="Range2_12_5_1_1_1_1"/>
    <protectedRange sqref="B44" name="Range2_12_5_1_1_1_1_1_2"/>
    <protectedRange sqref="S45" name="Range2_12_3_1_1_1_1_1"/>
    <protectedRange sqref="N45:R45" name="Range2_12_1_3_1_1_1_1_1"/>
    <protectedRange sqref="E45:M45" name="Range2_2_12_1_6_1_1_1_1_1"/>
    <protectedRange sqref="D45" name="Range2_1_1_1_1_11_1_1_1_1_1_1_1"/>
    <protectedRange sqref="G46:H47" name="Range2_2_12_1_3_1_1_1_1_1_4_1_1_2"/>
    <protectedRange sqref="E46:F47" name="Range2_2_12_1_7_1_1_3_1_1_2"/>
    <protectedRange sqref="S46:S55" name="Range2_12_5_1_1_2_3_1_1"/>
    <protectedRange sqref="Q46:R47" name="Range2_12_1_6_1_1_1_1_2_1_2"/>
    <protectedRange sqref="N46:P47" name="Range2_12_1_2_3_1_1_1_1_2_1_2"/>
    <protectedRange sqref="I46:M47" name="Range2_2_12_1_4_3_1_1_1_1_2_1_2"/>
    <protectedRange sqref="D46:D47" name="Range2_2_12_1_3_1_2_1_1_1_2_1_2_1_2"/>
    <protectedRange sqref="G48:H52" name="Range2_2_12_1_3_1_1_1_1_1_4_1_1_1_1"/>
    <protectedRange sqref="E48:F52" name="Range2_2_12_1_7_1_1_3_1_1_1_1"/>
    <protectedRange sqref="Q48:R52" name="Range2_12_1_6_1_1_1_1_2_1_1_1"/>
    <protectedRange sqref="N48:P52" name="Range2_12_1_2_3_1_1_1_1_2_1_1_1"/>
    <protectedRange sqref="I48:M52" name="Range2_2_12_1_4_3_1_1_1_1_2_1_1_1"/>
    <protectedRange sqref="D48:D52" name="Range2_2_12_1_3_1_2_1_1_1_2_1_2_1_1_1"/>
    <protectedRange sqref="C45" name="Range2_1_2_1_1_1_1_1_1_1"/>
    <protectedRange sqref="B66" name="Range2_12_5_1_1_2_1_2_2_1_1_1_1_2_1_1_1_2_1_1_1_2"/>
    <protectedRange sqref="N53:R58" name="Range2_12_1_6_1_1_1_1_1"/>
    <protectedRange sqref="J53:M58" name="Range2_2_12_1_7_1_1_2_2_1"/>
    <protectedRange sqref="I53 I58" name="Range2_2_12_1_7_1_1_2_2_1_1_1_1"/>
    <protectedRange sqref="G53:H53 F58:H58" name="Range2_2_12_1_3_3_1_1_1_2_1_1_1_1_1_1_1_1_1_1_1_1_1_1_1_1_1_1"/>
    <protectedRange sqref="F53" name="Range2_2_12_1_3_1_2_1_1_1_3_1_1_1_1_1_3_1_1_1_1_1_1_1_1_1_1"/>
    <protectedRange sqref="D58:E58" name="Range2_2_12_1_7_1_1_2_1_1_1_1"/>
    <protectedRange sqref="C58" name="Range2_1_1_2_1_1_1_1_1_1"/>
    <protectedRange sqref="D53" name="Range2_2_12_1_7_1_1_2_1_1_1_1_1_1_1"/>
    <protectedRange sqref="E53" name="Range2_2_12_1_1_1_1_1_1_1_1_1_1_1_1_1"/>
    <protectedRange sqref="C53" name="Range2_1_4_2_1_1_1_1_1_1_1_1_1_1"/>
    <protectedRange sqref="G54:H56" name="Range2_2_12_1_3_1_2_1_1_1_2_1_1_1_1_1_1_2_1_1_1_1"/>
    <protectedRange sqref="I54:I56" name="Range2_2_12_1_4_3_1_1_1_2_1_2_1_1_3_1_1_1_1_1_1_1_1"/>
    <protectedRange sqref="I57" name="Range2_2_12_1_4_3_1_1_1_3_3_1_1_3_1_1_1_1_1_1_2_2_1_1"/>
    <protectedRange sqref="E57:H57" name="Range2_2_12_1_3_1_2_1_1_1_1_2_1_1_1_1_1_1_2_2_1"/>
    <protectedRange sqref="D57" name="Range2_2_12_1_3_1_2_1_1_1_2_1_2_3_1_1_1_1_1_2_1"/>
    <protectedRange sqref="D54:E56" name="Range2_2_12_1_3_1_2_1_1_1_2_1_1_1_1_3_1_1_1_1_1_1_1"/>
    <protectedRange sqref="F54:F56" name="Range2_2_12_1_3_1_2_1_1_1_3_1_1_1_1_1_3_1_1_1_1_1_1_1"/>
    <protectedRange sqref="B46" name="Range2_12_5_1_1_1_2_1_1_1_1_1"/>
    <protectedRange sqref="B47" name="Range2_12_5_1_1_1_2_1_1_1_1_2"/>
    <protectedRange sqref="B48" name="Range2_12_5_1_1_1_2_2_1_1_1_1_1_1_1_1_1_1_1_2_1_1_1_1_1"/>
    <protectedRange sqref="B52" name="Range2_12_5_1_1_1_2_2_1_1_1_1_1_1_1_1_1_1_1_2_1_1_1_2_1"/>
    <protectedRange sqref="B53" name="Range2_12_5_1_1_1_2_2_1_1_1_1_1_1_1_1_1_1_1_1_1_1_1_1_1_1"/>
    <protectedRange sqref="G64:H64" name="Range2_2_12_1_3_1_2_1_1_1_1_2_1_1_1_1_1_1_2_1_1_2"/>
    <protectedRange sqref="F64" name="Range2_2_12_1_3_1_2_1_1_1_1_2_1_1_1_1_1_1_1_1_1_1_1_2"/>
    <protectedRange sqref="D64:E64" name="Range2_2_12_1_3_1_2_1_1_1_2_1_1_1_1_3_1_1_1_1_1_1_1_1_1_1_2"/>
    <protectedRange sqref="G63:H63" name="Range2_2_12_1_3_1_2_1_1_1_1_2_1_1_1_1_1_1_2_1_1_1_1"/>
    <protectedRange sqref="F63" name="Range2_2_12_1_3_1_2_1_1_1_1_2_1_1_1_1_1_1_1_1_1_1_1_1_1"/>
    <protectedRange sqref="D63:E63" name="Range2_2_12_1_3_1_2_1_1_1_2_1_1_1_1_3_1_1_1_1_1_1_1_1_1_1_1_1"/>
    <protectedRange sqref="D62" name="Range2_2_12_1_7_1_1_1_1"/>
    <protectedRange sqref="E62:F62" name="Range2_2_12_1_1_1_1_1_2_1"/>
    <protectedRange sqref="C62" name="Range2_1_4_2_1_1_1_1_1"/>
    <protectedRange sqref="G62:H62" name="Range2_2_12_1_3_1_2_1_1_1_2_1_1_1_1_1_1_2_1_1_1_1_1_1_1_1_1_1_1"/>
    <protectedRange sqref="F61:H61" name="Range2_2_12_1_3_3_1_1_1_2_1_1_1_1_1_1_1_1_1_1_1_1_1_1_1_1_1_2"/>
    <protectedRange sqref="D61:E61" name="Range2_2_12_1_7_1_1_2_1_1_1_2"/>
    <protectedRange sqref="C61" name="Range2_1_1_2_1_1_1_1_1_2"/>
    <protectedRange sqref="B64" name="Range2_12_5_1_1_2_1_4_1_1_1_2_1_1_1_1_1_1_1_1_1_2_1_1_1_1_2_1_1_1_2_1_1_1_2_2_2_1"/>
    <protectedRange sqref="B65" name="Range2_12_5_1_1_2_1_2_2_1_1_1_1_2_1_1_1_2_1_1_1_2_2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60" priority="5" operator="containsText" text="N/A">
      <formula>NOT(ISERROR(SEARCH("N/A",X11)))</formula>
    </cfRule>
    <cfRule type="cellIs" dxfId="159" priority="23" operator="equal">
      <formula>0</formula>
    </cfRule>
  </conditionalFormatting>
  <conditionalFormatting sqref="X11:AE34">
    <cfRule type="cellIs" dxfId="158" priority="22" operator="greaterThanOrEqual">
      <formula>1185</formula>
    </cfRule>
  </conditionalFormatting>
  <conditionalFormatting sqref="X11:AE34">
    <cfRule type="cellIs" dxfId="157" priority="21" operator="between">
      <formula>0.1</formula>
      <formula>1184</formula>
    </cfRule>
  </conditionalFormatting>
  <conditionalFormatting sqref="X8 AJ11:AO11 AJ12:AK15 AJ16:AJ34 AL12:AO32 AK33:AO34">
    <cfRule type="cellIs" dxfId="156" priority="20" operator="equal">
      <formula>0</formula>
    </cfRule>
  </conditionalFormatting>
  <conditionalFormatting sqref="X8 AJ11:AO11 AJ12:AK15 AJ16:AJ34 AL12:AO32 AK33:AO34">
    <cfRule type="cellIs" dxfId="155" priority="19" operator="greaterThan">
      <formula>1179</formula>
    </cfRule>
  </conditionalFormatting>
  <conditionalFormatting sqref="X8 AJ11:AO11 AJ12:AK15 AJ16:AJ34 AL12:AO32 AK33:AO34">
    <cfRule type="cellIs" dxfId="154" priority="18" operator="greaterThan">
      <formula>99</formula>
    </cfRule>
  </conditionalFormatting>
  <conditionalFormatting sqref="X8 AJ11:AO11 AJ12:AK15 AJ16:AJ34 AL12:AO32 AK33:AO34">
    <cfRule type="cellIs" dxfId="153" priority="17" operator="greaterThan">
      <formula>0.99</formula>
    </cfRule>
  </conditionalFormatting>
  <conditionalFormatting sqref="AB8">
    <cfRule type="cellIs" dxfId="152" priority="16" operator="equal">
      <formula>0</formula>
    </cfRule>
  </conditionalFormatting>
  <conditionalFormatting sqref="AB8">
    <cfRule type="cellIs" dxfId="151" priority="15" operator="greaterThan">
      <formula>1179</formula>
    </cfRule>
  </conditionalFormatting>
  <conditionalFormatting sqref="AB8">
    <cfRule type="cellIs" dxfId="150" priority="14" operator="greaterThan">
      <formula>99</formula>
    </cfRule>
  </conditionalFormatting>
  <conditionalFormatting sqref="AB8">
    <cfRule type="cellIs" dxfId="149" priority="13" operator="greaterThan">
      <formula>0.99</formula>
    </cfRule>
  </conditionalFormatting>
  <conditionalFormatting sqref="AQ11:AQ34 AK16:AK32">
    <cfRule type="cellIs" dxfId="148" priority="12" operator="equal">
      <formula>0</formula>
    </cfRule>
  </conditionalFormatting>
  <conditionalFormatting sqref="AQ11:AQ34 AK16:AK32">
    <cfRule type="cellIs" dxfId="147" priority="11" operator="greaterThan">
      <formula>1179</formula>
    </cfRule>
  </conditionalFormatting>
  <conditionalFormatting sqref="AQ11:AQ34 AK16:AK32">
    <cfRule type="cellIs" dxfId="146" priority="10" operator="greaterThan">
      <formula>99</formula>
    </cfRule>
  </conditionalFormatting>
  <conditionalFormatting sqref="AQ11:AQ34 AK16:AK32">
    <cfRule type="cellIs" dxfId="145" priority="9" operator="greaterThan">
      <formula>0.99</formula>
    </cfRule>
  </conditionalFormatting>
  <conditionalFormatting sqref="AI11:AI34">
    <cfRule type="cellIs" dxfId="144" priority="8" operator="greaterThan">
      <formula>$AI$8</formula>
    </cfRule>
  </conditionalFormatting>
  <conditionalFormatting sqref="AH11:AH34">
    <cfRule type="cellIs" dxfId="143" priority="6" operator="greaterThan">
      <formula>$AH$8</formula>
    </cfRule>
    <cfRule type="cellIs" dxfId="142" priority="7" operator="greaterThan">
      <formula>$AH$8</formula>
    </cfRule>
  </conditionalFormatting>
  <conditionalFormatting sqref="AP11:AP34">
    <cfRule type="cellIs" dxfId="141" priority="4" operator="equal">
      <formula>0</formula>
    </cfRule>
  </conditionalFormatting>
  <conditionalFormatting sqref="AP11:AP34">
    <cfRule type="cellIs" dxfId="140" priority="3" operator="greaterThan">
      <formula>1179</formula>
    </cfRule>
  </conditionalFormatting>
  <conditionalFormatting sqref="AP11:AP34">
    <cfRule type="cellIs" dxfId="139" priority="2" operator="greaterThan">
      <formula>99</formula>
    </cfRule>
  </conditionalFormatting>
  <conditionalFormatting sqref="AP11:AP34">
    <cfRule type="cellIs" dxfId="138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7030A0"/>
  </sheetPr>
  <dimension ref="A2:AY134"/>
  <sheetViews>
    <sheetView showGridLines="0" zoomScaleNormal="100" workbookViewId="0">
      <selection activeCell="B59" sqref="B59:B6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144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136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40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35" t="s">
        <v>10</v>
      </c>
      <c r="I7" s="236" t="s">
        <v>11</v>
      </c>
      <c r="J7" s="236" t="s">
        <v>12</v>
      </c>
      <c r="K7" s="236" t="s">
        <v>13</v>
      </c>
      <c r="L7" s="14"/>
      <c r="M7" s="14"/>
      <c r="N7" s="14"/>
      <c r="O7" s="235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36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36" t="s">
        <v>22</v>
      </c>
      <c r="AG7" s="236" t="s">
        <v>23</v>
      </c>
      <c r="AH7" s="236" t="s">
        <v>24</v>
      </c>
      <c r="AI7" s="236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36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42058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25773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36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37" t="s">
        <v>51</v>
      </c>
      <c r="V9" s="237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39" t="s">
        <v>55</v>
      </c>
      <c r="AG9" s="239" t="s">
        <v>56</v>
      </c>
      <c r="AH9" s="266" t="s">
        <v>57</v>
      </c>
      <c r="AI9" s="281" t="s">
        <v>58</v>
      </c>
      <c r="AJ9" s="237" t="s">
        <v>59</v>
      </c>
      <c r="AK9" s="237" t="s">
        <v>60</v>
      </c>
      <c r="AL9" s="237" t="s">
        <v>61</v>
      </c>
      <c r="AM9" s="237" t="s">
        <v>62</v>
      </c>
      <c r="AN9" s="237" t="s">
        <v>63</v>
      </c>
      <c r="AO9" s="237" t="s">
        <v>64</v>
      </c>
      <c r="AP9" s="237" t="s">
        <v>65</v>
      </c>
      <c r="AQ9" s="283" t="s">
        <v>66</v>
      </c>
      <c r="AR9" s="237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37" t="s">
        <v>72</v>
      </c>
      <c r="C10" s="237" t="s">
        <v>73</v>
      </c>
      <c r="D10" s="237" t="s">
        <v>74</v>
      </c>
      <c r="E10" s="237" t="s">
        <v>75</v>
      </c>
      <c r="F10" s="237" t="s">
        <v>74</v>
      </c>
      <c r="G10" s="237" t="s">
        <v>75</v>
      </c>
      <c r="H10" s="292"/>
      <c r="I10" s="237" t="s">
        <v>75</v>
      </c>
      <c r="J10" s="237" t="s">
        <v>75</v>
      </c>
      <c r="K10" s="237" t="s">
        <v>75</v>
      </c>
      <c r="L10" s="30" t="s">
        <v>29</v>
      </c>
      <c r="M10" s="293"/>
      <c r="N10" s="30" t="s">
        <v>29</v>
      </c>
      <c r="O10" s="284"/>
      <c r="P10" s="284"/>
      <c r="Q10" s="3">
        <f>'FEB 22'!Q34</f>
        <v>26478076</v>
      </c>
      <c r="R10" s="274"/>
      <c r="S10" s="275"/>
      <c r="T10" s="276"/>
      <c r="U10" s="237" t="s">
        <v>75</v>
      </c>
      <c r="V10" s="237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22'!AG34</f>
        <v>34942695</v>
      </c>
      <c r="AH10" s="266"/>
      <c r="AI10" s="282"/>
      <c r="AJ10" s="237" t="s">
        <v>84</v>
      </c>
      <c r="AK10" s="237" t="s">
        <v>84</v>
      </c>
      <c r="AL10" s="237" t="s">
        <v>84</v>
      </c>
      <c r="AM10" s="237" t="s">
        <v>84</v>
      </c>
      <c r="AN10" s="237" t="s">
        <v>84</v>
      </c>
      <c r="AO10" s="237" t="s">
        <v>84</v>
      </c>
      <c r="AP10" s="2">
        <f>'FEB 22'!AP34</f>
        <v>7784084</v>
      </c>
      <c r="AQ10" s="284"/>
      <c r="AR10" s="238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10</v>
      </c>
      <c r="E11" s="43">
        <f>D11/1.42</f>
        <v>7.042253521126761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128</v>
      </c>
      <c r="P11" s="125">
        <v>92</v>
      </c>
      <c r="Q11" s="125">
        <v>26482111</v>
      </c>
      <c r="R11" s="48">
        <f>Q11-Q10</f>
        <v>4035</v>
      </c>
      <c r="S11" s="49">
        <f>R11*24/1000</f>
        <v>96.84</v>
      </c>
      <c r="T11" s="49">
        <f>R11/1000</f>
        <v>4.0350000000000001</v>
      </c>
      <c r="U11" s="126">
        <v>6.2</v>
      </c>
      <c r="V11" s="126">
        <f>U11</f>
        <v>6.2</v>
      </c>
      <c r="W11" s="127" t="s">
        <v>129</v>
      </c>
      <c r="X11" s="129">
        <v>0</v>
      </c>
      <c r="Y11" s="129">
        <v>0</v>
      </c>
      <c r="Z11" s="129">
        <v>1002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34943350</v>
      </c>
      <c r="AH11" s="51">
        <f>IF(ISBLANK(AG11),"-",AG11-AG10)</f>
        <v>655</v>
      </c>
      <c r="AI11" s="52">
        <f>AH11/T11</f>
        <v>162.32961586121436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</v>
      </c>
      <c r="AP11" s="129">
        <v>7785229</v>
      </c>
      <c r="AQ11" s="129">
        <f>AP11-AP10</f>
        <v>1145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12</v>
      </c>
      <c r="E12" s="43">
        <f t="shared" ref="E12:E34" si="0">D12/1.42</f>
        <v>8.4507042253521139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125</v>
      </c>
      <c r="P12" s="125">
        <v>89</v>
      </c>
      <c r="Q12" s="125">
        <v>26486130</v>
      </c>
      <c r="R12" s="48">
        <f t="shared" ref="R12:R34" si="3">Q12-Q11</f>
        <v>4019</v>
      </c>
      <c r="S12" s="49">
        <f t="shared" ref="S12:S34" si="4">R12*24/1000</f>
        <v>96.456000000000003</v>
      </c>
      <c r="T12" s="49">
        <f t="shared" ref="T12:T34" si="5">R12/1000</f>
        <v>4.0190000000000001</v>
      </c>
      <c r="U12" s="126">
        <v>7.4</v>
      </c>
      <c r="V12" s="126">
        <f t="shared" ref="V12:V34" si="6">U12</f>
        <v>7.4</v>
      </c>
      <c r="W12" s="127" t="s">
        <v>129</v>
      </c>
      <c r="X12" s="129">
        <v>0</v>
      </c>
      <c r="Y12" s="129">
        <v>0</v>
      </c>
      <c r="Z12" s="129">
        <v>986</v>
      </c>
      <c r="AA12" s="129">
        <v>0</v>
      </c>
      <c r="AB12" s="129">
        <v>1109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34943986</v>
      </c>
      <c r="AH12" s="51">
        <f>IF(ISBLANK(AG12),"-",AG12-AG11)</f>
        <v>636</v>
      </c>
      <c r="AI12" s="52">
        <f t="shared" ref="AI12:AI34" si="7">AH12/T12</f>
        <v>158.24832047773077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</v>
      </c>
      <c r="AP12" s="129">
        <v>7786379</v>
      </c>
      <c r="AQ12" s="129">
        <f>AP12-AP11</f>
        <v>1150</v>
      </c>
      <c r="AR12" s="55">
        <v>0.96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13</v>
      </c>
      <c r="E13" s="43">
        <f t="shared" si="0"/>
        <v>9.1549295774647899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123</v>
      </c>
      <c r="P13" s="125">
        <v>90</v>
      </c>
      <c r="Q13" s="125">
        <v>26490159</v>
      </c>
      <c r="R13" s="48">
        <f t="shared" si="3"/>
        <v>4029</v>
      </c>
      <c r="S13" s="49">
        <f t="shared" si="4"/>
        <v>96.695999999999998</v>
      </c>
      <c r="T13" s="49">
        <f t="shared" si="5"/>
        <v>4.0289999999999999</v>
      </c>
      <c r="U13" s="126">
        <v>8.3000000000000007</v>
      </c>
      <c r="V13" s="126">
        <f t="shared" si="6"/>
        <v>8.3000000000000007</v>
      </c>
      <c r="W13" s="127" t="s">
        <v>129</v>
      </c>
      <c r="X13" s="129">
        <v>0</v>
      </c>
      <c r="Y13" s="129">
        <v>0</v>
      </c>
      <c r="Z13" s="129">
        <v>980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34944632</v>
      </c>
      <c r="AH13" s="51">
        <f>IF(ISBLANK(AG13),"-",AG13-AG12)</f>
        <v>646</v>
      </c>
      <c r="AI13" s="52">
        <f t="shared" si="7"/>
        <v>160.33755274261603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</v>
      </c>
      <c r="AP13" s="129">
        <v>7787524</v>
      </c>
      <c r="AQ13" s="129">
        <f>AP13-AP12</f>
        <v>1145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21</v>
      </c>
      <c r="E14" s="43">
        <f t="shared" si="0"/>
        <v>14.788732394366198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110</v>
      </c>
      <c r="P14" s="125">
        <v>94</v>
      </c>
      <c r="Q14" s="125">
        <v>26494369</v>
      </c>
      <c r="R14" s="48">
        <f t="shared" si="3"/>
        <v>4210</v>
      </c>
      <c r="S14" s="49">
        <f t="shared" si="4"/>
        <v>101.04</v>
      </c>
      <c r="T14" s="49">
        <f t="shared" si="5"/>
        <v>4.21</v>
      </c>
      <c r="U14" s="126">
        <v>9.5</v>
      </c>
      <c r="V14" s="126">
        <f t="shared" si="6"/>
        <v>9.5</v>
      </c>
      <c r="W14" s="127" t="s">
        <v>129</v>
      </c>
      <c r="X14" s="129">
        <v>0</v>
      </c>
      <c r="Y14" s="129">
        <v>0</v>
      </c>
      <c r="Z14" s="129">
        <v>1002</v>
      </c>
      <c r="AA14" s="129">
        <v>0</v>
      </c>
      <c r="AB14" s="129">
        <v>1081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34945282</v>
      </c>
      <c r="AH14" s="51">
        <f t="shared" ref="AH14:AH34" si="8">IF(ISBLANK(AG14),"-",AG14-AG13)</f>
        <v>650</v>
      </c>
      <c r="AI14" s="52">
        <f t="shared" si="7"/>
        <v>154.39429928741092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</v>
      </c>
      <c r="AP14" s="129">
        <v>7788569</v>
      </c>
      <c r="AQ14" s="129">
        <f>AP14-AP13</f>
        <v>1045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19</v>
      </c>
      <c r="E15" s="43">
        <f t="shared" si="0"/>
        <v>13.380281690140846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106</v>
      </c>
      <c r="P15" s="125">
        <v>96</v>
      </c>
      <c r="Q15" s="125">
        <v>26498580</v>
      </c>
      <c r="R15" s="48">
        <f t="shared" si="3"/>
        <v>4211</v>
      </c>
      <c r="S15" s="49">
        <f t="shared" si="4"/>
        <v>101.06399999999999</v>
      </c>
      <c r="T15" s="49">
        <f t="shared" si="5"/>
        <v>4.2110000000000003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1061</v>
      </c>
      <c r="AA15" s="129">
        <v>0</v>
      </c>
      <c r="AB15" s="129">
        <v>1069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34945932</v>
      </c>
      <c r="AH15" s="51">
        <f t="shared" si="8"/>
        <v>650</v>
      </c>
      <c r="AI15" s="52">
        <f t="shared" si="7"/>
        <v>154.35763476608881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9">
        <v>7788569</v>
      </c>
      <c r="AQ15" s="129">
        <f>AP15-AP14</f>
        <v>0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15</v>
      </c>
      <c r="E16" s="43">
        <f t="shared" si="0"/>
        <v>10.563380281690142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121</v>
      </c>
      <c r="P16" s="125">
        <v>117</v>
      </c>
      <c r="Q16" s="125">
        <v>26502559</v>
      </c>
      <c r="R16" s="48">
        <f t="shared" si="3"/>
        <v>3979</v>
      </c>
      <c r="S16" s="49">
        <f t="shared" si="4"/>
        <v>95.495999999999995</v>
      </c>
      <c r="T16" s="49">
        <f t="shared" si="5"/>
        <v>3.9790000000000001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1140</v>
      </c>
      <c r="AA16" s="129">
        <v>0</v>
      </c>
      <c r="AB16" s="129">
        <v>1110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34946504</v>
      </c>
      <c r="AH16" s="51">
        <f t="shared" si="8"/>
        <v>572</v>
      </c>
      <c r="AI16" s="52">
        <f t="shared" si="7"/>
        <v>143.75471223925609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7788569</v>
      </c>
      <c r="AQ16" s="129">
        <f t="shared" ref="AQ16:AQ34" si="10">AP16-AP15</f>
        <v>0</v>
      </c>
      <c r="AR16" s="55">
        <v>1.08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9</v>
      </c>
      <c r="E17" s="43">
        <f t="shared" si="0"/>
        <v>6.3380281690140849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130</v>
      </c>
      <c r="P17" s="125">
        <v>132</v>
      </c>
      <c r="Q17" s="125">
        <v>26508668</v>
      </c>
      <c r="R17" s="48">
        <f t="shared" si="3"/>
        <v>6109</v>
      </c>
      <c r="S17" s="49">
        <f t="shared" si="4"/>
        <v>146.61600000000001</v>
      </c>
      <c r="T17" s="49">
        <f t="shared" si="5"/>
        <v>6.109</v>
      </c>
      <c r="U17" s="126">
        <v>9.3000000000000007</v>
      </c>
      <c r="V17" s="126">
        <f t="shared" si="6"/>
        <v>9.3000000000000007</v>
      </c>
      <c r="W17" s="127" t="s">
        <v>148</v>
      </c>
      <c r="X17" s="129">
        <v>0</v>
      </c>
      <c r="Y17" s="129">
        <v>1040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34947800</v>
      </c>
      <c r="AH17" s="51">
        <f t="shared" si="8"/>
        <v>1296</v>
      </c>
      <c r="AI17" s="52">
        <f t="shared" si="7"/>
        <v>212.14601407759045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7788569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137</v>
      </c>
      <c r="P18" s="125">
        <v>151</v>
      </c>
      <c r="Q18" s="125">
        <v>26514778</v>
      </c>
      <c r="R18" s="48">
        <f t="shared" si="3"/>
        <v>6110</v>
      </c>
      <c r="S18" s="49">
        <f t="shared" si="4"/>
        <v>146.63999999999999</v>
      </c>
      <c r="T18" s="49">
        <f t="shared" si="5"/>
        <v>6.11</v>
      </c>
      <c r="U18" s="126">
        <v>8.9</v>
      </c>
      <c r="V18" s="126">
        <f t="shared" si="6"/>
        <v>8.9</v>
      </c>
      <c r="W18" s="127" t="s">
        <v>148</v>
      </c>
      <c r="X18" s="129">
        <v>0</v>
      </c>
      <c r="Y18" s="129">
        <v>1046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34949156</v>
      </c>
      <c r="AH18" s="51">
        <f t="shared" si="8"/>
        <v>1356</v>
      </c>
      <c r="AI18" s="52">
        <f t="shared" si="7"/>
        <v>221.93126022913256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7788569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135</v>
      </c>
      <c r="P19" s="125">
        <v>149</v>
      </c>
      <c r="Q19" s="125">
        <v>26520976</v>
      </c>
      <c r="R19" s="48">
        <f t="shared" si="3"/>
        <v>6198</v>
      </c>
      <c r="S19" s="49">
        <f t="shared" si="4"/>
        <v>148.75200000000001</v>
      </c>
      <c r="T19" s="49">
        <f t="shared" si="5"/>
        <v>6.1980000000000004</v>
      </c>
      <c r="U19" s="126">
        <v>8.4</v>
      </c>
      <c r="V19" s="126">
        <f t="shared" si="6"/>
        <v>8.4</v>
      </c>
      <c r="W19" s="127" t="s">
        <v>148</v>
      </c>
      <c r="X19" s="129">
        <v>0</v>
      </c>
      <c r="Y19" s="129">
        <v>1070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34950532</v>
      </c>
      <c r="AH19" s="51">
        <f t="shared" si="8"/>
        <v>1376</v>
      </c>
      <c r="AI19" s="52">
        <f t="shared" si="7"/>
        <v>222.00709906421426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7788569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8</v>
      </c>
      <c r="E20" s="43">
        <f t="shared" si="0"/>
        <v>5.6338028169014089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135</v>
      </c>
      <c r="P20" s="125">
        <v>150</v>
      </c>
      <c r="Q20" s="125">
        <v>26526986</v>
      </c>
      <c r="R20" s="48">
        <f t="shared" si="3"/>
        <v>6010</v>
      </c>
      <c r="S20" s="49">
        <f t="shared" si="4"/>
        <v>144.24</v>
      </c>
      <c r="T20" s="49">
        <f t="shared" si="5"/>
        <v>6.01</v>
      </c>
      <c r="U20" s="126">
        <v>7.9</v>
      </c>
      <c r="V20" s="126">
        <f t="shared" si="6"/>
        <v>7.9</v>
      </c>
      <c r="W20" s="127" t="s">
        <v>148</v>
      </c>
      <c r="X20" s="129">
        <v>0</v>
      </c>
      <c r="Y20" s="129">
        <v>1066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34951864</v>
      </c>
      <c r="AH20" s="51">
        <f>IF(ISBLANK(AG20),"-",AG20-AG19)</f>
        <v>1332</v>
      </c>
      <c r="AI20" s="52">
        <f t="shared" si="7"/>
        <v>221.63061564059902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7788569</v>
      </c>
      <c r="AQ20" s="129">
        <f t="shared" si="10"/>
        <v>0</v>
      </c>
      <c r="AR20" s="55">
        <v>1.17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134</v>
      </c>
      <c r="P21" s="125">
        <v>146</v>
      </c>
      <c r="Q21" s="125">
        <v>26533063</v>
      </c>
      <c r="R21" s="48">
        <f>Q21-Q20</f>
        <v>6077</v>
      </c>
      <c r="S21" s="49">
        <f t="shared" si="4"/>
        <v>145.84800000000001</v>
      </c>
      <c r="T21" s="49">
        <f t="shared" si="5"/>
        <v>6.077</v>
      </c>
      <c r="U21" s="126">
        <v>7.6</v>
      </c>
      <c r="V21" s="126">
        <f t="shared" si="6"/>
        <v>7.6</v>
      </c>
      <c r="W21" s="127" t="s">
        <v>148</v>
      </c>
      <c r="X21" s="129">
        <v>0</v>
      </c>
      <c r="Y21" s="129">
        <v>1052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34953212</v>
      </c>
      <c r="AH21" s="51">
        <f t="shared" si="8"/>
        <v>1348</v>
      </c>
      <c r="AI21" s="52">
        <f t="shared" si="7"/>
        <v>221.81997696231693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7788569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130</v>
      </c>
      <c r="P22" s="125">
        <v>150</v>
      </c>
      <c r="Q22" s="125">
        <v>26539223</v>
      </c>
      <c r="R22" s="48">
        <f t="shared" si="3"/>
        <v>6160</v>
      </c>
      <c r="S22" s="49">
        <f t="shared" si="4"/>
        <v>147.84</v>
      </c>
      <c r="T22" s="49">
        <f t="shared" si="5"/>
        <v>6.16</v>
      </c>
      <c r="U22" s="126">
        <v>7</v>
      </c>
      <c r="V22" s="126">
        <f t="shared" si="6"/>
        <v>7</v>
      </c>
      <c r="W22" s="127" t="s">
        <v>148</v>
      </c>
      <c r="X22" s="129">
        <v>0</v>
      </c>
      <c r="Y22" s="129">
        <v>1112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34954596</v>
      </c>
      <c r="AH22" s="51">
        <f t="shared" si="8"/>
        <v>1384</v>
      </c>
      <c r="AI22" s="52">
        <f t="shared" si="7"/>
        <v>224.67532467532467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7788569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0"/>
        <v>4.2253521126760569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135</v>
      </c>
      <c r="P23" s="125">
        <v>137</v>
      </c>
      <c r="Q23" s="125">
        <v>26545156</v>
      </c>
      <c r="R23" s="48">
        <f t="shared" si="3"/>
        <v>5933</v>
      </c>
      <c r="S23" s="49">
        <f t="shared" si="4"/>
        <v>142.392</v>
      </c>
      <c r="T23" s="49">
        <f t="shared" si="5"/>
        <v>5.9329999999999998</v>
      </c>
      <c r="U23" s="126">
        <v>6.6</v>
      </c>
      <c r="V23" s="126">
        <f t="shared" si="6"/>
        <v>6.6</v>
      </c>
      <c r="W23" s="127" t="s">
        <v>148</v>
      </c>
      <c r="X23" s="129">
        <v>0</v>
      </c>
      <c r="Y23" s="129">
        <v>1021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34955932</v>
      </c>
      <c r="AH23" s="51">
        <f t="shared" si="8"/>
        <v>1336</v>
      </c>
      <c r="AI23" s="52">
        <f t="shared" si="7"/>
        <v>225.18118995449183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7788569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0"/>
        <v>4.2253521126760569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137</v>
      </c>
      <c r="P24" s="125">
        <v>138</v>
      </c>
      <c r="Q24" s="125">
        <v>26550967</v>
      </c>
      <c r="R24" s="48">
        <f t="shared" si="3"/>
        <v>5811</v>
      </c>
      <c r="S24" s="49">
        <f t="shared" si="4"/>
        <v>139.464</v>
      </c>
      <c r="T24" s="49">
        <f t="shared" si="5"/>
        <v>5.8109999999999999</v>
      </c>
      <c r="U24" s="126">
        <v>6.4</v>
      </c>
      <c r="V24" s="126">
        <f t="shared" si="6"/>
        <v>6.4</v>
      </c>
      <c r="W24" s="127" t="s">
        <v>148</v>
      </c>
      <c r="X24" s="129">
        <v>0</v>
      </c>
      <c r="Y24" s="129">
        <v>1002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34957248</v>
      </c>
      <c r="AH24" s="51">
        <f t="shared" si="8"/>
        <v>1316</v>
      </c>
      <c r="AI24" s="52">
        <f t="shared" si="7"/>
        <v>226.46704525899156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7788569</v>
      </c>
      <c r="AQ24" s="129">
        <f t="shared" si="10"/>
        <v>0</v>
      </c>
      <c r="AR24" s="55">
        <v>1.21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132</v>
      </c>
      <c r="P25" s="125">
        <v>135</v>
      </c>
      <c r="Q25" s="125">
        <v>26556667</v>
      </c>
      <c r="R25" s="48">
        <f t="shared" si="3"/>
        <v>5700</v>
      </c>
      <c r="S25" s="49">
        <f t="shared" si="4"/>
        <v>136.80000000000001</v>
      </c>
      <c r="T25" s="49">
        <f t="shared" si="5"/>
        <v>5.7</v>
      </c>
      <c r="U25" s="126">
        <v>6.1</v>
      </c>
      <c r="V25" s="126">
        <f t="shared" si="6"/>
        <v>6.1</v>
      </c>
      <c r="W25" s="127" t="s">
        <v>148</v>
      </c>
      <c r="X25" s="129">
        <v>0</v>
      </c>
      <c r="Y25" s="129">
        <v>1011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34958564</v>
      </c>
      <c r="AH25" s="51">
        <f t="shared" si="8"/>
        <v>1316</v>
      </c>
      <c r="AI25" s="52">
        <f t="shared" si="7"/>
        <v>230.87719298245614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7788569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6</v>
      </c>
      <c r="E26" s="43">
        <f t="shared" si="0"/>
        <v>4.2253521126760569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134</v>
      </c>
      <c r="P26" s="125">
        <v>137</v>
      </c>
      <c r="Q26" s="125">
        <v>26562360</v>
      </c>
      <c r="R26" s="48">
        <f t="shared" si="3"/>
        <v>5693</v>
      </c>
      <c r="S26" s="49">
        <f t="shared" si="4"/>
        <v>136.63200000000001</v>
      </c>
      <c r="T26" s="49">
        <f t="shared" si="5"/>
        <v>5.6929999999999996</v>
      </c>
      <c r="U26" s="126">
        <v>5.8</v>
      </c>
      <c r="V26" s="126">
        <f t="shared" si="6"/>
        <v>5.8</v>
      </c>
      <c r="W26" s="127" t="s">
        <v>148</v>
      </c>
      <c r="X26" s="129">
        <v>0</v>
      </c>
      <c r="Y26" s="129">
        <v>1013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34959876</v>
      </c>
      <c r="AH26" s="51">
        <f t="shared" si="8"/>
        <v>1312</v>
      </c>
      <c r="AI26" s="52">
        <f t="shared" si="7"/>
        <v>230.45845775513791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7788569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0"/>
        <v>2.8169014084507045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127</v>
      </c>
      <c r="P27" s="125">
        <v>145</v>
      </c>
      <c r="Q27" s="125">
        <v>26568127</v>
      </c>
      <c r="R27" s="48">
        <f t="shared" si="3"/>
        <v>5767</v>
      </c>
      <c r="S27" s="49">
        <f t="shared" si="4"/>
        <v>138.40799999999999</v>
      </c>
      <c r="T27" s="49">
        <f t="shared" si="5"/>
        <v>5.7670000000000003</v>
      </c>
      <c r="U27" s="126">
        <v>5.4</v>
      </c>
      <c r="V27" s="126">
        <f t="shared" si="6"/>
        <v>5.4</v>
      </c>
      <c r="W27" s="127" t="s">
        <v>148</v>
      </c>
      <c r="X27" s="129">
        <v>0</v>
      </c>
      <c r="Y27" s="129">
        <v>1074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34961220</v>
      </c>
      <c r="AH27" s="51">
        <f t="shared" si="8"/>
        <v>1344</v>
      </c>
      <c r="AI27" s="52">
        <f t="shared" si="7"/>
        <v>233.05011271024796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7788569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5</v>
      </c>
      <c r="E28" s="43">
        <f t="shared" si="0"/>
        <v>3.5211267605633805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130</v>
      </c>
      <c r="P28" s="125">
        <v>142</v>
      </c>
      <c r="Q28" s="125">
        <v>26573922</v>
      </c>
      <c r="R28" s="48">
        <f t="shared" si="3"/>
        <v>5795</v>
      </c>
      <c r="S28" s="49">
        <f t="shared" si="4"/>
        <v>139.08000000000001</v>
      </c>
      <c r="T28" s="49">
        <f t="shared" si="5"/>
        <v>5.7949999999999999</v>
      </c>
      <c r="U28" s="126">
        <v>4.7</v>
      </c>
      <c r="V28" s="126">
        <f t="shared" si="6"/>
        <v>4.7</v>
      </c>
      <c r="W28" s="127" t="s">
        <v>148</v>
      </c>
      <c r="X28" s="129">
        <v>0</v>
      </c>
      <c r="Y28" s="129">
        <v>1038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34962516</v>
      </c>
      <c r="AH28" s="51">
        <f t="shared" si="8"/>
        <v>1296</v>
      </c>
      <c r="AI28" s="52">
        <f t="shared" si="7"/>
        <v>223.64106988783433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7788569</v>
      </c>
      <c r="AQ28" s="129">
        <f t="shared" si="10"/>
        <v>0</v>
      </c>
      <c r="AR28" s="55">
        <v>0.88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5</v>
      </c>
      <c r="E29" s="43">
        <f t="shared" si="0"/>
        <v>3.5211267605633805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131</v>
      </c>
      <c r="P29" s="125">
        <v>137</v>
      </c>
      <c r="Q29" s="125">
        <v>26579667</v>
      </c>
      <c r="R29" s="48">
        <f t="shared" si="3"/>
        <v>5745</v>
      </c>
      <c r="S29" s="49">
        <f t="shared" si="4"/>
        <v>137.88</v>
      </c>
      <c r="T29" s="49">
        <f t="shared" si="5"/>
        <v>5.7450000000000001</v>
      </c>
      <c r="U29" s="126">
        <v>4.3</v>
      </c>
      <c r="V29" s="126">
        <f t="shared" si="6"/>
        <v>4.3</v>
      </c>
      <c r="W29" s="127" t="s">
        <v>148</v>
      </c>
      <c r="X29" s="129">
        <v>0</v>
      </c>
      <c r="Y29" s="129">
        <v>1023</v>
      </c>
      <c r="Z29" s="129">
        <v>1164</v>
      </c>
      <c r="AA29" s="129">
        <v>1185</v>
      </c>
      <c r="AB29" s="129">
        <v>1180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34963804</v>
      </c>
      <c r="AH29" s="51">
        <f t="shared" si="8"/>
        <v>1288</v>
      </c>
      <c r="AI29" s="52">
        <f t="shared" si="7"/>
        <v>224.19495213228893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7788569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0"/>
        <v>6.3380281690140849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111</v>
      </c>
      <c r="P30" s="125">
        <v>134</v>
      </c>
      <c r="Q30" s="125">
        <v>26585143</v>
      </c>
      <c r="R30" s="48">
        <f t="shared" si="3"/>
        <v>5476</v>
      </c>
      <c r="S30" s="49">
        <f t="shared" si="4"/>
        <v>131.42400000000001</v>
      </c>
      <c r="T30" s="49">
        <f t="shared" si="5"/>
        <v>5.476</v>
      </c>
      <c r="U30" s="126">
        <v>3.5</v>
      </c>
      <c r="V30" s="126">
        <f t="shared" si="6"/>
        <v>3.5</v>
      </c>
      <c r="W30" s="127" t="s">
        <v>156</v>
      </c>
      <c r="X30" s="129">
        <v>0</v>
      </c>
      <c r="Y30" s="129">
        <v>1164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34964892</v>
      </c>
      <c r="AH30" s="51">
        <f t="shared" si="8"/>
        <v>1088</v>
      </c>
      <c r="AI30" s="52">
        <f t="shared" si="7"/>
        <v>198.68517165814464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7788569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0"/>
        <v>7.042253521126761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113</v>
      </c>
      <c r="P31" s="125">
        <v>134</v>
      </c>
      <c r="Q31" s="125">
        <v>26590403</v>
      </c>
      <c r="R31" s="48">
        <f t="shared" si="3"/>
        <v>5260</v>
      </c>
      <c r="S31" s="49">
        <f t="shared" si="4"/>
        <v>126.24</v>
      </c>
      <c r="T31" s="49">
        <f t="shared" si="5"/>
        <v>5.26</v>
      </c>
      <c r="U31" s="126">
        <v>3</v>
      </c>
      <c r="V31" s="126">
        <f t="shared" si="6"/>
        <v>3</v>
      </c>
      <c r="W31" s="127" t="s">
        <v>156</v>
      </c>
      <c r="X31" s="129">
        <v>0</v>
      </c>
      <c r="Y31" s="129">
        <v>1101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34965912</v>
      </c>
      <c r="AH31" s="51">
        <f t="shared" si="8"/>
        <v>1020</v>
      </c>
      <c r="AI31" s="52">
        <f t="shared" si="7"/>
        <v>193.91634980988593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7788569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12</v>
      </c>
      <c r="E32" s="43">
        <f t="shared" si="0"/>
        <v>8.4507042253521139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125</v>
      </c>
      <c r="P32" s="125">
        <v>124</v>
      </c>
      <c r="Q32" s="125">
        <v>26595630</v>
      </c>
      <c r="R32" s="48">
        <f t="shared" si="3"/>
        <v>5227</v>
      </c>
      <c r="S32" s="49">
        <f t="shared" si="4"/>
        <v>125.44799999999999</v>
      </c>
      <c r="T32" s="49">
        <f t="shared" si="5"/>
        <v>5.2270000000000003</v>
      </c>
      <c r="U32" s="126">
        <v>2.6</v>
      </c>
      <c r="V32" s="126">
        <f t="shared" si="6"/>
        <v>2.6</v>
      </c>
      <c r="W32" s="127" t="s">
        <v>156</v>
      </c>
      <c r="X32" s="129">
        <v>0</v>
      </c>
      <c r="Y32" s="129">
        <v>992</v>
      </c>
      <c r="Z32" s="129">
        <v>1195</v>
      </c>
      <c r="AA32" s="129">
        <v>0</v>
      </c>
      <c r="AB32" s="129">
        <v>1198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34966932</v>
      </c>
      <c r="AH32" s="51">
        <f t="shared" si="8"/>
        <v>1020</v>
      </c>
      <c r="AI32" s="52">
        <f t="shared" si="7"/>
        <v>195.1406160321408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7788569</v>
      </c>
      <c r="AQ32" s="129">
        <f t="shared" si="10"/>
        <v>0</v>
      </c>
      <c r="AR32" s="55">
        <v>0.91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9</v>
      </c>
      <c r="E33" s="43">
        <f t="shared" si="0"/>
        <v>6.3380281690140849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125</v>
      </c>
      <c r="P33" s="125">
        <v>108</v>
      </c>
      <c r="Q33" s="125">
        <v>26600190</v>
      </c>
      <c r="R33" s="48">
        <f t="shared" si="3"/>
        <v>4560</v>
      </c>
      <c r="S33" s="49">
        <f t="shared" si="4"/>
        <v>109.44</v>
      </c>
      <c r="T33" s="49">
        <f t="shared" si="5"/>
        <v>4.5599999999999996</v>
      </c>
      <c r="U33" s="126">
        <v>3.1</v>
      </c>
      <c r="V33" s="126">
        <f t="shared" si="6"/>
        <v>3.1</v>
      </c>
      <c r="W33" s="127" t="s">
        <v>129</v>
      </c>
      <c r="X33" s="129">
        <v>0</v>
      </c>
      <c r="Y33" s="129">
        <v>0</v>
      </c>
      <c r="Z33" s="129">
        <v>1110</v>
      </c>
      <c r="AA33" s="129">
        <v>0</v>
      </c>
      <c r="AB33" s="129">
        <v>1110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34967728</v>
      </c>
      <c r="AH33" s="51">
        <f t="shared" si="8"/>
        <v>796</v>
      </c>
      <c r="AI33" s="52">
        <f t="shared" si="7"/>
        <v>174.56140350877195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9">
        <v>7789316</v>
      </c>
      <c r="AQ33" s="129">
        <f t="shared" si="10"/>
        <v>747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10</v>
      </c>
      <c r="E34" s="43">
        <f t="shared" si="0"/>
        <v>7.042253521126761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123</v>
      </c>
      <c r="P34" s="125">
        <v>103</v>
      </c>
      <c r="Q34" s="125">
        <v>26604577</v>
      </c>
      <c r="R34" s="48">
        <f t="shared" si="3"/>
        <v>4387</v>
      </c>
      <c r="S34" s="49">
        <f t="shared" si="4"/>
        <v>105.288</v>
      </c>
      <c r="T34" s="49">
        <f t="shared" si="5"/>
        <v>4.3869999999999996</v>
      </c>
      <c r="U34" s="126">
        <v>3.9</v>
      </c>
      <c r="V34" s="126">
        <f t="shared" si="6"/>
        <v>3.9</v>
      </c>
      <c r="W34" s="127" t="s">
        <v>129</v>
      </c>
      <c r="X34" s="129">
        <v>0</v>
      </c>
      <c r="Y34" s="129">
        <v>0</v>
      </c>
      <c r="Z34" s="129">
        <v>1095</v>
      </c>
      <c r="AA34" s="129">
        <v>0</v>
      </c>
      <c r="AB34" s="129">
        <v>1110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34968468</v>
      </c>
      <c r="AH34" s="51">
        <f t="shared" si="8"/>
        <v>740</v>
      </c>
      <c r="AI34" s="52">
        <f t="shared" si="7"/>
        <v>168.68019147481195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9">
        <v>7790165</v>
      </c>
      <c r="AQ34" s="129">
        <f t="shared" si="10"/>
        <v>849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126.25</v>
      </c>
      <c r="Q35" s="66">
        <f>Q34-Q10</f>
        <v>126501</v>
      </c>
      <c r="R35" s="67">
        <f>SUM(R11:R34)</f>
        <v>126501</v>
      </c>
      <c r="S35" s="175">
        <f>AVERAGE(S11:S34)</f>
        <v>126.50099999999998</v>
      </c>
      <c r="T35" s="175">
        <f>SUM(T11:T34)</f>
        <v>126.501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25773</v>
      </c>
      <c r="AH35" s="70">
        <f>SUM(AH11:AH34)</f>
        <v>25773</v>
      </c>
      <c r="AI35" s="71">
        <f>$AH$35/$T35</f>
        <v>203.73751986150307</v>
      </c>
      <c r="AJ35" s="99"/>
      <c r="AK35" s="100"/>
      <c r="AL35" s="100"/>
      <c r="AM35" s="100"/>
      <c r="AN35" s="101"/>
      <c r="AO35" s="72"/>
      <c r="AP35" s="73">
        <f>AP34-AP10</f>
        <v>6081</v>
      </c>
      <c r="AQ35" s="74">
        <f>SUM(AQ11:AQ34)</f>
        <v>6081</v>
      </c>
      <c r="AR35" s="75">
        <f>AVERAGE(AR11:AR34)</f>
        <v>1.0349999999999999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245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311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22" t="s">
        <v>124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15" t="s">
        <v>312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88"/>
      <c r="T44" s="88"/>
      <c r="U44" s="88"/>
      <c r="V44" s="88"/>
      <c r="W44" s="112"/>
      <c r="X44" s="112"/>
      <c r="Y44" s="112"/>
      <c r="Z44" s="112"/>
      <c r="AA44" s="112"/>
      <c r="AB44" s="112"/>
      <c r="AC44" s="112"/>
      <c r="AD44" s="112"/>
      <c r="AE44" s="112"/>
      <c r="AM44" s="22"/>
      <c r="AN44" s="109"/>
      <c r="AO44" s="109"/>
      <c r="AP44" s="109"/>
      <c r="AQ44" s="109"/>
      <c r="AR44" s="112"/>
      <c r="AV44" s="195"/>
      <c r="AW44" s="195"/>
      <c r="AY44" s="107"/>
    </row>
    <row r="45" spans="2:51" x14ac:dyDescent="0.25">
      <c r="B45" s="91" t="s">
        <v>244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88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313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315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15" t="s">
        <v>316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247" t="s">
        <v>317</v>
      </c>
      <c r="C49" s="226"/>
      <c r="D49" s="226"/>
      <c r="E49" s="226"/>
      <c r="F49" s="226"/>
      <c r="G49" s="121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318</v>
      </c>
      <c r="C50" s="121"/>
      <c r="D50" s="121"/>
      <c r="E50" s="121"/>
      <c r="F50" s="121"/>
      <c r="G50" s="121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314</v>
      </c>
      <c r="C51" s="116"/>
      <c r="D51" s="116"/>
      <c r="E51" s="121"/>
      <c r="F51" s="121"/>
      <c r="G51" s="121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131</v>
      </c>
      <c r="C52" s="116"/>
      <c r="D52" s="116"/>
      <c r="E52" s="121"/>
      <c r="F52" s="121"/>
      <c r="G52" s="121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5" t="s">
        <v>319</v>
      </c>
      <c r="C53" s="116"/>
      <c r="D53" s="116"/>
      <c r="E53" s="121"/>
      <c r="F53" s="121"/>
      <c r="G53" s="121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320</v>
      </c>
      <c r="C54" s="116"/>
      <c r="D54" s="116"/>
      <c r="E54" s="121"/>
      <c r="F54" s="121"/>
      <c r="G54" s="121"/>
      <c r="H54" s="116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321</v>
      </c>
      <c r="C55" s="116"/>
      <c r="D55" s="116"/>
      <c r="E55" s="121"/>
      <c r="F55" s="121"/>
      <c r="G55" s="121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132</v>
      </c>
      <c r="C56" s="116"/>
      <c r="D56" s="116"/>
      <c r="E56" s="121"/>
      <c r="F56" s="121"/>
      <c r="G56" s="121"/>
      <c r="H56" s="116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22" t="s">
        <v>133</v>
      </c>
      <c r="C57" s="118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18" t="s">
        <v>140</v>
      </c>
      <c r="C58" s="116"/>
      <c r="D58" s="116"/>
      <c r="E58" s="116"/>
      <c r="F58" s="116"/>
      <c r="G58" s="116"/>
      <c r="H58" s="116"/>
      <c r="I58" s="176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15" t="s">
        <v>163</v>
      </c>
      <c r="C59" s="116"/>
      <c r="D59" s="116"/>
      <c r="E59" s="116"/>
      <c r="F59" s="116"/>
      <c r="G59" s="116"/>
      <c r="H59" s="116"/>
      <c r="I59" s="176"/>
      <c r="J59" s="117"/>
      <c r="K59" s="117"/>
      <c r="L59" s="117"/>
      <c r="M59" s="117"/>
      <c r="N59" s="117"/>
      <c r="O59" s="117"/>
      <c r="P59" s="117"/>
      <c r="Q59" s="117"/>
      <c r="R59" s="117"/>
      <c r="S59" s="120"/>
      <c r="T59" s="119"/>
      <c r="U59" s="119"/>
      <c r="V59" s="119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22" t="s">
        <v>138</v>
      </c>
      <c r="C60" s="118"/>
      <c r="D60" s="116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20"/>
      <c r="T60" s="119"/>
      <c r="U60" s="119"/>
      <c r="V60" s="119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1" t="s">
        <v>221</v>
      </c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9"/>
      <c r="U61" s="119"/>
      <c r="V61" s="119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 t="s">
        <v>155</v>
      </c>
      <c r="C62" s="116"/>
      <c r="D62" s="116"/>
      <c r="E62" s="116"/>
      <c r="F62" s="116"/>
      <c r="G62" s="94"/>
      <c r="H62" s="94"/>
      <c r="I62" s="17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9"/>
      <c r="U62" s="119"/>
      <c r="V62" s="119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 t="s">
        <v>127</v>
      </c>
      <c r="C63" s="116"/>
      <c r="D63" s="116"/>
      <c r="E63" s="116"/>
      <c r="F63" s="116"/>
      <c r="G63" s="94"/>
      <c r="H63" s="94"/>
      <c r="I63" s="123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9"/>
      <c r="U63" s="119"/>
      <c r="V63" s="119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22"/>
      <c r="C64" s="122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9"/>
      <c r="U64" s="119"/>
      <c r="V64" s="119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2:51" x14ac:dyDescent="0.25">
      <c r="B65" s="91"/>
      <c r="C65" s="118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9"/>
      <c r="U65" s="119"/>
      <c r="V65" s="119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2:51" x14ac:dyDescent="0.25">
      <c r="B66" s="95"/>
      <c r="C66" s="118"/>
      <c r="D66" s="116"/>
      <c r="E66" s="94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9"/>
      <c r="U66" s="119"/>
      <c r="V66" s="119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2:51" x14ac:dyDescent="0.25">
      <c r="B67" s="95"/>
      <c r="C67" s="116"/>
      <c r="D67" s="116"/>
      <c r="E67" s="116"/>
      <c r="F67" s="116"/>
      <c r="G67" s="94"/>
      <c r="H67" s="94"/>
      <c r="I67" s="176"/>
      <c r="J67" s="117"/>
      <c r="K67" s="117"/>
      <c r="L67" s="117"/>
      <c r="M67" s="117"/>
      <c r="N67" s="117"/>
      <c r="O67" s="117"/>
      <c r="P67" s="117"/>
      <c r="Q67" s="117"/>
      <c r="R67" s="117"/>
      <c r="S67" s="120"/>
      <c r="T67" s="119"/>
      <c r="U67" s="119"/>
      <c r="V67" s="119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2:51" x14ac:dyDescent="0.25">
      <c r="B68" s="95"/>
      <c r="C68" s="116"/>
      <c r="D68" s="116"/>
      <c r="E68" s="116"/>
      <c r="F68" s="116"/>
      <c r="G68" s="94"/>
      <c r="H68" s="94"/>
      <c r="I68" s="123"/>
      <c r="J68" s="117"/>
      <c r="K68" s="117"/>
      <c r="L68" s="117"/>
      <c r="M68" s="117"/>
      <c r="N68" s="117"/>
      <c r="O68" s="117"/>
      <c r="P68" s="117"/>
      <c r="Q68" s="117"/>
      <c r="R68" s="117"/>
      <c r="S68" s="120"/>
      <c r="T68" s="120"/>
      <c r="U68" s="120"/>
      <c r="V68" s="120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2:51" x14ac:dyDescent="0.25">
      <c r="B69" s="95"/>
      <c r="C69" s="122"/>
      <c r="D69" s="116"/>
      <c r="E69" s="94"/>
      <c r="F69" s="116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120"/>
      <c r="V69" s="120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2:51" x14ac:dyDescent="0.25">
      <c r="B70" s="95"/>
      <c r="C70" s="122"/>
      <c r="D70" s="116"/>
      <c r="E70" s="94"/>
      <c r="F70" s="116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2:51" x14ac:dyDescent="0.25">
      <c r="B71" s="95"/>
      <c r="C71" s="122"/>
      <c r="D71" s="116"/>
      <c r="E71" s="94"/>
      <c r="F71" s="116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2:51" x14ac:dyDescent="0.25">
      <c r="B72" s="95"/>
      <c r="C72" s="118"/>
      <c r="D72" s="116"/>
      <c r="E72" s="94"/>
      <c r="F72" s="116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2:51" x14ac:dyDescent="0.25">
      <c r="B73" s="95"/>
      <c r="C73" s="118"/>
      <c r="D73" s="116"/>
      <c r="E73" s="116"/>
      <c r="F73" s="116"/>
      <c r="G73" s="116"/>
      <c r="H73" s="116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2:51" x14ac:dyDescent="0.25">
      <c r="B74" s="95"/>
      <c r="C74" s="118"/>
      <c r="D74" s="116"/>
      <c r="E74" s="116"/>
      <c r="F74" s="116"/>
      <c r="G74" s="116"/>
      <c r="H74" s="116"/>
      <c r="I74" s="116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3"/>
      <c r="V74" s="83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2:51" x14ac:dyDescent="0.25">
      <c r="B75" s="95"/>
      <c r="C75" s="118"/>
      <c r="D75" s="116"/>
      <c r="E75" s="94"/>
      <c r="F75" s="116"/>
      <c r="G75" s="116"/>
      <c r="H75" s="116"/>
      <c r="I75" s="116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20"/>
      <c r="U75" s="83"/>
      <c r="V75" s="83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V75" s="111"/>
      <c r="AW75" s="107"/>
      <c r="AX75" s="107"/>
      <c r="AY75" s="107"/>
    </row>
    <row r="76" spans="2:51" x14ac:dyDescent="0.25">
      <c r="B76" s="95"/>
      <c r="C76" s="118"/>
      <c r="D76" s="116"/>
      <c r="E76" s="116"/>
      <c r="F76" s="116"/>
      <c r="G76" s="116"/>
      <c r="H76" s="116"/>
      <c r="I76" s="116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20"/>
      <c r="U76" s="83"/>
      <c r="V76" s="83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V76" s="111"/>
      <c r="AW76" s="107"/>
      <c r="AX76" s="107"/>
      <c r="AY76" s="107"/>
    </row>
    <row r="77" spans="2:51" x14ac:dyDescent="0.25">
      <c r="B77" s="95"/>
      <c r="C77" s="115"/>
      <c r="D77" s="116"/>
      <c r="E77" s="116"/>
      <c r="F77" s="116"/>
      <c r="G77" s="116"/>
      <c r="H77" s="116"/>
      <c r="I77" s="116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0"/>
      <c r="U77" s="83"/>
      <c r="V77" s="83"/>
      <c r="W77" s="112"/>
      <c r="X77" s="112"/>
      <c r="Y77" s="112"/>
      <c r="Z77" s="92"/>
      <c r="AA77" s="112"/>
      <c r="AB77" s="112"/>
      <c r="AC77" s="112"/>
      <c r="AD77" s="112"/>
      <c r="AE77" s="112"/>
      <c r="AM77" s="113"/>
      <c r="AN77" s="113"/>
      <c r="AO77" s="113"/>
      <c r="AP77" s="113"/>
      <c r="AQ77" s="113"/>
      <c r="AR77" s="113"/>
      <c r="AS77" s="114"/>
      <c r="AV77" s="111"/>
      <c r="AW77" s="107"/>
      <c r="AX77" s="107"/>
      <c r="AY77" s="107"/>
    </row>
    <row r="78" spans="2:51" x14ac:dyDescent="0.25">
      <c r="B78" s="95"/>
      <c r="C78" s="115"/>
      <c r="D78" s="94"/>
      <c r="E78" s="116"/>
      <c r="F78" s="116"/>
      <c r="G78" s="116"/>
      <c r="H78" s="116"/>
      <c r="I78" s="94"/>
      <c r="J78" s="117"/>
      <c r="K78" s="117"/>
      <c r="L78" s="117"/>
      <c r="M78" s="117"/>
      <c r="N78" s="117"/>
      <c r="O78" s="117"/>
      <c r="P78" s="117"/>
      <c r="Q78" s="117"/>
      <c r="R78" s="117"/>
      <c r="S78" s="92"/>
      <c r="T78" s="92"/>
      <c r="U78" s="92"/>
      <c r="V78" s="92"/>
      <c r="W78" s="92"/>
      <c r="X78" s="92"/>
      <c r="Y78" s="92"/>
      <c r="Z78" s="84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111"/>
      <c r="AW78" s="107"/>
      <c r="AX78" s="107"/>
      <c r="AY78" s="107"/>
    </row>
    <row r="79" spans="2:51" x14ac:dyDescent="0.25">
      <c r="B79" s="95"/>
      <c r="C79" s="122"/>
      <c r="D79" s="94"/>
      <c r="E79" s="116"/>
      <c r="F79" s="116"/>
      <c r="G79" s="116"/>
      <c r="H79" s="116"/>
      <c r="I79" s="94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84"/>
      <c r="X79" s="84"/>
      <c r="Y79" s="84"/>
      <c r="Z79" s="112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111"/>
      <c r="AW79" s="107"/>
      <c r="AX79" s="107"/>
      <c r="AY79" s="107"/>
    </row>
    <row r="80" spans="2:51" x14ac:dyDescent="0.25">
      <c r="B80" s="95"/>
      <c r="C80" s="122"/>
      <c r="D80" s="116"/>
      <c r="E80" s="94"/>
      <c r="F80" s="116"/>
      <c r="G80" s="116"/>
      <c r="H80" s="116"/>
      <c r="I80" s="116"/>
      <c r="J80" s="92"/>
      <c r="K80" s="92"/>
      <c r="L80" s="92"/>
      <c r="M80" s="92"/>
      <c r="N80" s="92"/>
      <c r="O80" s="92"/>
      <c r="P80" s="92"/>
      <c r="Q80" s="92"/>
      <c r="R80" s="92"/>
      <c r="S80" s="117"/>
      <c r="T80" s="120"/>
      <c r="U80" s="83"/>
      <c r="V80" s="83"/>
      <c r="W80" s="112"/>
      <c r="X80" s="112"/>
      <c r="Y80" s="112"/>
      <c r="Z80" s="112"/>
      <c r="AA80" s="112"/>
      <c r="AB80" s="112"/>
      <c r="AC80" s="112"/>
      <c r="AD80" s="112"/>
      <c r="AE80" s="112"/>
      <c r="AM80" s="113"/>
      <c r="AN80" s="113"/>
      <c r="AO80" s="113"/>
      <c r="AP80" s="113"/>
      <c r="AQ80" s="113"/>
      <c r="AR80" s="113"/>
      <c r="AS80" s="114"/>
      <c r="AV80" s="111"/>
      <c r="AW80" s="107"/>
      <c r="AX80" s="107"/>
      <c r="AY80" s="107"/>
    </row>
    <row r="81" spans="1:51" x14ac:dyDescent="0.25">
      <c r="B81" s="95"/>
      <c r="C81" s="118"/>
      <c r="D81" s="116"/>
      <c r="E81" s="94"/>
      <c r="F81" s="94"/>
      <c r="G81" s="116"/>
      <c r="H81" s="116"/>
      <c r="I81" s="116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20"/>
      <c r="U81" s="83"/>
      <c r="V81" s="83"/>
      <c r="W81" s="112"/>
      <c r="X81" s="112"/>
      <c r="Y81" s="112"/>
      <c r="Z81" s="112"/>
      <c r="AA81" s="112"/>
      <c r="AB81" s="112"/>
      <c r="AC81" s="112"/>
      <c r="AD81" s="112"/>
      <c r="AE81" s="112"/>
      <c r="AM81" s="113"/>
      <c r="AN81" s="113"/>
      <c r="AO81" s="113"/>
      <c r="AP81" s="113"/>
      <c r="AQ81" s="113"/>
      <c r="AR81" s="113"/>
      <c r="AS81" s="114"/>
      <c r="AV81" s="111"/>
      <c r="AW81" s="107"/>
      <c r="AX81" s="107"/>
      <c r="AY81" s="107"/>
    </row>
    <row r="82" spans="1:51" x14ac:dyDescent="0.25">
      <c r="B82" s="95"/>
      <c r="C82" s="118"/>
      <c r="D82" s="116"/>
      <c r="E82" s="116"/>
      <c r="F82" s="94"/>
      <c r="G82" s="94"/>
      <c r="H82" s="94"/>
      <c r="I82" s="116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20"/>
      <c r="U82" s="83"/>
      <c r="V82" s="83"/>
      <c r="W82" s="112"/>
      <c r="X82" s="112"/>
      <c r="Y82" s="112"/>
      <c r="Z82" s="112"/>
      <c r="AA82" s="112"/>
      <c r="AB82" s="112"/>
      <c r="AC82" s="112"/>
      <c r="AD82" s="112"/>
      <c r="AE82" s="112"/>
      <c r="AM82" s="113"/>
      <c r="AN82" s="113"/>
      <c r="AO82" s="113"/>
      <c r="AP82" s="113"/>
      <c r="AQ82" s="113"/>
      <c r="AR82" s="113"/>
      <c r="AS82" s="114"/>
      <c r="AV82" s="111"/>
      <c r="AW82" s="107"/>
      <c r="AX82" s="107"/>
      <c r="AY82" s="107"/>
    </row>
    <row r="83" spans="1:51" x14ac:dyDescent="0.25">
      <c r="B83" s="177"/>
      <c r="C83" s="92"/>
      <c r="D83" s="116"/>
      <c r="E83" s="116"/>
      <c r="F83" s="116"/>
      <c r="G83" s="94"/>
      <c r="H83" s="94"/>
      <c r="I83" s="116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20"/>
      <c r="U83" s="83"/>
      <c r="V83" s="83"/>
      <c r="W83" s="112"/>
      <c r="X83" s="112"/>
      <c r="Y83" s="112"/>
      <c r="Z83" s="112"/>
      <c r="AA83" s="112"/>
      <c r="AB83" s="112"/>
      <c r="AC83" s="112"/>
      <c r="AD83" s="112"/>
      <c r="AE83" s="112"/>
      <c r="AM83" s="113"/>
      <c r="AN83" s="113"/>
      <c r="AO83" s="113"/>
      <c r="AP83" s="113"/>
      <c r="AQ83" s="113"/>
      <c r="AR83" s="113"/>
      <c r="AS83" s="114"/>
      <c r="AV83" s="111"/>
      <c r="AW83" s="107"/>
      <c r="AX83" s="107"/>
      <c r="AY83" s="107"/>
    </row>
    <row r="84" spans="1:51" x14ac:dyDescent="0.25">
      <c r="B84" s="177"/>
      <c r="C84" s="122"/>
      <c r="D84" s="92"/>
      <c r="E84" s="116"/>
      <c r="F84" s="116"/>
      <c r="G84" s="116"/>
      <c r="H84" s="116"/>
      <c r="I84" s="92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20"/>
      <c r="U84" s="83"/>
      <c r="V84" s="83"/>
      <c r="W84" s="112"/>
      <c r="X84" s="112"/>
      <c r="Y84" s="112"/>
      <c r="Z84" s="112"/>
      <c r="AA84" s="112"/>
      <c r="AB84" s="112"/>
      <c r="AC84" s="112"/>
      <c r="AD84" s="112"/>
      <c r="AE84" s="112"/>
      <c r="AM84" s="113"/>
      <c r="AN84" s="113"/>
      <c r="AO84" s="113"/>
      <c r="AP84" s="113"/>
      <c r="AQ84" s="113"/>
      <c r="AR84" s="113"/>
      <c r="AS84" s="114"/>
      <c r="AV84" s="111"/>
      <c r="AW84" s="107"/>
      <c r="AX84" s="107"/>
      <c r="AY84" s="107"/>
    </row>
    <row r="85" spans="1:51" x14ac:dyDescent="0.25">
      <c r="B85" s="180"/>
      <c r="C85" s="183"/>
      <c r="D85" s="84"/>
      <c r="E85" s="178"/>
      <c r="F85" s="178"/>
      <c r="G85" s="178"/>
      <c r="H85" s="178"/>
      <c r="I85" s="84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84"/>
      <c r="U85" s="185"/>
      <c r="V85" s="185"/>
      <c r="W85" s="112"/>
      <c r="X85" s="112"/>
      <c r="Y85" s="112"/>
      <c r="Z85" s="112"/>
      <c r="AA85" s="112"/>
      <c r="AB85" s="112"/>
      <c r="AC85" s="112"/>
      <c r="AD85" s="112"/>
      <c r="AE85" s="112"/>
      <c r="AM85" s="113"/>
      <c r="AN85" s="113"/>
      <c r="AO85" s="113"/>
      <c r="AP85" s="113"/>
      <c r="AQ85" s="113"/>
      <c r="AR85" s="113"/>
      <c r="AS85" s="114"/>
      <c r="AU85" s="107"/>
      <c r="AV85" s="111"/>
      <c r="AW85" s="107"/>
      <c r="AX85" s="107"/>
      <c r="AY85" s="182"/>
    </row>
    <row r="86" spans="1:51" s="182" customFormat="1" x14ac:dyDescent="0.25">
      <c r="B86" s="180"/>
      <c r="C86" s="186"/>
      <c r="D86" s="178"/>
      <c r="E86" s="84"/>
      <c r="F86" s="178"/>
      <c r="G86" s="178"/>
      <c r="H86" s="178"/>
      <c r="I86" s="178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84"/>
      <c r="U86" s="185"/>
      <c r="V86" s="185"/>
      <c r="W86" s="112"/>
      <c r="X86" s="112"/>
      <c r="Y86" s="112"/>
      <c r="Z86" s="112"/>
      <c r="AA86" s="112"/>
      <c r="AB86" s="112"/>
      <c r="AC86" s="112"/>
      <c r="AD86" s="112"/>
      <c r="AE86" s="112"/>
      <c r="AM86" s="113"/>
      <c r="AN86" s="113"/>
      <c r="AO86" s="113"/>
      <c r="AP86" s="113"/>
      <c r="AQ86" s="113"/>
      <c r="AR86" s="113"/>
      <c r="AS86" s="114"/>
      <c r="AT86" s="22"/>
      <c r="AV86" s="111"/>
      <c r="AY86" s="107"/>
    </row>
    <row r="87" spans="1:51" x14ac:dyDescent="0.25">
      <c r="A87" s="112"/>
      <c r="B87" s="180"/>
      <c r="C87" s="181"/>
      <c r="D87" s="178"/>
      <c r="E87" s="84"/>
      <c r="F87" s="84"/>
      <c r="G87" s="178"/>
      <c r="H87" s="178"/>
      <c r="I87" s="113"/>
      <c r="J87" s="113"/>
      <c r="K87" s="113"/>
      <c r="L87" s="113"/>
      <c r="M87" s="113"/>
      <c r="N87" s="113"/>
      <c r="O87" s="114"/>
      <c r="P87" s="109"/>
      <c r="R87" s="111"/>
      <c r="AS87" s="107"/>
      <c r="AT87" s="107"/>
      <c r="AU87" s="107"/>
      <c r="AV87" s="107"/>
      <c r="AW87" s="107"/>
      <c r="AX87" s="107"/>
      <c r="AY87" s="107"/>
    </row>
    <row r="88" spans="1:51" x14ac:dyDescent="0.25">
      <c r="A88" s="112"/>
      <c r="B88" s="180"/>
      <c r="C88" s="182"/>
      <c r="D88" s="182"/>
      <c r="E88" s="182"/>
      <c r="F88" s="182"/>
      <c r="G88" s="84"/>
      <c r="H88" s="84"/>
      <c r="I88" s="113"/>
      <c r="J88" s="113"/>
      <c r="K88" s="113"/>
      <c r="L88" s="113"/>
      <c r="M88" s="113"/>
      <c r="N88" s="113"/>
      <c r="O88" s="114"/>
      <c r="P88" s="109"/>
      <c r="R88" s="109"/>
      <c r="AS88" s="107"/>
      <c r="AT88" s="107"/>
      <c r="AU88" s="107"/>
      <c r="AV88" s="107"/>
      <c r="AW88" s="107"/>
      <c r="AX88" s="107"/>
      <c r="AY88" s="107"/>
    </row>
    <row r="89" spans="1:51" x14ac:dyDescent="0.25">
      <c r="A89" s="112"/>
      <c r="B89" s="84"/>
      <c r="C89" s="182"/>
      <c r="D89" s="182"/>
      <c r="E89" s="182"/>
      <c r="F89" s="182"/>
      <c r="G89" s="84"/>
      <c r="H89" s="84"/>
      <c r="I89" s="113"/>
      <c r="J89" s="113"/>
      <c r="K89" s="113"/>
      <c r="L89" s="113"/>
      <c r="M89" s="113"/>
      <c r="N89" s="113"/>
      <c r="O89" s="114"/>
      <c r="P89" s="109"/>
      <c r="R89" s="109"/>
      <c r="AS89" s="107"/>
      <c r="AT89" s="107"/>
      <c r="AU89" s="107"/>
      <c r="AV89" s="107"/>
      <c r="AW89" s="107"/>
      <c r="AX89" s="107"/>
      <c r="AY89" s="107"/>
    </row>
    <row r="90" spans="1:51" x14ac:dyDescent="0.25">
      <c r="A90" s="112"/>
      <c r="B90" s="84"/>
      <c r="C90" s="182"/>
      <c r="D90" s="182"/>
      <c r="E90" s="182"/>
      <c r="F90" s="182"/>
      <c r="G90" s="182"/>
      <c r="H90" s="182"/>
      <c r="I90" s="113"/>
      <c r="J90" s="113"/>
      <c r="K90" s="113"/>
      <c r="L90" s="113"/>
      <c r="M90" s="113"/>
      <c r="N90" s="113"/>
      <c r="O90" s="114"/>
      <c r="P90" s="109"/>
      <c r="R90" s="109"/>
      <c r="AS90" s="107"/>
      <c r="AT90" s="107"/>
      <c r="AU90" s="107"/>
      <c r="AV90" s="107"/>
      <c r="AW90" s="107"/>
      <c r="AX90" s="107"/>
      <c r="AY90" s="107"/>
    </row>
    <row r="91" spans="1:51" x14ac:dyDescent="0.25">
      <c r="A91" s="112"/>
      <c r="B91" s="180"/>
      <c r="C91" s="182"/>
      <c r="D91" s="182"/>
      <c r="E91" s="182"/>
      <c r="F91" s="182"/>
      <c r="G91" s="182"/>
      <c r="H91" s="182"/>
      <c r="I91" s="113"/>
      <c r="J91" s="113"/>
      <c r="K91" s="113"/>
      <c r="L91" s="113"/>
      <c r="M91" s="113"/>
      <c r="N91" s="113"/>
      <c r="O91" s="114"/>
      <c r="P91" s="109"/>
      <c r="R91" s="109"/>
      <c r="AS91" s="107"/>
      <c r="AT91" s="107"/>
      <c r="AU91" s="107"/>
      <c r="AV91" s="107"/>
      <c r="AW91" s="107"/>
      <c r="AX91" s="107"/>
      <c r="AY91" s="107"/>
    </row>
    <row r="92" spans="1:51" x14ac:dyDescent="0.25">
      <c r="A92" s="112"/>
      <c r="C92" s="182"/>
      <c r="D92" s="182"/>
      <c r="E92" s="182"/>
      <c r="F92" s="182"/>
      <c r="G92" s="182"/>
      <c r="H92" s="182"/>
      <c r="I92" s="113"/>
      <c r="J92" s="113"/>
      <c r="K92" s="113"/>
      <c r="L92" s="113"/>
      <c r="M92" s="113"/>
      <c r="N92" s="113"/>
      <c r="O92" s="114"/>
      <c r="P92" s="109"/>
      <c r="R92" s="109"/>
      <c r="AS92" s="107"/>
      <c r="AT92" s="107"/>
      <c r="AU92" s="107"/>
      <c r="AV92" s="107"/>
      <c r="AW92" s="107"/>
      <c r="AX92" s="107"/>
      <c r="AY92" s="107"/>
    </row>
    <row r="93" spans="1:51" x14ac:dyDescent="0.25">
      <c r="A93" s="112"/>
      <c r="C93" s="182"/>
      <c r="D93" s="182"/>
      <c r="E93" s="182"/>
      <c r="F93" s="182"/>
      <c r="G93" s="182"/>
      <c r="H93" s="182"/>
      <c r="I93" s="113"/>
      <c r="J93" s="113"/>
      <c r="K93" s="113"/>
      <c r="L93" s="113"/>
      <c r="M93" s="113"/>
      <c r="N93" s="113"/>
      <c r="O93" s="114"/>
      <c r="P93" s="109"/>
      <c r="R93" s="84"/>
      <c r="AS93" s="107"/>
      <c r="AT93" s="107"/>
      <c r="AU93" s="107"/>
      <c r="AV93" s="107"/>
      <c r="AW93" s="107"/>
      <c r="AX93" s="107"/>
      <c r="AY93" s="107"/>
    </row>
    <row r="94" spans="1:51" x14ac:dyDescent="0.25">
      <c r="A94" s="112"/>
      <c r="I94" s="113"/>
      <c r="J94" s="113"/>
      <c r="K94" s="113"/>
      <c r="L94" s="113"/>
      <c r="M94" s="113"/>
      <c r="N94" s="113"/>
      <c r="O94" s="114"/>
      <c r="R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14"/>
      <c r="R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14"/>
      <c r="R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14"/>
      <c r="R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14"/>
      <c r="R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14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14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14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14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14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14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14"/>
      <c r="Q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Q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Q111" s="109"/>
      <c r="AS111" s="107"/>
      <c r="AT111" s="107"/>
      <c r="AU111" s="107"/>
      <c r="AV111" s="107"/>
      <c r="AW111" s="107"/>
      <c r="AX111" s="107"/>
      <c r="AY111" s="107"/>
    </row>
    <row r="112" spans="15:51" x14ac:dyDescent="0.25">
      <c r="O112" s="14"/>
      <c r="P112" s="109"/>
      <c r="Q112" s="109"/>
      <c r="AS112" s="107"/>
      <c r="AT112" s="107"/>
      <c r="AU112" s="107"/>
      <c r="AV112" s="107"/>
      <c r="AW112" s="107"/>
      <c r="AX112" s="107"/>
      <c r="AY112" s="107"/>
    </row>
    <row r="113" spans="15:51" x14ac:dyDescent="0.25">
      <c r="O113" s="14"/>
      <c r="P113" s="109"/>
      <c r="Q113" s="109"/>
      <c r="AS113" s="107"/>
      <c r="AT113" s="107"/>
      <c r="AU113" s="107"/>
      <c r="AV113" s="107"/>
      <c r="AW113" s="107"/>
      <c r="AX113" s="107"/>
      <c r="AY113" s="107"/>
    </row>
    <row r="114" spans="15:51" x14ac:dyDescent="0.25">
      <c r="O114" s="14"/>
      <c r="P114" s="109"/>
      <c r="Q114" s="109"/>
      <c r="AS114" s="107"/>
      <c r="AT114" s="107"/>
      <c r="AU114" s="107"/>
      <c r="AV114" s="107"/>
      <c r="AW114" s="107"/>
      <c r="AX114" s="107"/>
      <c r="AY114" s="107"/>
    </row>
    <row r="115" spans="15:51" x14ac:dyDescent="0.25">
      <c r="O115" s="14"/>
      <c r="P115" s="109"/>
      <c r="Q115" s="109"/>
      <c r="R115" s="109"/>
      <c r="S115" s="109"/>
      <c r="AS115" s="107"/>
      <c r="AT115" s="107"/>
      <c r="AU115" s="107"/>
      <c r="AV115" s="107"/>
      <c r="AW115" s="107"/>
      <c r="AX115" s="107"/>
      <c r="AY115" s="107"/>
    </row>
    <row r="116" spans="15:51" x14ac:dyDescent="0.25">
      <c r="O116" s="14"/>
      <c r="P116" s="109"/>
      <c r="Q116" s="109"/>
      <c r="R116" s="109"/>
      <c r="S116" s="109"/>
      <c r="T116" s="109"/>
      <c r="AS116" s="107"/>
      <c r="AT116" s="107"/>
      <c r="AU116" s="107"/>
      <c r="AV116" s="107"/>
      <c r="AW116" s="107"/>
      <c r="AX116" s="107"/>
      <c r="AY116" s="107"/>
    </row>
    <row r="117" spans="15:51" x14ac:dyDescent="0.25">
      <c r="O117" s="14"/>
      <c r="P117" s="109"/>
      <c r="Q117" s="109"/>
      <c r="R117" s="109"/>
      <c r="S117" s="109"/>
      <c r="T117" s="109"/>
      <c r="AS117" s="107"/>
      <c r="AT117" s="107"/>
      <c r="AU117" s="107"/>
      <c r="AV117" s="107"/>
      <c r="AW117" s="107"/>
      <c r="AX117" s="107"/>
      <c r="AY117" s="107"/>
    </row>
    <row r="118" spans="15:51" x14ac:dyDescent="0.25">
      <c r="O118" s="14"/>
      <c r="P118" s="109"/>
      <c r="T118" s="109"/>
      <c r="AS118" s="107"/>
      <c r="AT118" s="107"/>
      <c r="AU118" s="107"/>
      <c r="AV118" s="107"/>
      <c r="AW118" s="107"/>
      <c r="AX118" s="107"/>
      <c r="AY118" s="107"/>
    </row>
    <row r="119" spans="15:51" x14ac:dyDescent="0.25">
      <c r="O119" s="109"/>
      <c r="Q119" s="109"/>
      <c r="R119" s="109"/>
      <c r="S119" s="109"/>
      <c r="AS119" s="107"/>
      <c r="AT119" s="107"/>
      <c r="AU119" s="107"/>
      <c r="AV119" s="107"/>
      <c r="AW119" s="107"/>
      <c r="AX119" s="107"/>
      <c r="AY119" s="107"/>
    </row>
    <row r="120" spans="15:51" x14ac:dyDescent="0.25">
      <c r="O120" s="14"/>
      <c r="P120" s="109"/>
      <c r="Q120" s="109"/>
      <c r="R120" s="109"/>
      <c r="S120" s="109"/>
      <c r="T120" s="109"/>
      <c r="AS120" s="107"/>
      <c r="AT120" s="107"/>
      <c r="AU120" s="107"/>
      <c r="AV120" s="107"/>
      <c r="AW120" s="107"/>
      <c r="AX120" s="107"/>
      <c r="AY120" s="107"/>
    </row>
    <row r="121" spans="15:51" x14ac:dyDescent="0.25">
      <c r="O121" s="14"/>
      <c r="P121" s="109"/>
      <c r="Q121" s="109"/>
      <c r="R121" s="109"/>
      <c r="S121" s="109"/>
      <c r="T121" s="109"/>
      <c r="U121" s="109"/>
      <c r="AS121" s="107"/>
      <c r="AT121" s="107"/>
      <c r="AU121" s="107"/>
      <c r="AV121" s="107"/>
      <c r="AW121" s="107"/>
      <c r="AX121" s="107"/>
      <c r="AY121" s="107"/>
    </row>
    <row r="122" spans="15:51" x14ac:dyDescent="0.25">
      <c r="O122" s="14"/>
      <c r="P122" s="109"/>
      <c r="T122" s="109"/>
      <c r="U122" s="109"/>
      <c r="AS122" s="107"/>
      <c r="AT122" s="107"/>
      <c r="AU122" s="107"/>
      <c r="AV122" s="107"/>
      <c r="AW122" s="107"/>
      <c r="AX122" s="107"/>
    </row>
    <row r="133" spans="45:51" x14ac:dyDescent="0.25">
      <c r="AY133" s="107"/>
    </row>
    <row r="134" spans="45:51" x14ac:dyDescent="0.25">
      <c r="AS134" s="107"/>
      <c r="AT134" s="107"/>
      <c r="AU134" s="107"/>
      <c r="AV134" s="107"/>
      <c r="AW134" s="107"/>
      <c r="AX134" s="107"/>
    </row>
  </sheetData>
  <protectedRanges>
    <protectedRange sqref="N78:R78 B91 S80:T86 B83:B88 S76:T77 N81:R86 T68:T75 T45:T59" name="Range2_12_5_1_1"/>
    <protectedRange sqref="N10 L10 L6 D6 D8 AD8 AF8 O8:U8 AJ8:AR8 AF10 AR11:AR34 L24:N31 G23:G34 N12:N23 N32:N34 E23:E34 N11:P11 O12:P34 E11:G22 R11:AF34" name="Range1_16_3_1_1"/>
    <protectedRange sqref="I83 J81:M86 J78:M78 I8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7:H87 F86 E85" name="Range2_2_2_9_2_1_1"/>
    <protectedRange sqref="D83 D86:D87" name="Range2_1_1_1_1_1_9_2_1_1"/>
    <protectedRange sqref="Q10:Q34" name="Range1_17_1_1_1"/>
    <protectedRange sqref="AG10:AG34" name="Range1_18_1_1_1"/>
    <protectedRange sqref="C84 C86" name="Range2_4_1_1_1"/>
    <protectedRange sqref="AS16:AS34" name="Range1_1_1_1"/>
    <protectedRange sqref="P3:U5" name="Range1_16_1_1_1_1"/>
    <protectedRange sqref="C87 C85 C82" name="Range2_1_3_1_1"/>
    <protectedRange sqref="H11:H34" name="Range1_1_1_1_1_1_1"/>
    <protectedRange sqref="B89:B90 J79:R80 D84:D85 I84:I85 Z77:Z78 S78:Y79 AA78:AU79 E86:E87 G88:H89 F87" name="Range2_2_1_10_1_1_1_2"/>
    <protectedRange sqref="C83" name="Range2_2_1_10_2_1_1_1"/>
    <protectedRange sqref="N76:R77 G84:H84 D80 F83 E82" name="Range2_12_1_6_1_1"/>
    <protectedRange sqref="D75:D76 I80:I82 I76:M77 G85:H86 G78:H80 E83:E84 F84:F85 F77:F79 E76:E78" name="Range2_2_12_1_7_1_1"/>
    <protectedRange sqref="D81:D82" name="Range2_1_1_1_1_11_1_2_1_1"/>
    <protectedRange sqref="E79 G81:H81 F80" name="Range2_2_2_9_1_1_1_1"/>
    <protectedRange sqref="D77" name="Range2_1_1_1_1_1_9_1_1_1_1"/>
    <protectedRange sqref="C81 C76" name="Range2_1_1_2_1_1"/>
    <protectedRange sqref="C80" name="Range2_1_2_2_1_1"/>
    <protectedRange sqref="C79" name="Range2_3_2_1_1"/>
    <protectedRange sqref="F75:F76 E75 G77:H77" name="Range2_2_12_1_1_1_1_1"/>
    <protectedRange sqref="C75" name="Range2_1_4_2_1_1_1"/>
    <protectedRange sqref="C77:C78" name="Range2_5_1_1_1"/>
    <protectedRange sqref="E80:E81 F81:F82 G82:H83 I78:I79" name="Range2_2_1_1_1_1"/>
    <protectedRange sqref="D78:D79" name="Range2_1_1_1_1_1_1_1_1"/>
    <protectedRange sqref="AS11:AS15" name="Range1_4_1_1_1_1"/>
    <protectedRange sqref="J11:J15 J26:J34" name="Range1_1_2_1_10_1_1_1_1"/>
    <protectedRange sqref="R93" name="Range2_2_1_10_1_1_1_1_1"/>
    <protectedRange sqref="S38:S44" name="Range2_12_3_1_1_1_1"/>
    <protectedRange sqref="D38:H38 N38:R44" name="Range2_12_1_3_1_1_1_1"/>
    <protectedRange sqref="I38:M38 E39:M44" name="Range2_2_12_1_6_1_1_1_1"/>
    <protectedRange sqref="D39:D44" name="Range2_1_1_1_1_11_1_1_1_1_1_1"/>
    <protectedRange sqref="C39:C40" name="Range2_1_2_1_1_1_1_1"/>
    <protectedRange sqref="C38" name="Range2_3_1_1_1_1_1"/>
    <protectedRange sqref="T65:T67" name="Range2_12_5_1_1_3"/>
    <protectedRange sqref="T61:T64" name="Range2_12_5_1_1_2_2"/>
    <protectedRange sqref="T60" name="Range2_12_5_1_1_2_1_1"/>
    <protectedRange sqref="S60" name="Range2_12_4_1_1_1_4_2_2_1_1"/>
    <protectedRange sqref="B80:B82" name="Range2_12_5_1_1_2"/>
    <protectedRange sqref="B79" name="Range2_12_5_1_1_2_1_4_1_1_1_2_1_1_1_1_1_1_1"/>
    <protectedRange sqref="F74 G76:H76" name="Range2_2_12_1_1_1_1_1_1"/>
    <protectedRange sqref="D74:E74" name="Range2_2_12_1_7_1_1_2_1"/>
    <protectedRange sqref="C74" name="Range2_1_1_2_1_1_1"/>
    <protectedRange sqref="B77:B78" name="Range2_12_5_1_1_2_1"/>
    <protectedRange sqref="B76" name="Range2_12_5_1_1_2_1_2_1"/>
    <protectedRange sqref="B75" name="Range2_12_5_1_1_2_1_2_2"/>
    <protectedRange sqref="S72:S75" name="Range2_12_5_1_1_5"/>
    <protectedRange sqref="N72:R75" name="Range2_12_1_6_1_1_1"/>
    <protectedRange sqref="J72:M75" name="Range2_2_12_1_7_1_1_2"/>
    <protectedRange sqref="S69:S71" name="Range2_12_2_1_1_1_2_1_1_1"/>
    <protectedRange sqref="Q70:R71" name="Range2_12_1_4_1_1_1_1_1_1_1_1_1_1_1_1_1_1_1"/>
    <protectedRange sqref="N70:P71" name="Range2_12_1_2_1_1_1_1_1_1_1_1_1_1_1_1_1_1_1_1"/>
    <protectedRange sqref="J70:M71" name="Range2_2_12_1_4_1_1_1_1_1_1_1_1_1_1_1_1_1_1_1_1"/>
    <protectedRange sqref="Q69:R69" name="Range2_12_1_6_1_1_1_2_3_1_1_3_1_1_1_1_1_1_1"/>
    <protectedRange sqref="N69:P69" name="Range2_12_1_2_3_1_1_1_2_3_1_1_3_1_1_1_1_1_1_1"/>
    <protectedRange sqref="J69:M69" name="Range2_2_12_1_4_3_1_1_1_3_3_1_1_3_1_1_1_1_1_1_1"/>
    <protectedRange sqref="S67:S68" name="Range2_12_4_1_1_1_4_2_2_2_1"/>
    <protectedRange sqref="Q67:R68" name="Range2_12_1_6_1_1_1_2_3_2_1_1_3_2"/>
    <protectedRange sqref="N67:P68" name="Range2_12_1_2_3_1_1_1_2_3_2_1_1_3_2"/>
    <protectedRange sqref="K67:M68" name="Range2_2_12_1_4_3_1_1_1_3_3_2_1_1_3_2"/>
    <protectedRange sqref="J67:J68" name="Range2_2_12_1_4_3_1_1_1_3_2_1_2_2_2"/>
    <protectedRange sqref="I67" name="Range2_2_12_1_4_3_1_1_1_3_3_1_1_3_1_1_1_1_1_1_2_2"/>
    <protectedRange sqref="I69:I75" name="Range2_2_12_1_7_1_1_2_2_1_1"/>
    <protectedRange sqref="I68" name="Range2_2_12_1_4_3_1_1_1_3_3_1_1_3_1_1_1_1_1_1_2_1_1"/>
    <protectedRange sqref="G75:H75" name="Range2_2_12_1_3_1_2_1_1_1_2_1_1_1_1_1_1_2_1_1_1_1_1_1_1_1_1"/>
    <protectedRange sqref="F73 G72:H74" name="Range2_2_12_1_3_3_1_1_1_2_1_1_1_1_1_1_1_1_1_1_1_1_1_1_1_1"/>
    <protectedRange sqref="G69:H69" name="Range2_2_12_1_3_1_2_1_1_1_2_1_1_1_1_1_1_2_1_1_1_1_1_2_1"/>
    <protectedRange sqref="F69:F72" name="Range2_2_12_1_3_1_2_1_1_1_3_1_1_1_1_1_3_1_1_1_1_1_1_1_1_1"/>
    <protectedRange sqref="G70:H71" name="Range2_2_12_1_3_1_2_1_1_1_1_2_1_1_1_1_1_1_1_1_1_1_1"/>
    <protectedRange sqref="D69:E70" name="Range2_2_12_1_3_1_2_1_1_1_3_1_1_1_1_1_1_1_2_1_1_1_1_1_1_1"/>
    <protectedRange sqref="B73" name="Range2_12_5_1_1_2_1_4_1_1_1_2_1_1_1_1_1_1_1_1_1_2_1_1_1_1_1"/>
    <protectedRange sqref="B74" name="Range2_12_5_1_1_2_1_2_2_1_1_1_1_1"/>
    <protectedRange sqref="D73:E73" name="Range2_2_12_1_7_1_1_2_1_1"/>
    <protectedRange sqref="C73" name="Range2_1_1_2_1_1_1_1"/>
    <protectedRange sqref="D72" name="Range2_2_12_1_7_1_1_2_1_1_1_1_1_1"/>
    <protectedRange sqref="E72" name="Range2_2_12_1_1_1_1_1_1_1_1_1_1_1_1"/>
    <protectedRange sqref="C72" name="Range2_1_4_2_1_1_1_1_1_1_1_1_1"/>
    <protectedRange sqref="D71:E71" name="Range2_2_12_1_3_1_2_1_1_1_3_1_1_1_1_1_1_1_2_1_1_1_1_1_1_1_1"/>
    <protectedRange sqref="B72" name="Range2_12_5_1_1_2_1_2_2_1_1_1_1"/>
    <protectedRange sqref="S61:S66" name="Range2_12_5_1_1_5_1"/>
    <protectedRange sqref="N63:R66" name="Range2_12_1_6_1_1_1_1"/>
    <protectedRange sqref="J65:M66 L63:M64" name="Range2_2_12_1_7_1_1_2_2"/>
    <protectedRange sqref="I65:I66" name="Range2_2_12_1_7_1_1_2_2_1_1_1"/>
    <protectedRange sqref="B71" name="Range2_12_5_1_1_2_1_2_2_1_1_1_1_2_1_1_1"/>
    <protectedRange sqref="B70" name="Range2_12_5_1_1_2_1_2_2_1_1_1_1_2_1_1_1_2"/>
    <protectedRange sqref="C41:C44" name="Range2_1_2_1_1_1_1_1_1"/>
    <protectedRange sqref="B69" name="Range2_12_5_1_1_2_1_2_2_1_1_1_1_2_1_1_1_2_1_1"/>
    <protectedRange sqref="B41" name="Range2_12_5_1_1_1_1"/>
    <protectedRange sqref="B42" name="Range2_12_5_1_1_1_1_1_2"/>
    <protectedRange sqref="S45" name="Range2_12_3_1_1_1_1_1"/>
    <protectedRange sqref="N45:R45" name="Range2_12_1_3_1_1_1_1_1"/>
    <protectedRange sqref="E45:M45" name="Range2_2_12_1_6_1_1_1_1_1"/>
    <protectedRange sqref="D45" name="Range2_1_1_1_1_11_1_1_1_1_1_1_1"/>
    <protectedRange sqref="G46:H50" name="Range2_2_12_1_3_1_1_1_1_1_4_1_1_2"/>
    <protectedRange sqref="E46:F50" name="Range2_2_12_1_7_1_1_3_1_1_2"/>
    <protectedRange sqref="S46:S59" name="Range2_12_5_1_1_2_3_1_1"/>
    <protectedRange sqref="Q46:R50" name="Range2_12_1_6_1_1_1_1_2_1_2"/>
    <protectedRange sqref="N46:P50" name="Range2_12_1_2_3_1_1_1_1_2_1_2"/>
    <protectedRange sqref="I46:M50" name="Range2_2_12_1_4_3_1_1_1_1_2_1_2"/>
    <protectedRange sqref="D46:D50" name="Range2_2_12_1_3_1_2_1_1_1_2_1_2_1_2"/>
    <protectedRange sqref="G51:H56" name="Range2_2_12_1_3_1_1_1_1_1_4_1_1_1_1"/>
    <protectedRange sqref="E51:F56" name="Range2_2_12_1_7_1_1_3_1_1_1_1"/>
    <protectedRange sqref="Q51:R56" name="Range2_12_1_6_1_1_1_1_2_1_1_1"/>
    <protectedRange sqref="N51:P56" name="Range2_12_1_2_3_1_1_1_1_2_1_1_1"/>
    <protectedRange sqref="I51:M56" name="Range2_2_12_1_4_3_1_1_1_1_2_1_1_1"/>
    <protectedRange sqref="D51:D56" name="Range2_2_12_1_3_1_2_1_1_1_2_1_2_1_1_1"/>
    <protectedRange sqref="C45" name="Range2_1_2_1_1_1_1_1_1_1"/>
    <protectedRange sqref="B68" name="Range2_12_5_1_1_2_1_2_2_1_1_1_1_2_1_1_1_2_1_1_1_2"/>
    <protectedRange sqref="N57:R62" name="Range2_12_1_6_1_1_1_1_1"/>
    <protectedRange sqref="J57:M59 L60:M62" name="Range2_2_12_1_7_1_1_2_2_1"/>
    <protectedRange sqref="I57" name="Range2_2_12_1_7_1_1_2_2_1_1_1_1"/>
    <protectedRange sqref="G57:H57" name="Range2_2_12_1_3_3_1_1_1_2_1_1_1_1_1_1_1_1_1_1_1_1_1_1_1_1_1_1"/>
    <protectedRange sqref="F57" name="Range2_2_12_1_3_1_2_1_1_1_3_1_1_1_1_1_3_1_1_1_1_1_1_1_1_1_1"/>
    <protectedRange sqref="D57" name="Range2_2_12_1_7_1_1_2_1_1_1_1_1_1_1"/>
    <protectedRange sqref="E57" name="Range2_2_12_1_1_1_1_1_1_1_1_1_1_1_1_1"/>
    <protectedRange sqref="C57" name="Range2_1_4_2_1_1_1_1_1_1_1_1_1_1"/>
    <protectedRange sqref="G58:H59" name="Range2_2_12_1_3_1_2_1_1_1_2_1_1_1_1_1_1_2_1_1_1_1"/>
    <protectedRange sqref="I58:I59" name="Range2_2_12_1_4_3_1_1_1_2_1_2_1_1_3_1_1_1_1_1_1_1_1"/>
    <protectedRange sqref="D58:E59" name="Range2_2_12_1_3_1_2_1_1_1_2_1_1_1_1_3_1_1_1_1_1_1_1"/>
    <protectedRange sqref="F58:F59" name="Range2_2_12_1_3_1_2_1_1_1_3_1_1_1_1_1_3_1_1_1_1_1_1_1"/>
    <protectedRange sqref="G68:H68" name="Range2_2_12_1_3_1_2_1_1_1_1_2_1_1_1_1_1_1_2_1_1_2"/>
    <protectedRange sqref="F68" name="Range2_2_12_1_3_1_2_1_1_1_1_2_1_1_1_1_1_1_1_1_1_1_1_2"/>
    <protectedRange sqref="D68:E68" name="Range2_2_12_1_3_1_2_1_1_1_2_1_1_1_1_3_1_1_1_1_1_1_1_1_1_1_2"/>
    <protectedRange sqref="G67:H67" name="Range2_2_12_1_3_1_2_1_1_1_1_2_1_1_1_1_1_1_2_1_1_1_1"/>
    <protectedRange sqref="F67" name="Range2_2_12_1_3_1_2_1_1_1_1_2_1_1_1_1_1_1_1_1_1_1_1_1_1"/>
    <protectedRange sqref="D67:E67" name="Range2_2_12_1_3_1_2_1_1_1_2_1_1_1_1_3_1_1_1_1_1_1_1_1_1_1_1_1"/>
    <protectedRange sqref="D66" name="Range2_2_12_1_7_1_1_1_1"/>
    <protectedRange sqref="E66:F66" name="Range2_2_12_1_1_1_1_1_2_1"/>
    <protectedRange sqref="C66" name="Range2_1_4_2_1_1_1_1_1"/>
    <protectedRange sqref="G66:H66" name="Range2_2_12_1_3_1_2_1_1_1_2_1_1_1_1_1_1_2_1_1_1_1_1_1_1_1_1_1_1"/>
    <protectedRange sqref="F65:H65" name="Range2_2_12_1_3_3_1_1_1_2_1_1_1_1_1_1_1_1_1_1_1_1_1_1_1_1_1_2"/>
    <protectedRange sqref="D65:E65" name="Range2_2_12_1_7_1_1_2_1_1_1_2"/>
    <protectedRange sqref="C65" name="Range2_1_1_2_1_1_1_1_1_2"/>
    <protectedRange sqref="B66" name="Range2_12_5_1_1_2_1_4_1_1_1_2_1_1_1_1_1_1_1_1_1_2_1_1_1_1_2_1_1_1_2_1_1_1_2_2_2_1"/>
    <protectedRange sqref="B67" name="Range2_12_5_1_1_2_1_2_2_1_1_1_1_2_1_1_1_2_1_1_1_2_2_2_1"/>
    <protectedRange sqref="B44" name="Range2_12_5_1_1_1_2_1_1_1_1_1_1"/>
    <protectedRange sqref="B45" name="Range2_12_5_1_1_1_2_1_1_1_1_2_1"/>
    <protectedRange sqref="B46" name="Range2_12_5_1_1_1_2_2_1_1_1_1_1_1_1_1_1_1_1_2_1_1_1_1_1_1"/>
    <protectedRange sqref="B51" name="Range2_12_5_1_1_1_2_2_1_1_1_1_1_1_1_1_1_1_1_2_1_1_1_2_1_1"/>
    <protectedRange sqref="B52" name="Range2_12_5_1_1_1_2_2_1_1_1_1_1_1_1_1_1_1_1_1_1_1_1_1_1_1_1"/>
    <protectedRange sqref="J64:K64" name="Range2_2_12_1_4_3_1_1_1_3_3_1_1_3_1_1_1_1_1_1_1_1"/>
    <protectedRange sqref="K62:K63" name="Range2_2_12_1_4_3_1_1_1_3_3_2_1_1_3_2_1"/>
    <protectedRange sqref="J62:J63" name="Range2_2_12_1_4_3_1_1_1_3_2_1_2_2_2_1"/>
    <protectedRange sqref="I62" name="Range2_2_12_1_4_3_1_1_1_3_3_1_1_3_1_1_1_1_1_1_2_2_2"/>
    <protectedRange sqref="I64" name="Range2_2_12_1_7_1_1_2_2_1_1_2"/>
    <protectedRange sqref="I63" name="Range2_2_12_1_4_3_1_1_1_3_3_1_1_3_1_1_1_1_1_1_2_1_1_1"/>
    <protectedRange sqref="G64:H64" name="Range2_2_12_1_3_1_2_1_1_1_2_1_1_1_1_1_1_2_1_1_1_1_1_2_1_1"/>
    <protectedRange sqref="F64" name="Range2_2_12_1_3_1_2_1_1_1_3_1_1_1_1_1_3_1_1_1_1_1_1_1_1_1_2"/>
    <protectedRange sqref="D64:E64" name="Range2_2_12_1_3_1_2_1_1_1_3_1_1_1_1_1_1_1_2_1_1_1_1_1_1_1_2"/>
    <protectedRange sqref="J60:K61" name="Range2_2_12_1_7_1_1_2_2_2"/>
    <protectedRange sqref="I60:I61" name="Range2_2_12_1_7_1_1_2_2_1_1_1_2"/>
    <protectedRange sqref="G63:H63" name="Range2_2_12_1_3_1_2_1_1_1_1_2_1_1_1_1_1_1_2_1_1_2_1"/>
    <protectedRange sqref="F63" name="Range2_2_12_1_3_1_2_1_1_1_1_2_1_1_1_1_1_1_1_1_1_1_1_2_1"/>
    <protectedRange sqref="D63:E63" name="Range2_2_12_1_3_1_2_1_1_1_2_1_1_1_1_3_1_1_1_1_1_1_1_1_1_1_2_1"/>
    <protectedRange sqref="G62:H62" name="Range2_2_12_1_3_1_2_1_1_1_1_2_1_1_1_1_1_1_2_1_1_1_1_1"/>
    <protectedRange sqref="F62" name="Range2_2_12_1_3_1_2_1_1_1_1_2_1_1_1_1_1_1_1_1_1_1_1_1_1_1"/>
    <protectedRange sqref="D62:E62" name="Range2_2_12_1_3_1_2_1_1_1_2_1_1_1_1_3_1_1_1_1_1_1_1_1_1_1_1_1_1"/>
    <protectedRange sqref="D61" name="Range2_2_12_1_7_1_1_1_1_1"/>
    <protectedRange sqref="E61:F61" name="Range2_2_12_1_1_1_1_1_2_1_1"/>
    <protectedRange sqref="C61" name="Range2_1_4_2_1_1_1_1_1_1"/>
    <protectedRange sqref="G61:H61" name="Range2_2_12_1_3_1_2_1_1_1_2_1_1_1_1_1_1_2_1_1_1_1_1_1_1_1_1_1_1_1"/>
    <protectedRange sqref="F60:H60" name="Range2_2_12_1_3_3_1_1_1_2_1_1_1_1_1_1_1_1_1_1_1_1_1_1_1_1_1_2_1"/>
    <protectedRange sqref="D60:E60" name="Range2_2_12_1_7_1_1_2_1_1_1_2_1"/>
    <protectedRange sqref="C60" name="Range2_1_1_2_1_1_1_1_1_2_1"/>
    <protectedRange sqref="B62" name="Range2_12_5_1_1_2_1_4_1_1_1_2_1_1_1_1_1_1_1_1_1_2_1_1_1_1_2_1_1_1_2_1_1_1_2_2_2_1_1"/>
    <protectedRange sqref="B63" name="Range2_12_5_1_1_2_1_2_2_1_1_1_1_2_1_1_1_2_1_1_1_2_2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37" priority="5" operator="containsText" text="N/A">
      <formula>NOT(ISERROR(SEARCH("N/A",X11)))</formula>
    </cfRule>
    <cfRule type="cellIs" dxfId="136" priority="23" operator="equal">
      <formula>0</formula>
    </cfRule>
  </conditionalFormatting>
  <conditionalFormatting sqref="X11:AE34">
    <cfRule type="cellIs" dxfId="135" priority="22" operator="greaterThanOrEqual">
      <formula>1185</formula>
    </cfRule>
  </conditionalFormatting>
  <conditionalFormatting sqref="X11:AE34">
    <cfRule type="cellIs" dxfId="134" priority="21" operator="between">
      <formula>0.1</formula>
      <formula>1184</formula>
    </cfRule>
  </conditionalFormatting>
  <conditionalFormatting sqref="X8 AJ11:AO11 AJ12:AK15 AJ16:AJ34 AK33:AK34 AL12:AO34">
    <cfRule type="cellIs" dxfId="133" priority="20" operator="equal">
      <formula>0</formula>
    </cfRule>
  </conditionalFormatting>
  <conditionalFormatting sqref="X8 AJ11:AO11 AJ12:AK15 AJ16:AJ34 AK33:AK34 AL12:AO34">
    <cfRule type="cellIs" dxfId="132" priority="19" operator="greaterThan">
      <formula>1179</formula>
    </cfRule>
  </conditionalFormatting>
  <conditionalFormatting sqref="X8 AJ11:AO11 AJ12:AK15 AJ16:AJ34 AK33:AK34 AL12:AO34">
    <cfRule type="cellIs" dxfId="131" priority="18" operator="greaterThan">
      <formula>99</formula>
    </cfRule>
  </conditionalFormatting>
  <conditionalFormatting sqref="X8 AJ11:AO11 AJ12:AK15 AJ16:AJ34 AK33:AK34 AL12:AO34">
    <cfRule type="cellIs" dxfId="130" priority="17" operator="greaterThan">
      <formula>0.99</formula>
    </cfRule>
  </conditionalFormatting>
  <conditionalFormatting sqref="AB8">
    <cfRule type="cellIs" dxfId="129" priority="16" operator="equal">
      <formula>0</formula>
    </cfRule>
  </conditionalFormatting>
  <conditionalFormatting sqref="AB8">
    <cfRule type="cellIs" dxfId="128" priority="15" operator="greaterThan">
      <formula>1179</formula>
    </cfRule>
  </conditionalFormatting>
  <conditionalFormatting sqref="AB8">
    <cfRule type="cellIs" dxfId="127" priority="14" operator="greaterThan">
      <formula>99</formula>
    </cfRule>
  </conditionalFormatting>
  <conditionalFormatting sqref="AB8">
    <cfRule type="cellIs" dxfId="126" priority="13" operator="greaterThan">
      <formula>0.99</formula>
    </cfRule>
  </conditionalFormatting>
  <conditionalFormatting sqref="AQ11:AQ34 AK16:AK32">
    <cfRule type="cellIs" dxfId="125" priority="12" operator="equal">
      <formula>0</formula>
    </cfRule>
  </conditionalFormatting>
  <conditionalFormatting sqref="AQ11:AQ34 AK16:AK32">
    <cfRule type="cellIs" dxfId="124" priority="11" operator="greaterThan">
      <formula>1179</formula>
    </cfRule>
  </conditionalFormatting>
  <conditionalFormatting sqref="AQ11:AQ34 AK16:AK32">
    <cfRule type="cellIs" dxfId="123" priority="10" operator="greaterThan">
      <formula>99</formula>
    </cfRule>
  </conditionalFormatting>
  <conditionalFormatting sqref="AQ11:AQ34 AK16:AK32">
    <cfRule type="cellIs" dxfId="122" priority="9" operator="greaterThan">
      <formula>0.99</formula>
    </cfRule>
  </conditionalFormatting>
  <conditionalFormatting sqref="AI11:AI34">
    <cfRule type="cellIs" dxfId="121" priority="8" operator="greaterThan">
      <formula>$AI$8</formula>
    </cfRule>
  </conditionalFormatting>
  <conditionalFormatting sqref="AH11:AH34">
    <cfRule type="cellIs" dxfId="120" priority="6" operator="greaterThan">
      <formula>$AH$8</formula>
    </cfRule>
    <cfRule type="cellIs" dxfId="119" priority="7" operator="greaterThan">
      <formula>$AH$8</formula>
    </cfRule>
  </conditionalFormatting>
  <conditionalFormatting sqref="AP11:AP34">
    <cfRule type="cellIs" dxfId="118" priority="4" operator="equal">
      <formula>0</formula>
    </cfRule>
  </conditionalFormatting>
  <conditionalFormatting sqref="AP11:AP34">
    <cfRule type="cellIs" dxfId="117" priority="3" operator="greaterThan">
      <formula>1179</formula>
    </cfRule>
  </conditionalFormatting>
  <conditionalFormatting sqref="AP11:AP34">
    <cfRule type="cellIs" dxfId="116" priority="2" operator="greaterThan">
      <formula>99</formula>
    </cfRule>
  </conditionalFormatting>
  <conditionalFormatting sqref="AP11:AP34">
    <cfRule type="cellIs" dxfId="115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7030A0"/>
  </sheetPr>
  <dimension ref="A2:AY137"/>
  <sheetViews>
    <sheetView showGridLines="0" topLeftCell="C1" zoomScaleNormal="100" workbookViewId="0">
      <selection activeCell="R35" sqref="R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144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253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42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46" t="s">
        <v>10</v>
      </c>
      <c r="I7" s="245" t="s">
        <v>11</v>
      </c>
      <c r="J7" s="245" t="s">
        <v>12</v>
      </c>
      <c r="K7" s="245" t="s">
        <v>13</v>
      </c>
      <c r="L7" s="14"/>
      <c r="M7" s="14"/>
      <c r="N7" s="14"/>
      <c r="O7" s="246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45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45" t="s">
        <v>22</v>
      </c>
      <c r="AG7" s="245" t="s">
        <v>23</v>
      </c>
      <c r="AH7" s="245" t="s">
        <v>24</v>
      </c>
      <c r="AI7" s="245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45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42059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25948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45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43" t="s">
        <v>51</v>
      </c>
      <c r="V9" s="243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41" t="s">
        <v>55</v>
      </c>
      <c r="AG9" s="241" t="s">
        <v>56</v>
      </c>
      <c r="AH9" s="266" t="s">
        <v>57</v>
      </c>
      <c r="AI9" s="281" t="s">
        <v>58</v>
      </c>
      <c r="AJ9" s="243" t="s">
        <v>59</v>
      </c>
      <c r="AK9" s="243" t="s">
        <v>60</v>
      </c>
      <c r="AL9" s="243" t="s">
        <v>61</v>
      </c>
      <c r="AM9" s="243" t="s">
        <v>62</v>
      </c>
      <c r="AN9" s="243" t="s">
        <v>63</v>
      </c>
      <c r="AO9" s="243" t="s">
        <v>64</v>
      </c>
      <c r="AP9" s="243" t="s">
        <v>65</v>
      </c>
      <c r="AQ9" s="283" t="s">
        <v>66</v>
      </c>
      <c r="AR9" s="243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43" t="s">
        <v>72</v>
      </c>
      <c r="C10" s="243" t="s">
        <v>73</v>
      </c>
      <c r="D10" s="243" t="s">
        <v>74</v>
      </c>
      <c r="E10" s="243" t="s">
        <v>75</v>
      </c>
      <c r="F10" s="243" t="s">
        <v>74</v>
      </c>
      <c r="G10" s="243" t="s">
        <v>75</v>
      </c>
      <c r="H10" s="292"/>
      <c r="I10" s="243" t="s">
        <v>75</v>
      </c>
      <c r="J10" s="243" t="s">
        <v>75</v>
      </c>
      <c r="K10" s="243" t="s">
        <v>75</v>
      </c>
      <c r="L10" s="30" t="s">
        <v>29</v>
      </c>
      <c r="M10" s="293"/>
      <c r="N10" s="30" t="s">
        <v>29</v>
      </c>
      <c r="O10" s="284"/>
      <c r="P10" s="284"/>
      <c r="Q10" s="3">
        <f>'FEB 23'!Q34</f>
        <v>26604577</v>
      </c>
      <c r="R10" s="274"/>
      <c r="S10" s="275"/>
      <c r="T10" s="276"/>
      <c r="U10" s="243" t="s">
        <v>75</v>
      </c>
      <c r="V10" s="243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23'!AG34</f>
        <v>34968468</v>
      </c>
      <c r="AH10" s="266"/>
      <c r="AI10" s="282"/>
      <c r="AJ10" s="243" t="s">
        <v>84</v>
      </c>
      <c r="AK10" s="243" t="s">
        <v>84</v>
      </c>
      <c r="AL10" s="243" t="s">
        <v>84</v>
      </c>
      <c r="AM10" s="243" t="s">
        <v>84</v>
      </c>
      <c r="AN10" s="243" t="s">
        <v>84</v>
      </c>
      <c r="AO10" s="243" t="s">
        <v>84</v>
      </c>
      <c r="AP10" s="2">
        <f>'FEB 23'!AP34</f>
        <v>7790165</v>
      </c>
      <c r="AQ10" s="284"/>
      <c r="AR10" s="244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6</v>
      </c>
      <c r="E11" s="43">
        <f>D11/1.42</f>
        <v>4.2253521126760569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106</v>
      </c>
      <c r="P11" s="125">
        <v>102</v>
      </c>
      <c r="Q11" s="125">
        <v>26608727</v>
      </c>
      <c r="R11" s="48">
        <f>Q11-Q10</f>
        <v>4150</v>
      </c>
      <c r="S11" s="49">
        <f>R11*24/1000</f>
        <v>99.6</v>
      </c>
      <c r="T11" s="49">
        <f>R11/1000</f>
        <v>4.1500000000000004</v>
      </c>
      <c r="U11" s="126">
        <v>4.8</v>
      </c>
      <c r="V11" s="126">
        <f>U11</f>
        <v>4.8</v>
      </c>
      <c r="W11" s="127" t="s">
        <v>129</v>
      </c>
      <c r="X11" s="129">
        <v>0</v>
      </c>
      <c r="Y11" s="129">
        <v>0</v>
      </c>
      <c r="Z11" s="129">
        <v>1137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34969190</v>
      </c>
      <c r="AH11" s="51">
        <f>IF(ISBLANK(AG11),"-",AG11-AG10)</f>
        <v>722</v>
      </c>
      <c r="AI11" s="52">
        <f>AH11/T11</f>
        <v>173.97590361445782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</v>
      </c>
      <c r="AP11" s="129">
        <v>7791145</v>
      </c>
      <c r="AQ11" s="129">
        <f>AP11-AP10</f>
        <v>980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8</v>
      </c>
      <c r="E12" s="43">
        <f t="shared" ref="E12:E34" si="0">D12/1.42</f>
        <v>5.6338028169014089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104</v>
      </c>
      <c r="P12" s="125">
        <v>100</v>
      </c>
      <c r="Q12" s="125">
        <v>26612805</v>
      </c>
      <c r="R12" s="48">
        <f t="shared" ref="R12:R34" si="3">Q12-Q11</f>
        <v>4078</v>
      </c>
      <c r="S12" s="49">
        <f t="shared" ref="S12:S34" si="4">R12*24/1000</f>
        <v>97.872</v>
      </c>
      <c r="T12" s="49">
        <f t="shared" ref="T12:T34" si="5">R12/1000</f>
        <v>4.0780000000000003</v>
      </c>
      <c r="U12" s="126">
        <v>5.8</v>
      </c>
      <c r="V12" s="126">
        <f t="shared" ref="V12:V34" si="6">U12</f>
        <v>5.8</v>
      </c>
      <c r="W12" s="127" t="s">
        <v>129</v>
      </c>
      <c r="X12" s="129">
        <v>0</v>
      </c>
      <c r="Y12" s="129">
        <v>0</v>
      </c>
      <c r="Z12" s="129">
        <v>1100</v>
      </c>
      <c r="AA12" s="129">
        <v>0</v>
      </c>
      <c r="AB12" s="129">
        <v>1109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34969885</v>
      </c>
      <c r="AH12" s="51">
        <f>IF(ISBLANK(AG12),"-",AG12-AG11)</f>
        <v>695</v>
      </c>
      <c r="AI12" s="52">
        <f t="shared" ref="AI12:AI34" si="7">AH12/T12</f>
        <v>170.426679744973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</v>
      </c>
      <c r="AP12" s="129">
        <v>7792195</v>
      </c>
      <c r="AQ12" s="129">
        <f>AP12-AP11</f>
        <v>1050</v>
      </c>
      <c r="AR12" s="55">
        <v>0.98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9</v>
      </c>
      <c r="E13" s="43">
        <f t="shared" si="0"/>
        <v>6.3380281690140849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102</v>
      </c>
      <c r="P13" s="125">
        <v>99</v>
      </c>
      <c r="Q13" s="125">
        <v>26616790</v>
      </c>
      <c r="R13" s="48">
        <f t="shared" si="3"/>
        <v>3985</v>
      </c>
      <c r="S13" s="49">
        <f t="shared" si="4"/>
        <v>95.64</v>
      </c>
      <c r="T13" s="49">
        <f t="shared" si="5"/>
        <v>3.9849999999999999</v>
      </c>
      <c r="U13" s="126">
        <v>7.2</v>
      </c>
      <c r="V13" s="126">
        <f t="shared" si="6"/>
        <v>7.2</v>
      </c>
      <c r="W13" s="127" t="s">
        <v>129</v>
      </c>
      <c r="X13" s="129">
        <v>0</v>
      </c>
      <c r="Y13" s="129">
        <v>0</v>
      </c>
      <c r="Z13" s="129">
        <v>1060</v>
      </c>
      <c r="AA13" s="129">
        <v>0</v>
      </c>
      <c r="AB13" s="129">
        <v>1109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34970556</v>
      </c>
      <c r="AH13" s="51">
        <f>IF(ISBLANK(AG13),"-",AG13-AG12)</f>
        <v>671</v>
      </c>
      <c r="AI13" s="52">
        <f t="shared" si="7"/>
        <v>168.3814303638645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</v>
      </c>
      <c r="AP13" s="129">
        <v>7793280</v>
      </c>
      <c r="AQ13" s="129">
        <f>AP13-AP12</f>
        <v>1085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11</v>
      </c>
      <c r="E14" s="43">
        <f t="shared" si="0"/>
        <v>7.746478873239437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100</v>
      </c>
      <c r="P14" s="125">
        <v>97</v>
      </c>
      <c r="Q14" s="125">
        <v>26620642</v>
      </c>
      <c r="R14" s="48">
        <f t="shared" si="3"/>
        <v>3852</v>
      </c>
      <c r="S14" s="49">
        <f t="shared" si="4"/>
        <v>92.447999999999993</v>
      </c>
      <c r="T14" s="49">
        <f t="shared" si="5"/>
        <v>3.8519999999999999</v>
      </c>
      <c r="U14" s="126">
        <v>8.4</v>
      </c>
      <c r="V14" s="126">
        <f t="shared" si="6"/>
        <v>8.4</v>
      </c>
      <c r="W14" s="127" t="s">
        <v>129</v>
      </c>
      <c r="X14" s="129">
        <v>0</v>
      </c>
      <c r="Y14" s="129">
        <v>0</v>
      </c>
      <c r="Z14" s="129">
        <v>1028</v>
      </c>
      <c r="AA14" s="129">
        <v>0</v>
      </c>
      <c r="AB14" s="129">
        <v>1109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34971196</v>
      </c>
      <c r="AH14" s="51">
        <f t="shared" ref="AH14:AH34" si="8">IF(ISBLANK(AG14),"-",AG14-AG13)</f>
        <v>640</v>
      </c>
      <c r="AI14" s="52">
        <f t="shared" si="7"/>
        <v>166.14745586708204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</v>
      </c>
      <c r="AP14" s="129">
        <v>7794434</v>
      </c>
      <c r="AQ14" s="129">
        <f>AP14-AP13</f>
        <v>1154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13</v>
      </c>
      <c r="E15" s="43">
        <f t="shared" si="0"/>
        <v>9.1549295774647899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142</v>
      </c>
      <c r="P15" s="125">
        <v>102</v>
      </c>
      <c r="Q15" s="125">
        <v>26624851</v>
      </c>
      <c r="R15" s="48">
        <f t="shared" si="3"/>
        <v>4209</v>
      </c>
      <c r="S15" s="49">
        <f t="shared" si="4"/>
        <v>101.01600000000001</v>
      </c>
      <c r="T15" s="49">
        <f t="shared" si="5"/>
        <v>4.2089999999999996</v>
      </c>
      <c r="U15" s="126">
        <v>9</v>
      </c>
      <c r="V15" s="126">
        <f t="shared" si="6"/>
        <v>9</v>
      </c>
      <c r="W15" s="127" t="s">
        <v>129</v>
      </c>
      <c r="X15" s="129">
        <v>0</v>
      </c>
      <c r="Y15" s="129">
        <v>0</v>
      </c>
      <c r="Z15" s="129">
        <v>1082</v>
      </c>
      <c r="AA15" s="129">
        <v>0</v>
      </c>
      <c r="AB15" s="129">
        <v>1067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34971876</v>
      </c>
      <c r="AH15" s="51">
        <f t="shared" si="8"/>
        <v>680</v>
      </c>
      <c r="AI15" s="52">
        <f t="shared" si="7"/>
        <v>161.5585649798052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</v>
      </c>
      <c r="AP15" s="129">
        <v>7795008</v>
      </c>
      <c r="AQ15" s="129">
        <f>AP15-AP14</f>
        <v>574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15</v>
      </c>
      <c r="E16" s="43">
        <f t="shared" si="0"/>
        <v>10.563380281690142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121</v>
      </c>
      <c r="P16" s="125">
        <v>117</v>
      </c>
      <c r="Q16" s="125">
        <v>26629543</v>
      </c>
      <c r="R16" s="48">
        <f t="shared" si="3"/>
        <v>4692</v>
      </c>
      <c r="S16" s="49">
        <f t="shared" si="4"/>
        <v>112.608</v>
      </c>
      <c r="T16" s="49">
        <f t="shared" si="5"/>
        <v>4.6920000000000002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1135</v>
      </c>
      <c r="AA16" s="129">
        <v>0</v>
      </c>
      <c r="AB16" s="129">
        <v>1140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34972612</v>
      </c>
      <c r="AH16" s="51">
        <f t="shared" si="8"/>
        <v>736</v>
      </c>
      <c r="AI16" s="52">
        <f t="shared" si="7"/>
        <v>156.8627450980392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0.5</v>
      </c>
      <c r="AP16" s="129">
        <v>7795436</v>
      </c>
      <c r="AQ16" s="129">
        <f t="shared" ref="AQ16:AQ34" si="10">AP16-AP15</f>
        <v>428</v>
      </c>
      <c r="AR16" s="55">
        <v>1.1000000000000001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7</v>
      </c>
      <c r="E17" s="43">
        <f t="shared" si="0"/>
        <v>4.9295774647887329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131</v>
      </c>
      <c r="P17" s="125">
        <v>144</v>
      </c>
      <c r="Q17" s="125">
        <v>26635569</v>
      </c>
      <c r="R17" s="48">
        <f t="shared" si="3"/>
        <v>6026</v>
      </c>
      <c r="S17" s="49">
        <f t="shared" si="4"/>
        <v>144.624</v>
      </c>
      <c r="T17" s="49">
        <f t="shared" si="5"/>
        <v>6.0259999999999998</v>
      </c>
      <c r="U17" s="126">
        <v>9.3000000000000007</v>
      </c>
      <c r="V17" s="126">
        <f t="shared" si="6"/>
        <v>9.3000000000000007</v>
      </c>
      <c r="W17" s="127" t="s">
        <v>148</v>
      </c>
      <c r="X17" s="129">
        <v>0</v>
      </c>
      <c r="Y17" s="129">
        <v>1153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34973916</v>
      </c>
      <c r="AH17" s="51">
        <f t="shared" si="8"/>
        <v>1304</v>
      </c>
      <c r="AI17" s="52">
        <f t="shared" si="7"/>
        <v>216.39561898440093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7795436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6</v>
      </c>
      <c r="E18" s="43">
        <f t="shared" si="0"/>
        <v>4.2253521126760569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134</v>
      </c>
      <c r="P18" s="125">
        <v>147</v>
      </c>
      <c r="Q18" s="125">
        <v>26641734</v>
      </c>
      <c r="R18" s="48">
        <f t="shared" si="3"/>
        <v>6165</v>
      </c>
      <c r="S18" s="49">
        <f t="shared" si="4"/>
        <v>147.96</v>
      </c>
      <c r="T18" s="49">
        <f t="shared" si="5"/>
        <v>6.165</v>
      </c>
      <c r="U18" s="126">
        <v>8.6</v>
      </c>
      <c r="V18" s="126">
        <f t="shared" si="6"/>
        <v>8.6</v>
      </c>
      <c r="W18" s="127" t="s">
        <v>148</v>
      </c>
      <c r="X18" s="129">
        <v>0</v>
      </c>
      <c r="Y18" s="129">
        <v>1120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34975284</v>
      </c>
      <c r="AH18" s="51">
        <f t="shared" si="8"/>
        <v>1368</v>
      </c>
      <c r="AI18" s="52">
        <f t="shared" si="7"/>
        <v>221.89781021897809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7795436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133</v>
      </c>
      <c r="P19" s="125">
        <v>150</v>
      </c>
      <c r="Q19" s="125">
        <v>26647924</v>
      </c>
      <c r="R19" s="48">
        <f t="shared" si="3"/>
        <v>6190</v>
      </c>
      <c r="S19" s="49">
        <f t="shared" si="4"/>
        <v>148.56</v>
      </c>
      <c r="T19" s="49">
        <f t="shared" si="5"/>
        <v>6.19</v>
      </c>
      <c r="U19" s="126">
        <v>8.1</v>
      </c>
      <c r="V19" s="126">
        <f t="shared" si="6"/>
        <v>8.1</v>
      </c>
      <c r="W19" s="127" t="s">
        <v>148</v>
      </c>
      <c r="X19" s="129">
        <v>0</v>
      </c>
      <c r="Y19" s="129">
        <v>1110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34976652</v>
      </c>
      <c r="AH19" s="51">
        <f t="shared" si="8"/>
        <v>1368</v>
      </c>
      <c r="AI19" s="52">
        <f t="shared" si="7"/>
        <v>221.00161550888529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7795436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8</v>
      </c>
      <c r="E20" s="43">
        <f t="shared" si="0"/>
        <v>5.6338028169014089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135</v>
      </c>
      <c r="P20" s="125">
        <v>149</v>
      </c>
      <c r="Q20" s="125">
        <v>26654133</v>
      </c>
      <c r="R20" s="48">
        <f t="shared" si="3"/>
        <v>6209</v>
      </c>
      <c r="S20" s="49">
        <f t="shared" si="4"/>
        <v>149.01599999999999</v>
      </c>
      <c r="T20" s="49">
        <f t="shared" si="5"/>
        <v>6.2089999999999996</v>
      </c>
      <c r="U20" s="126">
        <v>7.6</v>
      </c>
      <c r="V20" s="126">
        <f t="shared" si="6"/>
        <v>7.6</v>
      </c>
      <c r="W20" s="127" t="s">
        <v>148</v>
      </c>
      <c r="X20" s="129">
        <v>0</v>
      </c>
      <c r="Y20" s="129">
        <v>1121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34978030</v>
      </c>
      <c r="AH20" s="51">
        <f>IF(ISBLANK(AG20),"-",AG20-AG19)</f>
        <v>1378</v>
      </c>
      <c r="AI20" s="52">
        <f t="shared" si="7"/>
        <v>221.93589950072476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7795436</v>
      </c>
      <c r="AQ20" s="129">
        <f t="shared" si="10"/>
        <v>0</v>
      </c>
      <c r="AR20" s="55">
        <v>1.23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134</v>
      </c>
      <c r="P21" s="125">
        <v>151</v>
      </c>
      <c r="Q21" s="125">
        <v>26660283</v>
      </c>
      <c r="R21" s="48">
        <f>Q21-Q20</f>
        <v>6150</v>
      </c>
      <c r="S21" s="49">
        <f t="shared" si="4"/>
        <v>147.6</v>
      </c>
      <c r="T21" s="49">
        <f t="shared" si="5"/>
        <v>6.15</v>
      </c>
      <c r="U21" s="126">
        <v>7.2</v>
      </c>
      <c r="V21" s="126">
        <f t="shared" si="6"/>
        <v>7.2</v>
      </c>
      <c r="W21" s="127" t="s">
        <v>148</v>
      </c>
      <c r="X21" s="129">
        <v>0</v>
      </c>
      <c r="Y21" s="129">
        <v>1081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34979376</v>
      </c>
      <c r="AH21" s="51">
        <f t="shared" si="8"/>
        <v>1346</v>
      </c>
      <c r="AI21" s="52">
        <f t="shared" si="7"/>
        <v>218.86178861788616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7795436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130</v>
      </c>
      <c r="P22" s="125">
        <v>143</v>
      </c>
      <c r="Q22" s="125">
        <v>26666291</v>
      </c>
      <c r="R22" s="48">
        <f t="shared" si="3"/>
        <v>6008</v>
      </c>
      <c r="S22" s="49">
        <f t="shared" si="4"/>
        <v>144.19200000000001</v>
      </c>
      <c r="T22" s="49">
        <f t="shared" si="5"/>
        <v>6.008</v>
      </c>
      <c r="U22" s="126">
        <v>6.8</v>
      </c>
      <c r="V22" s="126">
        <f t="shared" si="6"/>
        <v>6.8</v>
      </c>
      <c r="W22" s="127" t="s">
        <v>148</v>
      </c>
      <c r="X22" s="129">
        <v>0</v>
      </c>
      <c r="Y22" s="129">
        <v>1102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34980724</v>
      </c>
      <c r="AH22" s="51">
        <f t="shared" si="8"/>
        <v>1348</v>
      </c>
      <c r="AI22" s="52">
        <f t="shared" si="7"/>
        <v>224.36750998668441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7795436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0"/>
        <v>4.2253521126760569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135</v>
      </c>
      <c r="P23" s="125">
        <v>142</v>
      </c>
      <c r="Q23" s="125">
        <v>26672150</v>
      </c>
      <c r="R23" s="48">
        <f t="shared" si="3"/>
        <v>5859</v>
      </c>
      <c r="S23" s="49">
        <f t="shared" si="4"/>
        <v>140.61600000000001</v>
      </c>
      <c r="T23" s="49">
        <f t="shared" si="5"/>
        <v>5.859</v>
      </c>
      <c r="U23" s="126">
        <v>6.5</v>
      </c>
      <c r="V23" s="126">
        <f t="shared" si="6"/>
        <v>6.5</v>
      </c>
      <c r="W23" s="127" t="s">
        <v>148</v>
      </c>
      <c r="X23" s="129">
        <v>0</v>
      </c>
      <c r="Y23" s="129">
        <v>1008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34982052</v>
      </c>
      <c r="AH23" s="51">
        <f t="shared" si="8"/>
        <v>1328</v>
      </c>
      <c r="AI23" s="52">
        <f t="shared" si="7"/>
        <v>226.65983956306536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7795436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8</v>
      </c>
      <c r="E24" s="43">
        <f t="shared" si="0"/>
        <v>5.6338028169014089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132</v>
      </c>
      <c r="P24" s="125">
        <v>138</v>
      </c>
      <c r="Q24" s="125">
        <v>26677850</v>
      </c>
      <c r="R24" s="48">
        <f t="shared" si="3"/>
        <v>5700</v>
      </c>
      <c r="S24" s="49">
        <f t="shared" si="4"/>
        <v>136.80000000000001</v>
      </c>
      <c r="T24" s="49">
        <f t="shared" si="5"/>
        <v>5.7</v>
      </c>
      <c r="U24" s="126">
        <v>6.3</v>
      </c>
      <c r="V24" s="126">
        <f t="shared" si="6"/>
        <v>6.3</v>
      </c>
      <c r="W24" s="127" t="s">
        <v>148</v>
      </c>
      <c r="X24" s="129">
        <v>0</v>
      </c>
      <c r="Y24" s="129">
        <v>1022</v>
      </c>
      <c r="Z24" s="129">
        <v>1165</v>
      </c>
      <c r="AA24" s="129">
        <v>1185</v>
      </c>
      <c r="AB24" s="129">
        <v>1178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34983356</v>
      </c>
      <c r="AH24" s="51">
        <f t="shared" si="8"/>
        <v>1304</v>
      </c>
      <c r="AI24" s="52">
        <f t="shared" si="7"/>
        <v>228.7719298245614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7795436</v>
      </c>
      <c r="AQ24" s="129">
        <f t="shared" si="10"/>
        <v>0</v>
      </c>
      <c r="AR24" s="55">
        <v>0.86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7</v>
      </c>
      <c r="E25" s="43">
        <f t="shared" si="0"/>
        <v>4.9295774647887329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130</v>
      </c>
      <c r="P25" s="125">
        <v>130</v>
      </c>
      <c r="Q25" s="125">
        <v>26683490</v>
      </c>
      <c r="R25" s="48">
        <f t="shared" si="3"/>
        <v>5640</v>
      </c>
      <c r="S25" s="49">
        <f t="shared" si="4"/>
        <v>135.36000000000001</v>
      </c>
      <c r="T25" s="49">
        <f t="shared" si="5"/>
        <v>5.64</v>
      </c>
      <c r="U25" s="126">
        <v>6</v>
      </c>
      <c r="V25" s="126">
        <f t="shared" si="6"/>
        <v>6</v>
      </c>
      <c r="W25" s="127" t="s">
        <v>148</v>
      </c>
      <c r="X25" s="129">
        <v>0</v>
      </c>
      <c r="Y25" s="129">
        <v>1009</v>
      </c>
      <c r="Z25" s="129">
        <v>1164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34984636</v>
      </c>
      <c r="AH25" s="51">
        <f t="shared" si="8"/>
        <v>1280</v>
      </c>
      <c r="AI25" s="52">
        <f t="shared" si="7"/>
        <v>226.95035460992909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7795436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13</v>
      </c>
      <c r="E26" s="43">
        <f t="shared" si="0"/>
        <v>9.1549295774647899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129</v>
      </c>
      <c r="P26" s="125">
        <v>138</v>
      </c>
      <c r="Q26" s="125">
        <v>26689153</v>
      </c>
      <c r="R26" s="48">
        <f t="shared" si="3"/>
        <v>5663</v>
      </c>
      <c r="S26" s="49">
        <f t="shared" si="4"/>
        <v>135.91200000000001</v>
      </c>
      <c r="T26" s="49">
        <f t="shared" si="5"/>
        <v>5.6630000000000003</v>
      </c>
      <c r="U26" s="126">
        <v>5.7</v>
      </c>
      <c r="V26" s="126">
        <f t="shared" si="6"/>
        <v>5.7</v>
      </c>
      <c r="W26" s="127" t="s">
        <v>148</v>
      </c>
      <c r="X26" s="129">
        <v>0</v>
      </c>
      <c r="Y26" s="129">
        <v>1080</v>
      </c>
      <c r="Z26" s="129">
        <v>1125</v>
      </c>
      <c r="AA26" s="129">
        <v>1185</v>
      </c>
      <c r="AB26" s="129">
        <v>1128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34985836</v>
      </c>
      <c r="AH26" s="51">
        <f t="shared" si="8"/>
        <v>1200</v>
      </c>
      <c r="AI26" s="52">
        <f t="shared" si="7"/>
        <v>211.90181882394489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7795436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0"/>
        <v>3.5211267605633805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132</v>
      </c>
      <c r="P27" s="125">
        <v>146</v>
      </c>
      <c r="Q27" s="125">
        <v>26694948</v>
      </c>
      <c r="R27" s="48">
        <f t="shared" si="3"/>
        <v>5795</v>
      </c>
      <c r="S27" s="49">
        <f t="shared" si="4"/>
        <v>139.08000000000001</v>
      </c>
      <c r="T27" s="49">
        <f t="shared" si="5"/>
        <v>5.7949999999999999</v>
      </c>
      <c r="U27" s="126">
        <v>5.3</v>
      </c>
      <c r="V27" s="126">
        <f t="shared" si="6"/>
        <v>5.3</v>
      </c>
      <c r="W27" s="127" t="s">
        <v>148</v>
      </c>
      <c r="X27" s="129">
        <v>0</v>
      </c>
      <c r="Y27" s="129">
        <v>1057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34987090</v>
      </c>
      <c r="AH27" s="51">
        <f t="shared" si="8"/>
        <v>1254</v>
      </c>
      <c r="AI27" s="52">
        <f t="shared" si="7"/>
        <v>216.39344262295083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7795436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5</v>
      </c>
      <c r="E28" s="43">
        <f t="shared" si="0"/>
        <v>3.5211267605633805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133</v>
      </c>
      <c r="P28" s="125">
        <v>136</v>
      </c>
      <c r="Q28" s="125">
        <v>26700705</v>
      </c>
      <c r="R28" s="48">
        <f t="shared" si="3"/>
        <v>5757</v>
      </c>
      <c r="S28" s="49">
        <f t="shared" si="4"/>
        <v>138.16800000000001</v>
      </c>
      <c r="T28" s="49">
        <f t="shared" si="5"/>
        <v>5.7569999999999997</v>
      </c>
      <c r="U28" s="126">
        <v>4.9000000000000004</v>
      </c>
      <c r="V28" s="126">
        <f t="shared" si="6"/>
        <v>4.9000000000000004</v>
      </c>
      <c r="W28" s="127" t="s">
        <v>148</v>
      </c>
      <c r="X28" s="129">
        <v>0</v>
      </c>
      <c r="Y28" s="129">
        <v>1006</v>
      </c>
      <c r="Z28" s="129">
        <v>1163</v>
      </c>
      <c r="AA28" s="129">
        <v>1185</v>
      </c>
      <c r="AB28" s="129">
        <v>1168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34988372</v>
      </c>
      <c r="AH28" s="51">
        <f t="shared" si="8"/>
        <v>1282</v>
      </c>
      <c r="AI28" s="52">
        <f t="shared" si="7"/>
        <v>222.68542643738058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7795436</v>
      </c>
      <c r="AQ28" s="129">
        <f t="shared" si="10"/>
        <v>0</v>
      </c>
      <c r="AR28" s="55">
        <v>0.93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5</v>
      </c>
      <c r="E29" s="43">
        <f t="shared" si="0"/>
        <v>3.5211267605633805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131</v>
      </c>
      <c r="P29" s="125">
        <v>138</v>
      </c>
      <c r="Q29" s="125">
        <v>26706401</v>
      </c>
      <c r="R29" s="48">
        <f t="shared" si="3"/>
        <v>5696</v>
      </c>
      <c r="S29" s="49">
        <f t="shared" si="4"/>
        <v>136.70400000000001</v>
      </c>
      <c r="T29" s="49">
        <f t="shared" si="5"/>
        <v>5.6959999999999997</v>
      </c>
      <c r="U29" s="126">
        <v>4.5999999999999996</v>
      </c>
      <c r="V29" s="126">
        <f t="shared" si="6"/>
        <v>4.5999999999999996</v>
      </c>
      <c r="W29" s="127" t="s">
        <v>148</v>
      </c>
      <c r="X29" s="129">
        <v>0</v>
      </c>
      <c r="Y29" s="129">
        <v>1013</v>
      </c>
      <c r="Z29" s="129">
        <v>1165</v>
      </c>
      <c r="AA29" s="129">
        <v>1185</v>
      </c>
      <c r="AB29" s="129">
        <v>1168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34989636</v>
      </c>
      <c r="AH29" s="51">
        <f t="shared" si="8"/>
        <v>1264</v>
      </c>
      <c r="AI29" s="52">
        <f t="shared" si="7"/>
        <v>221.91011235955057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7795436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0"/>
        <v>6.3380281690140849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113</v>
      </c>
      <c r="P30" s="125">
        <v>135</v>
      </c>
      <c r="Q30" s="125">
        <v>26711870</v>
      </c>
      <c r="R30" s="48">
        <f t="shared" si="3"/>
        <v>5469</v>
      </c>
      <c r="S30" s="49">
        <f t="shared" si="4"/>
        <v>131.256</v>
      </c>
      <c r="T30" s="49">
        <f t="shared" si="5"/>
        <v>5.4690000000000003</v>
      </c>
      <c r="U30" s="126">
        <v>3.8</v>
      </c>
      <c r="V30" s="126">
        <f t="shared" si="6"/>
        <v>3.8</v>
      </c>
      <c r="W30" s="127" t="s">
        <v>156</v>
      </c>
      <c r="X30" s="129">
        <v>0</v>
      </c>
      <c r="Y30" s="129">
        <v>1148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34990720</v>
      </c>
      <c r="AH30" s="51">
        <f t="shared" si="8"/>
        <v>1084</v>
      </c>
      <c r="AI30" s="52">
        <f t="shared" si="7"/>
        <v>198.20808191625525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7795436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0"/>
        <v>7.042253521126761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114</v>
      </c>
      <c r="P31" s="125">
        <v>128</v>
      </c>
      <c r="Q31" s="125">
        <v>26717257</v>
      </c>
      <c r="R31" s="48">
        <f t="shared" si="3"/>
        <v>5387</v>
      </c>
      <c r="S31" s="49">
        <f t="shared" si="4"/>
        <v>129.28800000000001</v>
      </c>
      <c r="T31" s="49">
        <f t="shared" si="5"/>
        <v>5.3869999999999996</v>
      </c>
      <c r="U31" s="126">
        <v>3.2</v>
      </c>
      <c r="V31" s="126">
        <f t="shared" si="6"/>
        <v>3.2</v>
      </c>
      <c r="W31" s="127" t="s">
        <v>156</v>
      </c>
      <c r="X31" s="129">
        <v>0</v>
      </c>
      <c r="Y31" s="129">
        <v>1091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34991780</v>
      </c>
      <c r="AH31" s="51">
        <f t="shared" si="8"/>
        <v>1060</v>
      </c>
      <c r="AI31" s="52">
        <f t="shared" si="7"/>
        <v>196.77000185632079</v>
      </c>
      <c r="AJ31" s="108">
        <v>0</v>
      </c>
      <c r="AK31" s="108">
        <v>1</v>
      </c>
      <c r="AL31" s="108"/>
      <c r="AM31" s="108">
        <v>0</v>
      </c>
      <c r="AN31" s="108">
        <v>1</v>
      </c>
      <c r="AO31" s="108">
        <v>0</v>
      </c>
      <c r="AP31" s="129">
        <v>7795436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12</v>
      </c>
      <c r="E32" s="43">
        <f t="shared" si="0"/>
        <v>8.4507042253521139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115</v>
      </c>
      <c r="P32" s="125">
        <v>124</v>
      </c>
      <c r="Q32" s="125">
        <v>26722637</v>
      </c>
      <c r="R32" s="48">
        <f t="shared" si="3"/>
        <v>5380</v>
      </c>
      <c r="S32" s="49">
        <f t="shared" si="4"/>
        <v>129.12</v>
      </c>
      <c r="T32" s="49">
        <f t="shared" si="5"/>
        <v>5.38</v>
      </c>
      <c r="U32" s="126">
        <v>2.7</v>
      </c>
      <c r="V32" s="126">
        <f t="shared" si="6"/>
        <v>2.7</v>
      </c>
      <c r="W32" s="127" t="s">
        <v>156</v>
      </c>
      <c r="X32" s="129">
        <v>0</v>
      </c>
      <c r="Y32" s="129">
        <v>1089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34992844</v>
      </c>
      <c r="AH32" s="51">
        <f t="shared" si="8"/>
        <v>1064</v>
      </c>
      <c r="AI32" s="52">
        <f t="shared" si="7"/>
        <v>197.76951672862455</v>
      </c>
      <c r="AJ32" s="108">
        <v>0</v>
      </c>
      <c r="AK32" s="108">
        <v>1</v>
      </c>
      <c r="AL32" s="108"/>
      <c r="AM32" s="108">
        <v>0</v>
      </c>
      <c r="AN32" s="108">
        <v>1</v>
      </c>
      <c r="AO32" s="108">
        <v>0</v>
      </c>
      <c r="AP32" s="129">
        <v>7795436</v>
      </c>
      <c r="AQ32" s="129">
        <f t="shared" si="10"/>
        <v>0</v>
      </c>
      <c r="AR32" s="55">
        <v>0.91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5</v>
      </c>
      <c r="E33" s="43">
        <f t="shared" si="0"/>
        <v>3.5211267605633805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136</v>
      </c>
      <c r="P33" s="125">
        <v>107</v>
      </c>
      <c r="Q33" s="125">
        <v>26726927</v>
      </c>
      <c r="R33" s="48">
        <f t="shared" si="3"/>
        <v>4290</v>
      </c>
      <c r="S33" s="49">
        <f t="shared" si="4"/>
        <v>102.96</v>
      </c>
      <c r="T33" s="49">
        <f t="shared" si="5"/>
        <v>4.29</v>
      </c>
      <c r="U33" s="126">
        <v>3.3</v>
      </c>
      <c r="V33" s="126">
        <f t="shared" si="6"/>
        <v>3.3</v>
      </c>
      <c r="W33" s="127" t="s">
        <v>129</v>
      </c>
      <c r="X33" s="129">
        <v>0</v>
      </c>
      <c r="Y33" s="129">
        <v>0</v>
      </c>
      <c r="Z33" s="129">
        <v>1185</v>
      </c>
      <c r="AA33" s="129">
        <v>0</v>
      </c>
      <c r="AB33" s="129">
        <v>1199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34993620</v>
      </c>
      <c r="AH33" s="51">
        <f t="shared" si="8"/>
        <v>776</v>
      </c>
      <c r="AI33" s="52">
        <f t="shared" si="7"/>
        <v>180.88578088578089</v>
      </c>
      <c r="AJ33" s="108">
        <v>0</v>
      </c>
      <c r="AK33" s="108">
        <v>0</v>
      </c>
      <c r="AL33" s="108"/>
      <c r="AM33" s="108">
        <v>0</v>
      </c>
      <c r="AN33" s="108">
        <v>1</v>
      </c>
      <c r="AO33" s="108">
        <v>0.45</v>
      </c>
      <c r="AP33" s="129">
        <v>7796188</v>
      </c>
      <c r="AQ33" s="129">
        <f t="shared" si="10"/>
        <v>752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8</v>
      </c>
      <c r="E34" s="43">
        <f t="shared" si="0"/>
        <v>5.6338028169014089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134</v>
      </c>
      <c r="P34" s="125">
        <v>101</v>
      </c>
      <c r="Q34" s="125">
        <v>26731452</v>
      </c>
      <c r="R34" s="48">
        <f t="shared" si="3"/>
        <v>4525</v>
      </c>
      <c r="S34" s="49">
        <f t="shared" si="4"/>
        <v>108.6</v>
      </c>
      <c r="T34" s="49">
        <f t="shared" si="5"/>
        <v>4.5250000000000004</v>
      </c>
      <c r="U34" s="126">
        <v>4.5999999999999996</v>
      </c>
      <c r="V34" s="126">
        <f t="shared" si="6"/>
        <v>4.5999999999999996</v>
      </c>
      <c r="W34" s="127" t="s">
        <v>129</v>
      </c>
      <c r="X34" s="129">
        <v>0</v>
      </c>
      <c r="Y34" s="129">
        <v>0</v>
      </c>
      <c r="Z34" s="129">
        <v>1112</v>
      </c>
      <c r="AA34" s="129">
        <v>0</v>
      </c>
      <c r="AB34" s="129">
        <v>1109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34994416</v>
      </c>
      <c r="AH34" s="51">
        <f t="shared" si="8"/>
        <v>796</v>
      </c>
      <c r="AI34" s="52">
        <f t="shared" si="7"/>
        <v>175.91160220994473</v>
      </c>
      <c r="AJ34" s="108">
        <v>0</v>
      </c>
      <c r="AK34" s="108">
        <v>0</v>
      </c>
      <c r="AL34" s="108"/>
      <c r="AM34" s="108">
        <v>0</v>
      </c>
      <c r="AN34" s="108">
        <v>1</v>
      </c>
      <c r="AO34" s="108">
        <v>0.45</v>
      </c>
      <c r="AP34" s="129">
        <v>7797320</v>
      </c>
      <c r="AQ34" s="129">
        <f t="shared" si="10"/>
        <v>1132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127.66666666666667</v>
      </c>
      <c r="Q35" s="66">
        <f>Q34-Q10</f>
        <v>126875</v>
      </c>
      <c r="R35" s="67">
        <f>SUM(R11:R34)</f>
        <v>126875</v>
      </c>
      <c r="S35" s="175">
        <f>AVERAGE(S11:S34)</f>
        <v>126.875</v>
      </c>
      <c r="T35" s="175">
        <f>SUM(T11:T34)</f>
        <v>126.875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25948</v>
      </c>
      <c r="AH35" s="70">
        <f>SUM(AH11:AH34)</f>
        <v>25948</v>
      </c>
      <c r="AI35" s="71">
        <f>$AH$35/$T35</f>
        <v>204.51625615763547</v>
      </c>
      <c r="AJ35" s="99"/>
      <c r="AK35" s="100"/>
      <c r="AL35" s="100"/>
      <c r="AM35" s="100"/>
      <c r="AN35" s="101"/>
      <c r="AO35" s="72"/>
      <c r="AP35" s="73">
        <f>AP34-AP10</f>
        <v>7155</v>
      </c>
      <c r="AQ35" s="74">
        <f>SUM(AQ11:AQ34)</f>
        <v>7155</v>
      </c>
      <c r="AR35" s="75">
        <f>AVERAGE(AR11:AR34)</f>
        <v>1.0016666666666667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245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122" t="s">
        <v>124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91" t="s">
        <v>322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15" t="s">
        <v>324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88"/>
      <c r="T44" s="88"/>
      <c r="U44" s="88"/>
      <c r="V44" s="88"/>
      <c r="W44" s="112"/>
      <c r="X44" s="112"/>
      <c r="Y44" s="112"/>
      <c r="Z44" s="112"/>
      <c r="AA44" s="112"/>
      <c r="AB44" s="112"/>
      <c r="AC44" s="112"/>
      <c r="AD44" s="112"/>
      <c r="AE44" s="112"/>
      <c r="AM44" s="22"/>
      <c r="AN44" s="109"/>
      <c r="AO44" s="109"/>
      <c r="AP44" s="109"/>
      <c r="AQ44" s="109"/>
      <c r="AR44" s="112"/>
      <c r="AV44" s="195"/>
      <c r="AW44" s="195"/>
      <c r="AY44" s="107"/>
    </row>
    <row r="45" spans="2:51" x14ac:dyDescent="0.25">
      <c r="B45" s="91" t="s">
        <v>244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88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325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326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15" t="s">
        <v>327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5" t="s">
        <v>328</v>
      </c>
      <c r="C49" s="121"/>
      <c r="D49" s="121"/>
      <c r="E49" s="121"/>
      <c r="F49" s="121"/>
      <c r="G49" s="121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323</v>
      </c>
      <c r="C50" s="116"/>
      <c r="D50" s="116"/>
      <c r="E50" s="121"/>
      <c r="F50" s="121"/>
      <c r="G50" s="121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131</v>
      </c>
      <c r="C51" s="116"/>
      <c r="D51" s="116"/>
      <c r="E51" s="121"/>
      <c r="F51" s="121"/>
      <c r="G51" s="121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329</v>
      </c>
      <c r="C52" s="116"/>
      <c r="D52" s="116"/>
      <c r="E52" s="121"/>
      <c r="F52" s="121"/>
      <c r="G52" s="121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5" t="s">
        <v>229</v>
      </c>
      <c r="C53" s="116"/>
      <c r="D53" s="116"/>
      <c r="E53" s="121"/>
      <c r="F53" s="121"/>
      <c r="G53" s="121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22" t="s">
        <v>132</v>
      </c>
      <c r="C54" s="116"/>
      <c r="D54" s="116"/>
      <c r="E54" s="121"/>
      <c r="F54" s="121"/>
      <c r="G54" s="121"/>
      <c r="H54" s="116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330</v>
      </c>
      <c r="C55" s="116"/>
      <c r="D55" s="116"/>
      <c r="E55" s="121"/>
      <c r="F55" s="121"/>
      <c r="G55" s="121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133</v>
      </c>
      <c r="C56" s="116"/>
      <c r="D56" s="116"/>
      <c r="E56" s="121"/>
      <c r="F56" s="121"/>
      <c r="G56" s="121"/>
      <c r="H56" s="116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18" t="s">
        <v>140</v>
      </c>
      <c r="C57" s="116"/>
      <c r="D57" s="116"/>
      <c r="E57" s="121"/>
      <c r="F57" s="121"/>
      <c r="G57" s="121"/>
      <c r="H57" s="116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15" t="s">
        <v>331</v>
      </c>
      <c r="C58" s="116"/>
      <c r="D58" s="116"/>
      <c r="E58" s="121"/>
      <c r="F58" s="121"/>
      <c r="G58" s="121"/>
      <c r="H58" s="116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22" t="s">
        <v>138</v>
      </c>
      <c r="C59" s="118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20"/>
      <c r="T59" s="119"/>
      <c r="U59" s="119"/>
      <c r="V59" s="119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15" t="s">
        <v>332</v>
      </c>
      <c r="C60" s="116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20"/>
      <c r="T60" s="119"/>
      <c r="U60" s="119"/>
      <c r="V60" s="119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1" t="s">
        <v>221</v>
      </c>
      <c r="C61" s="116"/>
      <c r="D61" s="116"/>
      <c r="E61" s="116"/>
      <c r="F61" s="116"/>
      <c r="G61" s="116"/>
      <c r="H61" s="116"/>
      <c r="I61" s="176"/>
      <c r="J61" s="117"/>
      <c r="K61" s="117"/>
      <c r="L61" s="117"/>
      <c r="M61" s="117"/>
      <c r="N61" s="117"/>
      <c r="O61" s="117"/>
      <c r="P61" s="117"/>
      <c r="Q61" s="117"/>
      <c r="R61" s="117"/>
      <c r="S61" s="120"/>
      <c r="T61" s="119"/>
      <c r="U61" s="119"/>
      <c r="V61" s="119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 t="s">
        <v>310</v>
      </c>
      <c r="C62" s="116"/>
      <c r="D62" s="116"/>
      <c r="E62" s="116"/>
      <c r="F62" s="116"/>
      <c r="G62" s="116"/>
      <c r="H62" s="116"/>
      <c r="I62" s="176"/>
      <c r="J62" s="117"/>
      <c r="K62" s="117"/>
      <c r="L62" s="117"/>
      <c r="M62" s="117"/>
      <c r="N62" s="117"/>
      <c r="O62" s="117"/>
      <c r="P62" s="117"/>
      <c r="Q62" s="117"/>
      <c r="R62" s="117"/>
      <c r="S62" s="120"/>
      <c r="T62" s="119"/>
      <c r="U62" s="119"/>
      <c r="V62" s="119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 t="s">
        <v>127</v>
      </c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20"/>
      <c r="T63" s="119"/>
      <c r="U63" s="119"/>
      <c r="V63" s="119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1"/>
      <c r="C64" s="118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9"/>
      <c r="U64" s="119"/>
      <c r="V64" s="119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2:51" x14ac:dyDescent="0.25">
      <c r="B65" s="95"/>
      <c r="C65" s="116"/>
      <c r="D65" s="116"/>
      <c r="E65" s="116"/>
      <c r="F65" s="116"/>
      <c r="G65" s="94"/>
      <c r="H65" s="94"/>
      <c r="I65" s="17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9"/>
      <c r="U65" s="119"/>
      <c r="V65" s="119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2:51" x14ac:dyDescent="0.25">
      <c r="B66" s="95"/>
      <c r="C66" s="116"/>
      <c r="D66" s="116"/>
      <c r="E66" s="116"/>
      <c r="F66" s="116"/>
      <c r="G66" s="94"/>
      <c r="H66" s="94"/>
      <c r="I66" s="123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9"/>
      <c r="U66" s="119"/>
      <c r="V66" s="119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2:51" x14ac:dyDescent="0.25">
      <c r="B67" s="122"/>
      <c r="C67" s="122"/>
      <c r="D67" s="116"/>
      <c r="E67" s="94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9"/>
      <c r="U67" s="119"/>
      <c r="V67" s="119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2:51" x14ac:dyDescent="0.25">
      <c r="B68" s="91"/>
      <c r="C68" s="118"/>
      <c r="D68" s="116"/>
      <c r="E68" s="116"/>
      <c r="F68" s="116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9"/>
      <c r="U68" s="119"/>
      <c r="V68" s="119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2:51" x14ac:dyDescent="0.25">
      <c r="B69" s="95"/>
      <c r="C69" s="118"/>
      <c r="D69" s="116"/>
      <c r="E69" s="94"/>
      <c r="F69" s="116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9"/>
      <c r="U69" s="119"/>
      <c r="V69" s="119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2:51" x14ac:dyDescent="0.25">
      <c r="B70" s="95"/>
      <c r="C70" s="116"/>
      <c r="D70" s="116"/>
      <c r="E70" s="116"/>
      <c r="F70" s="116"/>
      <c r="G70" s="94"/>
      <c r="H70" s="94"/>
      <c r="I70" s="176"/>
      <c r="J70" s="117"/>
      <c r="K70" s="117"/>
      <c r="L70" s="117"/>
      <c r="M70" s="117"/>
      <c r="N70" s="117"/>
      <c r="O70" s="117"/>
      <c r="P70" s="117"/>
      <c r="Q70" s="117"/>
      <c r="R70" s="117"/>
      <c r="S70" s="120"/>
      <c r="T70" s="119"/>
      <c r="U70" s="119"/>
      <c r="V70" s="119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2:51" x14ac:dyDescent="0.25">
      <c r="B71" s="95"/>
      <c r="C71" s="116"/>
      <c r="D71" s="116"/>
      <c r="E71" s="116"/>
      <c r="F71" s="116"/>
      <c r="G71" s="94"/>
      <c r="H71" s="94"/>
      <c r="I71" s="123"/>
      <c r="J71" s="117"/>
      <c r="K71" s="117"/>
      <c r="L71" s="117"/>
      <c r="M71" s="117"/>
      <c r="N71" s="117"/>
      <c r="O71" s="117"/>
      <c r="P71" s="117"/>
      <c r="Q71" s="117"/>
      <c r="R71" s="117"/>
      <c r="S71" s="120"/>
      <c r="T71" s="120"/>
      <c r="U71" s="120"/>
      <c r="V71" s="120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2:51" x14ac:dyDescent="0.25">
      <c r="B72" s="95"/>
      <c r="C72" s="122"/>
      <c r="D72" s="116"/>
      <c r="E72" s="94"/>
      <c r="F72" s="116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120"/>
      <c r="V72" s="120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2:51" x14ac:dyDescent="0.25">
      <c r="B73" s="95"/>
      <c r="C73" s="122"/>
      <c r="D73" s="116"/>
      <c r="E73" s="94"/>
      <c r="F73" s="116"/>
      <c r="G73" s="116"/>
      <c r="H73" s="116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2:51" x14ac:dyDescent="0.25">
      <c r="B74" s="95"/>
      <c r="C74" s="122"/>
      <c r="D74" s="116"/>
      <c r="E74" s="94"/>
      <c r="F74" s="116"/>
      <c r="G74" s="116"/>
      <c r="H74" s="116"/>
      <c r="I74" s="116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3"/>
      <c r="V74" s="83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2:51" x14ac:dyDescent="0.25">
      <c r="B75" s="95"/>
      <c r="C75" s="118"/>
      <c r="D75" s="116"/>
      <c r="E75" s="94"/>
      <c r="F75" s="116"/>
      <c r="G75" s="116"/>
      <c r="H75" s="116"/>
      <c r="I75" s="116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20"/>
      <c r="U75" s="83"/>
      <c r="V75" s="83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V75" s="111"/>
      <c r="AW75" s="107"/>
      <c r="AX75" s="107"/>
      <c r="AY75" s="107"/>
    </row>
    <row r="76" spans="2:51" x14ac:dyDescent="0.25">
      <c r="B76" s="95"/>
      <c r="C76" s="118"/>
      <c r="D76" s="116"/>
      <c r="E76" s="116"/>
      <c r="F76" s="116"/>
      <c r="G76" s="116"/>
      <c r="H76" s="116"/>
      <c r="I76" s="116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20"/>
      <c r="U76" s="83"/>
      <c r="V76" s="83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V76" s="111"/>
      <c r="AW76" s="107"/>
      <c r="AX76" s="107"/>
      <c r="AY76" s="107"/>
    </row>
    <row r="77" spans="2:51" x14ac:dyDescent="0.25">
      <c r="B77" s="95"/>
      <c r="C77" s="118"/>
      <c r="D77" s="116"/>
      <c r="E77" s="116"/>
      <c r="F77" s="116"/>
      <c r="G77" s="116"/>
      <c r="H77" s="116"/>
      <c r="I77" s="116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0"/>
      <c r="U77" s="83"/>
      <c r="V77" s="83"/>
      <c r="W77" s="112"/>
      <c r="X77" s="112"/>
      <c r="Y77" s="112"/>
      <c r="Z77" s="112"/>
      <c r="AA77" s="112"/>
      <c r="AB77" s="112"/>
      <c r="AC77" s="112"/>
      <c r="AD77" s="112"/>
      <c r="AE77" s="112"/>
      <c r="AM77" s="113"/>
      <c r="AN77" s="113"/>
      <c r="AO77" s="113"/>
      <c r="AP77" s="113"/>
      <c r="AQ77" s="113"/>
      <c r="AR77" s="113"/>
      <c r="AS77" s="114"/>
      <c r="AV77" s="111"/>
      <c r="AW77" s="107"/>
      <c r="AX77" s="107"/>
      <c r="AY77" s="107"/>
    </row>
    <row r="78" spans="2:51" x14ac:dyDescent="0.25">
      <c r="B78" s="95"/>
      <c r="C78" s="118"/>
      <c r="D78" s="116"/>
      <c r="E78" s="94"/>
      <c r="F78" s="116"/>
      <c r="G78" s="116"/>
      <c r="H78" s="116"/>
      <c r="I78" s="116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20"/>
      <c r="U78" s="83"/>
      <c r="V78" s="83"/>
      <c r="W78" s="112"/>
      <c r="X78" s="112"/>
      <c r="Y78" s="112"/>
      <c r="Z78" s="112"/>
      <c r="AA78" s="112"/>
      <c r="AB78" s="112"/>
      <c r="AC78" s="112"/>
      <c r="AD78" s="112"/>
      <c r="AE78" s="112"/>
      <c r="AM78" s="113"/>
      <c r="AN78" s="113"/>
      <c r="AO78" s="113"/>
      <c r="AP78" s="113"/>
      <c r="AQ78" s="113"/>
      <c r="AR78" s="113"/>
      <c r="AS78" s="114"/>
      <c r="AV78" s="111"/>
      <c r="AW78" s="107"/>
      <c r="AX78" s="107"/>
      <c r="AY78" s="107"/>
    </row>
    <row r="79" spans="2:51" x14ac:dyDescent="0.25">
      <c r="B79" s="95"/>
      <c r="C79" s="118"/>
      <c r="D79" s="116"/>
      <c r="E79" s="116"/>
      <c r="F79" s="116"/>
      <c r="G79" s="116"/>
      <c r="H79" s="116"/>
      <c r="I79" s="116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20"/>
      <c r="U79" s="83"/>
      <c r="V79" s="83"/>
      <c r="W79" s="112"/>
      <c r="X79" s="112"/>
      <c r="Y79" s="112"/>
      <c r="Z79" s="112"/>
      <c r="AA79" s="112"/>
      <c r="AB79" s="112"/>
      <c r="AC79" s="112"/>
      <c r="AD79" s="112"/>
      <c r="AE79" s="112"/>
      <c r="AM79" s="113"/>
      <c r="AN79" s="113"/>
      <c r="AO79" s="113"/>
      <c r="AP79" s="113"/>
      <c r="AQ79" s="113"/>
      <c r="AR79" s="113"/>
      <c r="AS79" s="114"/>
      <c r="AV79" s="111"/>
      <c r="AW79" s="107"/>
      <c r="AX79" s="107"/>
      <c r="AY79" s="107"/>
    </row>
    <row r="80" spans="2:51" x14ac:dyDescent="0.25">
      <c r="B80" s="95"/>
      <c r="C80" s="115"/>
      <c r="D80" s="116"/>
      <c r="E80" s="116"/>
      <c r="F80" s="116"/>
      <c r="G80" s="116"/>
      <c r="H80" s="116"/>
      <c r="I80" s="116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20"/>
      <c r="U80" s="83"/>
      <c r="V80" s="83"/>
      <c r="W80" s="112"/>
      <c r="X80" s="112"/>
      <c r="Y80" s="112"/>
      <c r="Z80" s="92"/>
      <c r="AA80" s="112"/>
      <c r="AB80" s="112"/>
      <c r="AC80" s="112"/>
      <c r="AD80" s="112"/>
      <c r="AE80" s="112"/>
      <c r="AM80" s="113"/>
      <c r="AN80" s="113"/>
      <c r="AO80" s="113"/>
      <c r="AP80" s="113"/>
      <c r="AQ80" s="113"/>
      <c r="AR80" s="113"/>
      <c r="AS80" s="114"/>
      <c r="AV80" s="111"/>
      <c r="AW80" s="107"/>
      <c r="AX80" s="107"/>
      <c r="AY80" s="107"/>
    </row>
    <row r="81" spans="1:51" x14ac:dyDescent="0.25">
      <c r="B81" s="95"/>
      <c r="C81" s="115"/>
      <c r="D81" s="94"/>
      <c r="E81" s="116"/>
      <c r="F81" s="116"/>
      <c r="G81" s="116"/>
      <c r="H81" s="116"/>
      <c r="I81" s="94"/>
      <c r="J81" s="117"/>
      <c r="K81" s="117"/>
      <c r="L81" s="117"/>
      <c r="M81" s="117"/>
      <c r="N81" s="117"/>
      <c r="O81" s="117"/>
      <c r="P81" s="117"/>
      <c r="Q81" s="117"/>
      <c r="R81" s="117"/>
      <c r="S81" s="92"/>
      <c r="T81" s="92"/>
      <c r="U81" s="92"/>
      <c r="V81" s="92"/>
      <c r="W81" s="92"/>
      <c r="X81" s="92"/>
      <c r="Y81" s="92"/>
      <c r="Z81" s="84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111"/>
      <c r="AW81" s="107"/>
      <c r="AX81" s="107"/>
      <c r="AY81" s="107"/>
    </row>
    <row r="82" spans="1:51" x14ac:dyDescent="0.25">
      <c r="B82" s="95"/>
      <c r="C82" s="122"/>
      <c r="D82" s="94"/>
      <c r="E82" s="116"/>
      <c r="F82" s="116"/>
      <c r="G82" s="116"/>
      <c r="H82" s="116"/>
      <c r="I82" s="94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84"/>
      <c r="X82" s="84"/>
      <c r="Y82" s="84"/>
      <c r="Z82" s="112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111"/>
      <c r="AW82" s="107"/>
      <c r="AX82" s="107"/>
      <c r="AY82" s="107"/>
    </row>
    <row r="83" spans="1:51" x14ac:dyDescent="0.25">
      <c r="B83" s="95"/>
      <c r="C83" s="122"/>
      <c r="D83" s="116"/>
      <c r="E83" s="94"/>
      <c r="F83" s="116"/>
      <c r="G83" s="116"/>
      <c r="H83" s="116"/>
      <c r="I83" s="116"/>
      <c r="J83" s="92"/>
      <c r="K83" s="92"/>
      <c r="L83" s="92"/>
      <c r="M83" s="92"/>
      <c r="N83" s="92"/>
      <c r="O83" s="92"/>
      <c r="P83" s="92"/>
      <c r="Q83" s="92"/>
      <c r="R83" s="92"/>
      <c r="S83" s="117"/>
      <c r="T83" s="120"/>
      <c r="U83" s="83"/>
      <c r="V83" s="83"/>
      <c r="W83" s="112"/>
      <c r="X83" s="112"/>
      <c r="Y83" s="112"/>
      <c r="Z83" s="112"/>
      <c r="AA83" s="112"/>
      <c r="AB83" s="112"/>
      <c r="AC83" s="112"/>
      <c r="AD83" s="112"/>
      <c r="AE83" s="112"/>
      <c r="AM83" s="113"/>
      <c r="AN83" s="113"/>
      <c r="AO83" s="113"/>
      <c r="AP83" s="113"/>
      <c r="AQ83" s="113"/>
      <c r="AR83" s="113"/>
      <c r="AS83" s="114"/>
      <c r="AV83" s="111"/>
      <c r="AW83" s="107"/>
      <c r="AX83" s="107"/>
      <c r="AY83" s="107"/>
    </row>
    <row r="84" spans="1:51" x14ac:dyDescent="0.25">
      <c r="B84" s="95"/>
      <c r="C84" s="118"/>
      <c r="D84" s="116"/>
      <c r="E84" s="94"/>
      <c r="F84" s="94"/>
      <c r="G84" s="116"/>
      <c r="H84" s="116"/>
      <c r="I84" s="116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20"/>
      <c r="U84" s="83"/>
      <c r="V84" s="83"/>
      <c r="W84" s="112"/>
      <c r="X84" s="112"/>
      <c r="Y84" s="112"/>
      <c r="Z84" s="112"/>
      <c r="AA84" s="112"/>
      <c r="AB84" s="112"/>
      <c r="AC84" s="112"/>
      <c r="AD84" s="112"/>
      <c r="AE84" s="112"/>
      <c r="AM84" s="113"/>
      <c r="AN84" s="113"/>
      <c r="AO84" s="113"/>
      <c r="AP84" s="113"/>
      <c r="AQ84" s="113"/>
      <c r="AR84" s="113"/>
      <c r="AS84" s="114"/>
      <c r="AV84" s="111"/>
      <c r="AW84" s="107"/>
      <c r="AX84" s="107"/>
      <c r="AY84" s="107"/>
    </row>
    <row r="85" spans="1:51" x14ac:dyDescent="0.25">
      <c r="B85" s="95"/>
      <c r="C85" s="118"/>
      <c r="D85" s="116"/>
      <c r="E85" s="116"/>
      <c r="F85" s="94"/>
      <c r="G85" s="94"/>
      <c r="H85" s="94"/>
      <c r="I85" s="116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20"/>
      <c r="U85" s="83"/>
      <c r="V85" s="83"/>
      <c r="W85" s="112"/>
      <c r="X85" s="112"/>
      <c r="Y85" s="112"/>
      <c r="Z85" s="112"/>
      <c r="AA85" s="112"/>
      <c r="AB85" s="112"/>
      <c r="AC85" s="112"/>
      <c r="AD85" s="112"/>
      <c r="AE85" s="112"/>
      <c r="AM85" s="113"/>
      <c r="AN85" s="113"/>
      <c r="AO85" s="113"/>
      <c r="AP85" s="113"/>
      <c r="AQ85" s="113"/>
      <c r="AR85" s="113"/>
      <c r="AS85" s="114"/>
      <c r="AV85" s="111"/>
      <c r="AW85" s="107"/>
      <c r="AX85" s="107"/>
      <c r="AY85" s="107"/>
    </row>
    <row r="86" spans="1:51" x14ac:dyDescent="0.25">
      <c r="B86" s="177"/>
      <c r="C86" s="92"/>
      <c r="D86" s="116"/>
      <c r="E86" s="116"/>
      <c r="F86" s="116"/>
      <c r="G86" s="94"/>
      <c r="H86" s="94"/>
      <c r="I86" s="116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20"/>
      <c r="U86" s="83"/>
      <c r="V86" s="83"/>
      <c r="W86" s="112"/>
      <c r="X86" s="112"/>
      <c r="Y86" s="112"/>
      <c r="Z86" s="112"/>
      <c r="AA86" s="112"/>
      <c r="AB86" s="112"/>
      <c r="AC86" s="112"/>
      <c r="AD86" s="112"/>
      <c r="AE86" s="112"/>
      <c r="AM86" s="113"/>
      <c r="AN86" s="113"/>
      <c r="AO86" s="113"/>
      <c r="AP86" s="113"/>
      <c r="AQ86" s="113"/>
      <c r="AR86" s="113"/>
      <c r="AS86" s="114"/>
      <c r="AV86" s="111"/>
      <c r="AW86" s="107"/>
      <c r="AX86" s="107"/>
      <c r="AY86" s="107"/>
    </row>
    <row r="87" spans="1:51" x14ac:dyDescent="0.25">
      <c r="B87" s="177"/>
      <c r="C87" s="122"/>
      <c r="D87" s="92"/>
      <c r="E87" s="116"/>
      <c r="F87" s="116"/>
      <c r="G87" s="116"/>
      <c r="H87" s="116"/>
      <c r="I87" s="92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20"/>
      <c r="U87" s="83"/>
      <c r="V87" s="83"/>
      <c r="W87" s="112"/>
      <c r="X87" s="112"/>
      <c r="Y87" s="112"/>
      <c r="Z87" s="112"/>
      <c r="AA87" s="112"/>
      <c r="AB87" s="112"/>
      <c r="AC87" s="112"/>
      <c r="AD87" s="112"/>
      <c r="AE87" s="112"/>
      <c r="AM87" s="113"/>
      <c r="AN87" s="113"/>
      <c r="AO87" s="113"/>
      <c r="AP87" s="113"/>
      <c r="AQ87" s="113"/>
      <c r="AR87" s="113"/>
      <c r="AS87" s="114"/>
      <c r="AV87" s="111"/>
      <c r="AW87" s="107"/>
      <c r="AX87" s="107"/>
      <c r="AY87" s="107"/>
    </row>
    <row r="88" spans="1:51" x14ac:dyDescent="0.25">
      <c r="B88" s="180"/>
      <c r="C88" s="183"/>
      <c r="D88" s="84"/>
      <c r="E88" s="178"/>
      <c r="F88" s="178"/>
      <c r="G88" s="178"/>
      <c r="H88" s="178"/>
      <c r="I88" s="84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84"/>
      <c r="U88" s="185"/>
      <c r="V88" s="185"/>
      <c r="W88" s="112"/>
      <c r="X88" s="112"/>
      <c r="Y88" s="112"/>
      <c r="Z88" s="112"/>
      <c r="AA88" s="112"/>
      <c r="AB88" s="112"/>
      <c r="AC88" s="112"/>
      <c r="AD88" s="112"/>
      <c r="AE88" s="112"/>
      <c r="AM88" s="113"/>
      <c r="AN88" s="113"/>
      <c r="AO88" s="113"/>
      <c r="AP88" s="113"/>
      <c r="AQ88" s="113"/>
      <c r="AR88" s="113"/>
      <c r="AS88" s="114"/>
      <c r="AU88" s="107"/>
      <c r="AV88" s="111"/>
      <c r="AW88" s="107"/>
      <c r="AX88" s="107"/>
      <c r="AY88" s="182"/>
    </row>
    <row r="89" spans="1:51" s="182" customFormat="1" x14ac:dyDescent="0.25">
      <c r="B89" s="180"/>
      <c r="C89" s="186"/>
      <c r="D89" s="178"/>
      <c r="E89" s="84"/>
      <c r="F89" s="178"/>
      <c r="G89" s="178"/>
      <c r="H89" s="178"/>
      <c r="I89" s="178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84"/>
      <c r="U89" s="185"/>
      <c r="V89" s="185"/>
      <c r="W89" s="112"/>
      <c r="X89" s="112"/>
      <c r="Y89" s="112"/>
      <c r="Z89" s="112"/>
      <c r="AA89" s="112"/>
      <c r="AB89" s="112"/>
      <c r="AC89" s="112"/>
      <c r="AD89" s="112"/>
      <c r="AE89" s="112"/>
      <c r="AM89" s="113"/>
      <c r="AN89" s="113"/>
      <c r="AO89" s="113"/>
      <c r="AP89" s="113"/>
      <c r="AQ89" s="113"/>
      <c r="AR89" s="113"/>
      <c r="AS89" s="114"/>
      <c r="AT89" s="22"/>
      <c r="AV89" s="111"/>
      <c r="AY89" s="107"/>
    </row>
    <row r="90" spans="1:51" x14ac:dyDescent="0.25">
      <c r="A90" s="112"/>
      <c r="B90" s="180"/>
      <c r="C90" s="181"/>
      <c r="D90" s="178"/>
      <c r="E90" s="84"/>
      <c r="F90" s="84"/>
      <c r="G90" s="178"/>
      <c r="H90" s="178"/>
      <c r="I90" s="113"/>
      <c r="J90" s="113"/>
      <c r="K90" s="113"/>
      <c r="L90" s="113"/>
      <c r="M90" s="113"/>
      <c r="N90" s="113"/>
      <c r="O90" s="114"/>
      <c r="P90" s="109"/>
      <c r="R90" s="111"/>
      <c r="AS90" s="107"/>
      <c r="AT90" s="107"/>
      <c r="AU90" s="107"/>
      <c r="AV90" s="107"/>
      <c r="AW90" s="107"/>
      <c r="AX90" s="107"/>
      <c r="AY90" s="107"/>
    </row>
    <row r="91" spans="1:51" x14ac:dyDescent="0.25">
      <c r="A91" s="112"/>
      <c r="B91" s="180"/>
      <c r="C91" s="182"/>
      <c r="D91" s="182"/>
      <c r="E91" s="182"/>
      <c r="F91" s="182"/>
      <c r="G91" s="84"/>
      <c r="H91" s="84"/>
      <c r="I91" s="113"/>
      <c r="J91" s="113"/>
      <c r="K91" s="113"/>
      <c r="L91" s="113"/>
      <c r="M91" s="113"/>
      <c r="N91" s="113"/>
      <c r="O91" s="114"/>
      <c r="P91" s="109"/>
      <c r="R91" s="109"/>
      <c r="AS91" s="107"/>
      <c r="AT91" s="107"/>
      <c r="AU91" s="107"/>
      <c r="AV91" s="107"/>
      <c r="AW91" s="107"/>
      <c r="AX91" s="107"/>
      <c r="AY91" s="107"/>
    </row>
    <row r="92" spans="1:51" x14ac:dyDescent="0.25">
      <c r="A92" s="112"/>
      <c r="B92" s="84"/>
      <c r="C92" s="182"/>
      <c r="D92" s="182"/>
      <c r="E92" s="182"/>
      <c r="F92" s="182"/>
      <c r="G92" s="84"/>
      <c r="H92" s="84"/>
      <c r="I92" s="113"/>
      <c r="J92" s="113"/>
      <c r="K92" s="113"/>
      <c r="L92" s="113"/>
      <c r="M92" s="113"/>
      <c r="N92" s="113"/>
      <c r="O92" s="114"/>
      <c r="P92" s="109"/>
      <c r="R92" s="109"/>
      <c r="AS92" s="107"/>
      <c r="AT92" s="107"/>
      <c r="AU92" s="107"/>
      <c r="AV92" s="107"/>
      <c r="AW92" s="107"/>
      <c r="AX92" s="107"/>
      <c r="AY92" s="107"/>
    </row>
    <row r="93" spans="1:51" x14ac:dyDescent="0.25">
      <c r="A93" s="112"/>
      <c r="B93" s="84"/>
      <c r="C93" s="182"/>
      <c r="D93" s="182"/>
      <c r="E93" s="182"/>
      <c r="F93" s="182"/>
      <c r="G93" s="182"/>
      <c r="H93" s="182"/>
      <c r="I93" s="113"/>
      <c r="J93" s="113"/>
      <c r="K93" s="113"/>
      <c r="L93" s="113"/>
      <c r="M93" s="113"/>
      <c r="N93" s="113"/>
      <c r="O93" s="114"/>
      <c r="P93" s="109"/>
      <c r="R93" s="109"/>
      <c r="AS93" s="107"/>
      <c r="AT93" s="107"/>
      <c r="AU93" s="107"/>
      <c r="AV93" s="107"/>
      <c r="AW93" s="107"/>
      <c r="AX93" s="107"/>
      <c r="AY93" s="107"/>
    </row>
    <row r="94" spans="1:51" x14ac:dyDescent="0.25">
      <c r="A94" s="112"/>
      <c r="B94" s="180"/>
      <c r="C94" s="182"/>
      <c r="D94" s="182"/>
      <c r="E94" s="182"/>
      <c r="F94" s="182"/>
      <c r="G94" s="182"/>
      <c r="H94" s="182"/>
      <c r="I94" s="113"/>
      <c r="J94" s="113"/>
      <c r="K94" s="113"/>
      <c r="L94" s="113"/>
      <c r="M94" s="113"/>
      <c r="N94" s="113"/>
      <c r="O94" s="114"/>
      <c r="P94" s="109"/>
      <c r="R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A95" s="112"/>
      <c r="C95" s="182"/>
      <c r="D95" s="182"/>
      <c r="E95" s="182"/>
      <c r="F95" s="182"/>
      <c r="G95" s="182"/>
      <c r="H95" s="182"/>
      <c r="I95" s="113"/>
      <c r="J95" s="113"/>
      <c r="K95" s="113"/>
      <c r="L95" s="113"/>
      <c r="M95" s="113"/>
      <c r="N95" s="113"/>
      <c r="O95" s="114"/>
      <c r="P95" s="109"/>
      <c r="R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A96" s="112"/>
      <c r="C96" s="182"/>
      <c r="D96" s="182"/>
      <c r="E96" s="182"/>
      <c r="F96" s="182"/>
      <c r="G96" s="182"/>
      <c r="H96" s="182"/>
      <c r="I96" s="113"/>
      <c r="J96" s="113"/>
      <c r="K96" s="113"/>
      <c r="L96" s="113"/>
      <c r="M96" s="113"/>
      <c r="N96" s="113"/>
      <c r="O96" s="114"/>
      <c r="P96" s="109"/>
      <c r="R96" s="84"/>
      <c r="AS96" s="107"/>
      <c r="AT96" s="107"/>
      <c r="AU96" s="107"/>
      <c r="AV96" s="107"/>
      <c r="AW96" s="107"/>
      <c r="AX96" s="107"/>
      <c r="AY96" s="107"/>
    </row>
    <row r="97" spans="1:51" x14ac:dyDescent="0.25">
      <c r="A97" s="112"/>
      <c r="I97" s="113"/>
      <c r="J97" s="113"/>
      <c r="K97" s="113"/>
      <c r="L97" s="113"/>
      <c r="M97" s="113"/>
      <c r="N97" s="113"/>
      <c r="O97" s="114"/>
      <c r="R97" s="109"/>
      <c r="AS97" s="107"/>
      <c r="AT97" s="107"/>
      <c r="AU97" s="107"/>
      <c r="AV97" s="107"/>
      <c r="AW97" s="107"/>
      <c r="AX97" s="107"/>
      <c r="AY97" s="107"/>
    </row>
    <row r="98" spans="1:51" x14ac:dyDescent="0.25">
      <c r="O98" s="114"/>
      <c r="R98" s="109"/>
      <c r="AS98" s="107"/>
      <c r="AT98" s="107"/>
      <c r="AU98" s="107"/>
      <c r="AV98" s="107"/>
      <c r="AW98" s="107"/>
      <c r="AX98" s="107"/>
      <c r="AY98" s="107"/>
    </row>
    <row r="99" spans="1:51" x14ac:dyDescent="0.25">
      <c r="O99" s="114"/>
      <c r="R99" s="109"/>
      <c r="AS99" s="107"/>
      <c r="AT99" s="107"/>
      <c r="AU99" s="107"/>
      <c r="AV99" s="107"/>
      <c r="AW99" s="107"/>
      <c r="AX99" s="107"/>
      <c r="AY99" s="107"/>
    </row>
    <row r="100" spans="1:51" x14ac:dyDescent="0.25">
      <c r="O100" s="114"/>
      <c r="R100" s="109"/>
      <c r="AS100" s="107"/>
      <c r="AT100" s="107"/>
      <c r="AU100" s="107"/>
      <c r="AV100" s="107"/>
      <c r="AW100" s="107"/>
      <c r="AX100" s="107"/>
      <c r="AY100" s="107"/>
    </row>
    <row r="101" spans="1:51" x14ac:dyDescent="0.25">
      <c r="O101" s="114"/>
      <c r="R101" s="109"/>
      <c r="AS101" s="107"/>
      <c r="AT101" s="107"/>
      <c r="AU101" s="107"/>
      <c r="AV101" s="107"/>
      <c r="AW101" s="107"/>
      <c r="AX101" s="107"/>
      <c r="AY101" s="107"/>
    </row>
    <row r="102" spans="1:51" x14ac:dyDescent="0.25">
      <c r="O102" s="114"/>
      <c r="AS102" s="107"/>
      <c r="AT102" s="107"/>
      <c r="AU102" s="107"/>
      <c r="AV102" s="107"/>
      <c r="AW102" s="107"/>
      <c r="AX102" s="107"/>
      <c r="AY102" s="107"/>
    </row>
    <row r="103" spans="1:51" x14ac:dyDescent="0.25">
      <c r="O103" s="114"/>
      <c r="AS103" s="107"/>
      <c r="AT103" s="107"/>
      <c r="AU103" s="107"/>
      <c r="AV103" s="107"/>
      <c r="AW103" s="107"/>
      <c r="AX103" s="107"/>
      <c r="AY103" s="107"/>
    </row>
    <row r="104" spans="1:51" x14ac:dyDescent="0.25">
      <c r="O104" s="114"/>
      <c r="AS104" s="107"/>
      <c r="AT104" s="107"/>
      <c r="AU104" s="107"/>
      <c r="AV104" s="107"/>
      <c r="AW104" s="107"/>
      <c r="AX104" s="107"/>
      <c r="AY104" s="107"/>
    </row>
    <row r="105" spans="1:51" x14ac:dyDescent="0.25">
      <c r="O105" s="114"/>
      <c r="AS105" s="107"/>
      <c r="AT105" s="107"/>
      <c r="AU105" s="107"/>
      <c r="AV105" s="107"/>
      <c r="AW105" s="107"/>
      <c r="AX105" s="107"/>
      <c r="AY105" s="107"/>
    </row>
    <row r="106" spans="1:51" x14ac:dyDescent="0.25">
      <c r="O106" s="114"/>
      <c r="AS106" s="107"/>
      <c r="AT106" s="107"/>
      <c r="AU106" s="107"/>
      <c r="AV106" s="107"/>
      <c r="AW106" s="107"/>
      <c r="AX106" s="107"/>
      <c r="AY106" s="107"/>
    </row>
    <row r="107" spans="1:51" x14ac:dyDescent="0.25">
      <c r="O107" s="114"/>
      <c r="AS107" s="107"/>
      <c r="AT107" s="107"/>
      <c r="AU107" s="107"/>
      <c r="AV107" s="107"/>
      <c r="AW107" s="107"/>
      <c r="AX107" s="107"/>
      <c r="AY107" s="107"/>
    </row>
    <row r="108" spans="1:51" x14ac:dyDescent="0.25">
      <c r="O108" s="114"/>
      <c r="Q108" s="109"/>
      <c r="AS108" s="107"/>
      <c r="AT108" s="107"/>
      <c r="AU108" s="107"/>
      <c r="AV108" s="107"/>
      <c r="AW108" s="107"/>
      <c r="AX108" s="107"/>
      <c r="AY108" s="107"/>
    </row>
    <row r="109" spans="1:51" x14ac:dyDescent="0.25">
      <c r="O109" s="14"/>
      <c r="P109" s="109"/>
      <c r="Q109" s="109"/>
      <c r="AS109" s="107"/>
      <c r="AT109" s="107"/>
      <c r="AU109" s="107"/>
      <c r="AV109" s="107"/>
      <c r="AW109" s="107"/>
      <c r="AX109" s="107"/>
      <c r="AY109" s="107"/>
    </row>
    <row r="110" spans="1:51" x14ac:dyDescent="0.25">
      <c r="O110" s="14"/>
      <c r="P110" s="109"/>
      <c r="Q110" s="109"/>
      <c r="AS110" s="107"/>
      <c r="AT110" s="107"/>
      <c r="AU110" s="107"/>
      <c r="AV110" s="107"/>
      <c r="AW110" s="107"/>
      <c r="AX110" s="107"/>
      <c r="AY110" s="107"/>
    </row>
    <row r="111" spans="1:51" x14ac:dyDescent="0.25">
      <c r="O111" s="14"/>
      <c r="P111" s="109"/>
      <c r="Q111" s="109"/>
      <c r="AS111" s="107"/>
      <c r="AT111" s="107"/>
      <c r="AU111" s="107"/>
      <c r="AV111" s="107"/>
      <c r="AW111" s="107"/>
      <c r="AX111" s="107"/>
      <c r="AY111" s="107"/>
    </row>
    <row r="112" spans="1:51" x14ac:dyDescent="0.25">
      <c r="O112" s="14"/>
      <c r="P112" s="109"/>
      <c r="Q112" s="109"/>
      <c r="AS112" s="107"/>
      <c r="AT112" s="107"/>
      <c r="AU112" s="107"/>
      <c r="AV112" s="107"/>
      <c r="AW112" s="107"/>
      <c r="AX112" s="107"/>
      <c r="AY112" s="107"/>
    </row>
    <row r="113" spans="15:51" x14ac:dyDescent="0.25">
      <c r="O113" s="14"/>
      <c r="P113" s="109"/>
      <c r="Q113" s="109"/>
      <c r="AS113" s="107"/>
      <c r="AT113" s="107"/>
      <c r="AU113" s="107"/>
      <c r="AV113" s="107"/>
      <c r="AW113" s="107"/>
      <c r="AX113" s="107"/>
      <c r="AY113" s="107"/>
    </row>
    <row r="114" spans="15:51" x14ac:dyDescent="0.25">
      <c r="O114" s="14"/>
      <c r="P114" s="109"/>
      <c r="Q114" s="109"/>
      <c r="AS114" s="107"/>
      <c r="AT114" s="107"/>
      <c r="AU114" s="107"/>
      <c r="AV114" s="107"/>
      <c r="AW114" s="107"/>
      <c r="AX114" s="107"/>
      <c r="AY114" s="107"/>
    </row>
    <row r="115" spans="15:51" x14ac:dyDescent="0.25">
      <c r="O115" s="14"/>
      <c r="P115" s="109"/>
      <c r="Q115" s="109"/>
      <c r="AS115" s="107"/>
      <c r="AT115" s="107"/>
      <c r="AU115" s="107"/>
      <c r="AV115" s="107"/>
      <c r="AW115" s="107"/>
      <c r="AX115" s="107"/>
      <c r="AY115" s="107"/>
    </row>
    <row r="116" spans="15:51" x14ac:dyDescent="0.25">
      <c r="O116" s="14"/>
      <c r="P116" s="109"/>
      <c r="Q116" s="109"/>
      <c r="AS116" s="107"/>
      <c r="AT116" s="107"/>
      <c r="AU116" s="107"/>
      <c r="AV116" s="107"/>
      <c r="AW116" s="107"/>
      <c r="AX116" s="107"/>
      <c r="AY116" s="107"/>
    </row>
    <row r="117" spans="15:51" x14ac:dyDescent="0.25">
      <c r="O117" s="14"/>
      <c r="P117" s="109"/>
      <c r="Q117" s="109"/>
      <c r="AS117" s="107"/>
      <c r="AT117" s="107"/>
      <c r="AU117" s="107"/>
      <c r="AV117" s="107"/>
      <c r="AW117" s="107"/>
      <c r="AX117" s="107"/>
      <c r="AY117" s="107"/>
    </row>
    <row r="118" spans="15:51" x14ac:dyDescent="0.25">
      <c r="O118" s="14"/>
      <c r="P118" s="109"/>
      <c r="Q118" s="109"/>
      <c r="R118" s="109"/>
      <c r="S118" s="109"/>
      <c r="AS118" s="107"/>
      <c r="AT118" s="107"/>
      <c r="AU118" s="107"/>
      <c r="AV118" s="107"/>
      <c r="AW118" s="107"/>
      <c r="AX118" s="107"/>
      <c r="AY118" s="107"/>
    </row>
    <row r="119" spans="15:51" x14ac:dyDescent="0.25">
      <c r="O119" s="14"/>
      <c r="P119" s="109"/>
      <c r="Q119" s="109"/>
      <c r="R119" s="109"/>
      <c r="S119" s="109"/>
      <c r="T119" s="109"/>
      <c r="AS119" s="107"/>
      <c r="AT119" s="107"/>
      <c r="AU119" s="107"/>
      <c r="AV119" s="107"/>
      <c r="AW119" s="107"/>
      <c r="AX119" s="107"/>
      <c r="AY119" s="107"/>
    </row>
    <row r="120" spans="15:51" x14ac:dyDescent="0.25">
      <c r="O120" s="14"/>
      <c r="P120" s="109"/>
      <c r="Q120" s="109"/>
      <c r="R120" s="109"/>
      <c r="S120" s="109"/>
      <c r="T120" s="109"/>
      <c r="AS120" s="107"/>
      <c r="AT120" s="107"/>
      <c r="AU120" s="107"/>
      <c r="AV120" s="107"/>
      <c r="AW120" s="107"/>
      <c r="AX120" s="107"/>
      <c r="AY120" s="107"/>
    </row>
    <row r="121" spans="15:51" x14ac:dyDescent="0.25">
      <c r="O121" s="14"/>
      <c r="P121" s="109"/>
      <c r="T121" s="109"/>
      <c r="AS121" s="107"/>
      <c r="AT121" s="107"/>
      <c r="AU121" s="107"/>
      <c r="AV121" s="107"/>
      <c r="AW121" s="107"/>
      <c r="AX121" s="107"/>
      <c r="AY121" s="107"/>
    </row>
    <row r="122" spans="15:51" x14ac:dyDescent="0.25">
      <c r="O122" s="109"/>
      <c r="Q122" s="109"/>
      <c r="R122" s="109"/>
      <c r="S122" s="109"/>
      <c r="AS122" s="107"/>
      <c r="AT122" s="107"/>
      <c r="AU122" s="107"/>
      <c r="AV122" s="107"/>
      <c r="AW122" s="107"/>
      <c r="AX122" s="107"/>
      <c r="AY122" s="107"/>
    </row>
    <row r="123" spans="15:51" x14ac:dyDescent="0.25">
      <c r="O123" s="14"/>
      <c r="P123" s="109"/>
      <c r="Q123" s="109"/>
      <c r="R123" s="109"/>
      <c r="S123" s="109"/>
      <c r="T123" s="109"/>
      <c r="AS123" s="107"/>
      <c r="AT123" s="107"/>
      <c r="AU123" s="107"/>
      <c r="AV123" s="107"/>
      <c r="AW123" s="107"/>
      <c r="AX123" s="107"/>
      <c r="AY123" s="107"/>
    </row>
    <row r="124" spans="15:51" x14ac:dyDescent="0.25">
      <c r="O124" s="14"/>
      <c r="P124" s="109"/>
      <c r="Q124" s="109"/>
      <c r="R124" s="109"/>
      <c r="S124" s="109"/>
      <c r="T124" s="109"/>
      <c r="U124" s="109"/>
      <c r="AS124" s="107"/>
      <c r="AT124" s="107"/>
      <c r="AU124" s="107"/>
      <c r="AV124" s="107"/>
      <c r="AW124" s="107"/>
      <c r="AX124" s="107"/>
      <c r="AY124" s="107"/>
    </row>
    <row r="125" spans="15:51" x14ac:dyDescent="0.25">
      <c r="O125" s="14"/>
      <c r="P125" s="109"/>
      <c r="T125" s="109"/>
      <c r="U125" s="109"/>
      <c r="AS125" s="107"/>
      <c r="AT125" s="107"/>
      <c r="AU125" s="107"/>
      <c r="AV125" s="107"/>
      <c r="AW125" s="107"/>
      <c r="AX125" s="107"/>
    </row>
    <row r="136" spans="45:51" x14ac:dyDescent="0.25">
      <c r="AY136" s="107"/>
    </row>
    <row r="137" spans="45:51" x14ac:dyDescent="0.25">
      <c r="AS137" s="107"/>
      <c r="AT137" s="107"/>
      <c r="AU137" s="107"/>
      <c r="AV137" s="107"/>
      <c r="AW137" s="107"/>
      <c r="AX137" s="107"/>
    </row>
  </sheetData>
  <protectedRanges>
    <protectedRange sqref="N81:R81 B94 S83:T89 B86:B91 S79:T80 N84:R89 T71:T78 T45:T62" name="Range2_12_5_1_1"/>
    <protectedRange sqref="N10 L10 L6 D6 D8 AD8 AF8 O8:U8 AJ8:AR8 AF10 AR11:AR34 L24:N31 G23:G34 N12:N23 N32:N34 E23:E34 E11:G22 N11:AA11 O12:AA12 AB11:AF12 O13:AF34" name="Range1_16_3_1_1"/>
    <protectedRange sqref="I86 J84:M89 J81:M81 I8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0:H90 F89 E88" name="Range2_2_2_9_2_1_1"/>
    <protectedRange sqref="D86 D89:D90" name="Range2_1_1_1_1_1_9_2_1_1"/>
    <protectedRange sqref="Q10" name="Range1_17_1_1_1"/>
    <protectedRange sqref="AG10:AG34" name="Range1_18_1_1_1"/>
    <protectedRange sqref="C87 C89" name="Range2_4_1_1_1"/>
    <protectedRange sqref="AS16:AS34" name="Range1_1_1_1"/>
    <protectedRange sqref="P3:U5" name="Range1_16_1_1_1_1"/>
    <protectedRange sqref="C90 C88 C85" name="Range2_1_3_1_1"/>
    <protectedRange sqref="H11:H34" name="Range1_1_1_1_1_1_1"/>
    <protectedRange sqref="B92:B93 J82:R83 D87:D88 I87:I88 Z80:Z81 S81:Y82 AA81:AU82 E89:E90 G91:H92 F90" name="Range2_2_1_10_1_1_1_2"/>
    <protectedRange sqref="C86" name="Range2_2_1_10_2_1_1_1"/>
    <protectedRange sqref="N79:R80 G87:H87 D83 F86 E85" name="Range2_12_1_6_1_1"/>
    <protectedRange sqref="D78:D79 I83:I85 I79:M80 G88:H89 G81:H83 E86:E87 F87:F88 F80:F82 E79:E81" name="Range2_2_12_1_7_1_1"/>
    <protectedRange sqref="D84:D85" name="Range2_1_1_1_1_11_1_2_1_1"/>
    <protectedRange sqref="E82 G84:H84 F83" name="Range2_2_2_9_1_1_1_1"/>
    <protectedRange sqref="D80" name="Range2_1_1_1_1_1_9_1_1_1_1"/>
    <protectedRange sqref="C84 C79" name="Range2_1_1_2_1_1"/>
    <protectedRange sqref="C83" name="Range2_1_2_2_1_1"/>
    <protectedRange sqref="C82" name="Range2_3_2_1_1"/>
    <protectedRange sqref="F78:F79 E78 G80:H80" name="Range2_2_12_1_1_1_1_1"/>
    <protectedRange sqref="C78" name="Range2_1_4_2_1_1_1"/>
    <protectedRange sqref="C80:C81" name="Range2_5_1_1_1"/>
    <protectedRange sqref="E83:E84 F84:F85 G85:H86 I81:I82" name="Range2_2_1_1_1_1"/>
    <protectedRange sqref="D81:D82" name="Range2_1_1_1_1_1_1_1_1"/>
    <protectedRange sqref="AS11:AS15" name="Range1_4_1_1_1_1"/>
    <protectedRange sqref="J11:J15 J26:J34" name="Range1_1_2_1_10_1_1_1_1"/>
    <protectedRange sqref="R96" name="Range2_2_1_10_1_1_1_1_1"/>
    <protectedRange sqref="S38:S44" name="Range2_12_3_1_1_1_1"/>
    <protectedRange sqref="D38:H38 N38:R44" name="Range2_12_1_3_1_1_1_1"/>
    <protectedRange sqref="I38:M38 E39:M44" name="Range2_2_12_1_6_1_1_1_1"/>
    <protectedRange sqref="D39:D44" name="Range2_1_1_1_1_11_1_1_1_1_1_1"/>
    <protectedRange sqref="C39:C40" name="Range2_1_2_1_1_1_1_1"/>
    <protectedRange sqref="C38" name="Range2_3_1_1_1_1_1"/>
    <protectedRange sqref="T68:T70" name="Range2_12_5_1_1_3"/>
    <protectedRange sqref="T64:T67" name="Range2_12_5_1_1_2_2"/>
    <protectedRange sqref="T63" name="Range2_12_5_1_1_2_1_1"/>
    <protectedRange sqref="S63" name="Range2_12_4_1_1_1_4_2_2_1_1"/>
    <protectedRange sqref="B83:B85" name="Range2_12_5_1_1_2"/>
    <protectedRange sqref="B82" name="Range2_12_5_1_1_2_1_4_1_1_1_2_1_1_1_1_1_1_1"/>
    <protectedRange sqref="F77 G79:H79" name="Range2_2_12_1_1_1_1_1_1"/>
    <protectedRange sqref="D77:E77" name="Range2_2_12_1_7_1_1_2_1"/>
    <protectedRange sqref="C77" name="Range2_1_1_2_1_1_1"/>
    <protectedRange sqref="B80:B81" name="Range2_12_5_1_1_2_1"/>
    <protectedRange sqref="B79" name="Range2_12_5_1_1_2_1_2_1"/>
    <protectedRange sqref="B78" name="Range2_12_5_1_1_2_1_2_2"/>
    <protectedRange sqref="S75:S78" name="Range2_12_5_1_1_5"/>
    <protectedRange sqref="N75:R78" name="Range2_12_1_6_1_1_1"/>
    <protectedRange sqref="J75:M78" name="Range2_2_12_1_7_1_1_2"/>
    <protectedRange sqref="S72:S74" name="Range2_12_2_1_1_1_2_1_1_1"/>
    <protectedRange sqref="Q73:R74" name="Range2_12_1_4_1_1_1_1_1_1_1_1_1_1_1_1_1_1_1"/>
    <protectedRange sqref="N73:P74" name="Range2_12_1_2_1_1_1_1_1_1_1_1_1_1_1_1_1_1_1_1"/>
    <protectedRange sqref="J73:M74" name="Range2_2_12_1_4_1_1_1_1_1_1_1_1_1_1_1_1_1_1_1_1"/>
    <protectedRange sqref="Q72:R72" name="Range2_12_1_6_1_1_1_2_3_1_1_3_1_1_1_1_1_1_1"/>
    <protectedRange sqref="N72:P72" name="Range2_12_1_2_3_1_1_1_2_3_1_1_3_1_1_1_1_1_1_1"/>
    <protectedRange sqref="J72:M72" name="Range2_2_12_1_4_3_1_1_1_3_3_1_1_3_1_1_1_1_1_1_1"/>
    <protectedRange sqref="S70:S71" name="Range2_12_4_1_1_1_4_2_2_2_1"/>
    <protectedRange sqref="Q70:R71" name="Range2_12_1_6_1_1_1_2_3_2_1_1_3_2"/>
    <protectedRange sqref="N70:P71" name="Range2_12_1_2_3_1_1_1_2_3_2_1_1_3_2"/>
    <protectedRange sqref="K70:M71" name="Range2_2_12_1_4_3_1_1_1_3_3_2_1_1_3_2"/>
    <protectedRange sqref="J70:J71" name="Range2_2_12_1_4_3_1_1_1_3_2_1_2_2_2"/>
    <protectedRange sqref="I70" name="Range2_2_12_1_4_3_1_1_1_3_3_1_1_3_1_1_1_1_1_1_2_2"/>
    <protectedRange sqref="I72:I78" name="Range2_2_12_1_7_1_1_2_2_1_1"/>
    <protectedRange sqref="I71" name="Range2_2_12_1_4_3_1_1_1_3_3_1_1_3_1_1_1_1_1_1_2_1_1"/>
    <protectedRange sqref="G78:H78" name="Range2_2_12_1_3_1_2_1_1_1_2_1_1_1_1_1_1_2_1_1_1_1_1_1_1_1_1"/>
    <protectedRange sqref="F76 G75:H77" name="Range2_2_12_1_3_3_1_1_1_2_1_1_1_1_1_1_1_1_1_1_1_1_1_1_1_1"/>
    <protectedRange sqref="G72:H72" name="Range2_2_12_1_3_1_2_1_1_1_2_1_1_1_1_1_1_2_1_1_1_1_1_2_1"/>
    <protectedRange sqref="F72:F75" name="Range2_2_12_1_3_1_2_1_1_1_3_1_1_1_1_1_3_1_1_1_1_1_1_1_1_1"/>
    <protectedRange sqref="G73:H74" name="Range2_2_12_1_3_1_2_1_1_1_1_2_1_1_1_1_1_1_1_1_1_1_1"/>
    <protectedRange sqref="D72:E73" name="Range2_2_12_1_3_1_2_1_1_1_3_1_1_1_1_1_1_1_2_1_1_1_1_1_1_1"/>
    <protectedRange sqref="B76" name="Range2_12_5_1_1_2_1_4_1_1_1_2_1_1_1_1_1_1_1_1_1_2_1_1_1_1_1"/>
    <protectedRange sqref="B77" name="Range2_12_5_1_1_2_1_2_2_1_1_1_1_1"/>
    <protectedRange sqref="D76:E76" name="Range2_2_12_1_7_1_1_2_1_1"/>
    <protectedRange sqref="C76" name="Range2_1_1_2_1_1_1_1"/>
    <protectedRange sqref="D75" name="Range2_2_12_1_7_1_1_2_1_1_1_1_1_1"/>
    <protectedRange sqref="E75" name="Range2_2_12_1_1_1_1_1_1_1_1_1_1_1_1"/>
    <protectedRange sqref="C75" name="Range2_1_4_2_1_1_1_1_1_1_1_1_1"/>
    <protectedRange sqref="D74:E74" name="Range2_2_12_1_3_1_2_1_1_1_3_1_1_1_1_1_1_1_2_1_1_1_1_1_1_1_1"/>
    <protectedRange sqref="B75" name="Range2_12_5_1_1_2_1_2_2_1_1_1_1"/>
    <protectedRange sqref="S64:S69" name="Range2_12_5_1_1_5_1"/>
    <protectedRange sqref="N66:R69" name="Range2_12_1_6_1_1_1_1"/>
    <protectedRange sqref="J68:M69 L66:M67" name="Range2_2_12_1_7_1_1_2_2"/>
    <protectedRange sqref="I68:I69" name="Range2_2_12_1_7_1_1_2_2_1_1_1"/>
    <protectedRange sqref="B74" name="Range2_12_5_1_1_2_1_2_2_1_1_1_1_2_1_1_1"/>
    <protectedRange sqref="B73" name="Range2_12_5_1_1_2_1_2_2_1_1_1_1_2_1_1_1_2"/>
    <protectedRange sqref="C41:C44" name="Range2_1_2_1_1_1_1_1_1"/>
    <protectedRange sqref="B72" name="Range2_12_5_1_1_2_1_2_2_1_1_1_1_2_1_1_1_2_1_1"/>
    <protectedRange sqref="B41:B42" name="Range2_12_5_1_1_1_1_1_2"/>
    <protectedRange sqref="S45" name="Range2_12_3_1_1_1_1_1"/>
    <protectedRange sqref="N45:R45" name="Range2_12_1_3_1_1_1_1_1"/>
    <protectedRange sqref="E45:M45" name="Range2_2_12_1_6_1_1_1_1_1"/>
    <protectedRange sqref="D45" name="Range2_1_1_1_1_11_1_1_1_1_1_1_1"/>
    <protectedRange sqref="G46:H49" name="Range2_2_12_1_3_1_1_1_1_1_4_1_1_2"/>
    <protectedRange sqref="E46:F49" name="Range2_2_12_1_7_1_1_3_1_1_2"/>
    <protectedRange sqref="S46:S62" name="Range2_12_5_1_1_2_3_1_1"/>
    <protectedRange sqref="Q46:R49" name="Range2_12_1_6_1_1_1_1_2_1_2"/>
    <protectedRange sqref="N46:P49" name="Range2_12_1_2_3_1_1_1_1_2_1_2"/>
    <protectedRange sqref="I46:M49" name="Range2_2_12_1_4_3_1_1_1_1_2_1_2"/>
    <protectedRange sqref="D46:D49" name="Range2_2_12_1_3_1_2_1_1_1_2_1_2_1_2"/>
    <protectedRange sqref="G50:H58" name="Range2_2_12_1_3_1_1_1_1_1_4_1_1_1_1"/>
    <protectedRange sqref="E50:F58" name="Range2_2_12_1_7_1_1_3_1_1_1_1"/>
    <protectedRange sqref="Q50:R58" name="Range2_12_1_6_1_1_1_1_2_1_1_1"/>
    <protectedRange sqref="N50:P58" name="Range2_12_1_2_3_1_1_1_1_2_1_1_1"/>
    <protectedRange sqref="I50:M58" name="Range2_2_12_1_4_3_1_1_1_1_2_1_1_1"/>
    <protectedRange sqref="D50:D58" name="Range2_2_12_1_3_1_2_1_1_1_2_1_2_1_1_1"/>
    <protectedRange sqref="C45" name="Range2_1_2_1_1_1_1_1_1_1"/>
    <protectedRange sqref="B71" name="Range2_12_5_1_1_2_1_2_2_1_1_1_1_2_1_1_1_2_1_1_1_2"/>
    <protectedRange sqref="N59:R65" name="Range2_12_1_6_1_1_1_1_1"/>
    <protectedRange sqref="J59:M62 L63:M65" name="Range2_2_12_1_7_1_1_2_2_1"/>
    <protectedRange sqref="I59:I60" name="Range2_2_12_1_7_1_1_2_2_1_1_1_1"/>
    <protectedRange sqref="G59:H60" name="Range2_2_12_1_3_3_1_1_1_2_1_1_1_1_1_1_1_1_1_1_1_1_1_1_1_1_1_1"/>
    <protectedRange sqref="F59:F60" name="Range2_2_12_1_3_1_2_1_1_1_3_1_1_1_1_1_3_1_1_1_1_1_1_1_1_1_1"/>
    <protectedRange sqref="D59:D60" name="Range2_2_12_1_7_1_1_2_1_1_1_1_1_1_1"/>
    <protectedRange sqref="E59:E60" name="Range2_2_12_1_1_1_1_1_1_1_1_1_1_1_1_1"/>
    <protectedRange sqref="C59:C60" name="Range2_1_4_2_1_1_1_1_1_1_1_1_1_1"/>
    <protectedRange sqref="G61:H62" name="Range2_2_12_1_3_1_2_1_1_1_2_1_1_1_1_1_1_2_1_1_1_1"/>
    <protectedRange sqref="I61:I62" name="Range2_2_12_1_4_3_1_1_1_2_1_2_1_1_3_1_1_1_1_1_1_1_1"/>
    <protectedRange sqref="D61:E62" name="Range2_2_12_1_3_1_2_1_1_1_2_1_1_1_1_3_1_1_1_1_1_1_1"/>
    <protectedRange sqref="F61:F62" name="Range2_2_12_1_3_1_2_1_1_1_3_1_1_1_1_1_3_1_1_1_1_1_1_1"/>
    <protectedRange sqref="G71:H71" name="Range2_2_12_1_3_1_2_1_1_1_1_2_1_1_1_1_1_1_2_1_1_2"/>
    <protectedRange sqref="F71" name="Range2_2_12_1_3_1_2_1_1_1_1_2_1_1_1_1_1_1_1_1_1_1_1_2"/>
    <protectedRange sqref="D71:E71" name="Range2_2_12_1_3_1_2_1_1_1_2_1_1_1_1_3_1_1_1_1_1_1_1_1_1_1_2"/>
    <protectedRange sqref="G70:H70" name="Range2_2_12_1_3_1_2_1_1_1_1_2_1_1_1_1_1_1_2_1_1_1_1"/>
    <protectedRange sqref="F70" name="Range2_2_12_1_3_1_2_1_1_1_1_2_1_1_1_1_1_1_1_1_1_1_1_1_1"/>
    <protectedRange sqref="D70:E70" name="Range2_2_12_1_3_1_2_1_1_1_2_1_1_1_1_3_1_1_1_1_1_1_1_1_1_1_1_1"/>
    <protectedRange sqref="D69" name="Range2_2_12_1_7_1_1_1_1"/>
    <protectedRange sqref="E69:F69" name="Range2_2_12_1_1_1_1_1_2_1"/>
    <protectedRange sqref="C69" name="Range2_1_4_2_1_1_1_1_1"/>
    <protectedRange sqref="G69:H69" name="Range2_2_12_1_3_1_2_1_1_1_2_1_1_1_1_1_1_2_1_1_1_1_1_1_1_1_1_1_1"/>
    <protectedRange sqref="F68:H68" name="Range2_2_12_1_3_3_1_1_1_2_1_1_1_1_1_1_1_1_1_1_1_1_1_1_1_1_1_2"/>
    <protectedRange sqref="D68:E68" name="Range2_2_12_1_7_1_1_2_1_1_1_2"/>
    <protectedRange sqref="C68" name="Range2_1_1_2_1_1_1_1_1_2"/>
    <protectedRange sqref="B69" name="Range2_12_5_1_1_2_1_4_1_1_1_2_1_1_1_1_1_1_1_1_1_2_1_1_1_1_2_1_1_1_2_1_1_1_2_2_2_1"/>
    <protectedRange sqref="B70" name="Range2_12_5_1_1_2_1_2_2_1_1_1_1_2_1_1_1_2_1_1_1_2_2_2_1"/>
    <protectedRange sqref="B44" name="Range2_12_5_1_1_1_2_1_1_1_1_1_1"/>
    <protectedRange sqref="B45" name="Range2_12_5_1_1_1_2_1_1_1_1_2_1"/>
    <protectedRange sqref="B46" name="Range2_12_5_1_1_1_2_2_1_1_1_1_1_1_1_1_1_1_1_2_1_1_1_1_1_1"/>
    <protectedRange sqref="B50" name="Range2_12_5_1_1_1_2_2_1_1_1_1_1_1_1_1_1_1_1_2_1_1_1_2_1_1"/>
    <protectedRange sqref="B51" name="Range2_12_5_1_1_1_2_2_1_1_1_1_1_1_1_1_1_1_1_1_1_1_1_1_1_1_1"/>
    <protectedRange sqref="J67:K67" name="Range2_2_12_1_4_3_1_1_1_3_3_1_1_3_1_1_1_1_1_1_1_1"/>
    <protectedRange sqref="K65:K66" name="Range2_2_12_1_4_3_1_1_1_3_3_2_1_1_3_2_1"/>
    <protectedRange sqref="J65:J66" name="Range2_2_12_1_4_3_1_1_1_3_2_1_2_2_2_1"/>
    <protectedRange sqref="I65" name="Range2_2_12_1_4_3_1_1_1_3_3_1_1_3_1_1_1_1_1_1_2_2_2"/>
    <protectedRange sqref="I67" name="Range2_2_12_1_7_1_1_2_2_1_1_2"/>
    <protectedRange sqref="I66" name="Range2_2_12_1_4_3_1_1_1_3_3_1_1_3_1_1_1_1_1_1_2_1_1_1"/>
    <protectedRange sqref="G67:H67" name="Range2_2_12_1_3_1_2_1_1_1_2_1_1_1_1_1_1_2_1_1_1_1_1_2_1_1"/>
    <protectedRange sqref="F67" name="Range2_2_12_1_3_1_2_1_1_1_3_1_1_1_1_1_3_1_1_1_1_1_1_1_1_1_2"/>
    <protectedRange sqref="D67:E67" name="Range2_2_12_1_3_1_2_1_1_1_3_1_1_1_1_1_1_1_2_1_1_1_1_1_1_1_2"/>
    <protectedRange sqref="J63:K64" name="Range2_2_12_1_7_1_1_2_2_2"/>
    <protectedRange sqref="I63:I64" name="Range2_2_12_1_7_1_1_2_2_1_1_1_2"/>
    <protectedRange sqref="G66:H66" name="Range2_2_12_1_3_1_2_1_1_1_1_2_1_1_1_1_1_1_2_1_1_2_1"/>
    <protectedRange sqref="F66" name="Range2_2_12_1_3_1_2_1_1_1_1_2_1_1_1_1_1_1_1_1_1_1_1_2_1"/>
    <protectedRange sqref="D66:E66" name="Range2_2_12_1_3_1_2_1_1_1_2_1_1_1_1_3_1_1_1_1_1_1_1_1_1_1_2_1"/>
    <protectedRange sqref="G65:H65" name="Range2_2_12_1_3_1_2_1_1_1_1_2_1_1_1_1_1_1_2_1_1_1_1_1"/>
    <protectedRange sqref="F65" name="Range2_2_12_1_3_1_2_1_1_1_1_2_1_1_1_1_1_1_1_1_1_1_1_1_1_1"/>
    <protectedRange sqref="D65:E65" name="Range2_2_12_1_3_1_2_1_1_1_2_1_1_1_1_3_1_1_1_1_1_1_1_1_1_1_1_1_1"/>
    <protectedRange sqref="D64" name="Range2_2_12_1_7_1_1_1_1_1"/>
    <protectedRange sqref="E64:F64" name="Range2_2_12_1_1_1_1_1_2_1_1"/>
    <protectedRange sqref="C64" name="Range2_1_4_2_1_1_1_1_1_1"/>
    <protectedRange sqref="G64:H64" name="Range2_2_12_1_3_1_2_1_1_1_2_1_1_1_1_1_1_2_1_1_1_1_1_1_1_1_1_1_1_1"/>
    <protectedRange sqref="F63:H63" name="Range2_2_12_1_3_3_1_1_1_2_1_1_1_1_1_1_1_1_1_1_1_1_1_1_1_1_1_2_1"/>
    <protectedRange sqref="D63:E63" name="Range2_2_12_1_7_1_1_2_1_1_1_2_1"/>
    <protectedRange sqref="C63" name="Range2_1_1_2_1_1_1_1_1_2_1"/>
    <protectedRange sqref="B65" name="Range2_12_5_1_1_2_1_4_1_1_1_2_1_1_1_1_1_1_1_1_1_2_1_1_1_1_2_1_1_1_2_1_1_1_2_2_2_1_1"/>
    <protectedRange sqref="B66" name="Range2_12_5_1_1_2_1_2_2_1_1_1_1_2_1_1_1_2_1_1_1_2_2_2_1_1"/>
    <protectedRange sqref="B62" name="Range2_12_5_1_1_2_1_4_1_1_1_2_1_1_1_1_1_1_1_1_1_2_1_1_1_1_2_1_1_1_2_1_1_1_2_2_2_1_1_1"/>
    <protectedRange sqref="B63" name="Range2_12_5_1_1_2_1_2_2_1_1_1_1_2_1_1_1_2_1_1_1_2_2_2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14" priority="5" operator="containsText" text="N/A">
      <formula>NOT(ISERROR(SEARCH("N/A",X11)))</formula>
    </cfRule>
    <cfRule type="cellIs" dxfId="113" priority="23" operator="equal">
      <formula>0</formula>
    </cfRule>
  </conditionalFormatting>
  <conditionalFormatting sqref="X11:AE34">
    <cfRule type="cellIs" dxfId="112" priority="22" operator="greaterThanOrEqual">
      <formula>1185</formula>
    </cfRule>
  </conditionalFormatting>
  <conditionalFormatting sqref="X11:AE34">
    <cfRule type="cellIs" dxfId="111" priority="21" operator="between">
      <formula>0.1</formula>
      <formula>1184</formula>
    </cfRule>
  </conditionalFormatting>
  <conditionalFormatting sqref="X8 AJ11:AO11 AJ12:AK15 AJ16:AJ34 AK33:AK34 AL12:AO34">
    <cfRule type="cellIs" dxfId="110" priority="20" operator="equal">
      <formula>0</formula>
    </cfRule>
  </conditionalFormatting>
  <conditionalFormatting sqref="X8 AJ11:AO11 AJ12:AK15 AJ16:AJ34 AK33:AK34 AL12:AO34">
    <cfRule type="cellIs" dxfId="109" priority="19" operator="greaterThan">
      <formula>1179</formula>
    </cfRule>
  </conditionalFormatting>
  <conditionalFormatting sqref="X8 AJ11:AO11 AJ12:AK15 AJ16:AJ34 AK33:AK34 AL12:AO34">
    <cfRule type="cellIs" dxfId="108" priority="18" operator="greaterThan">
      <formula>99</formula>
    </cfRule>
  </conditionalFormatting>
  <conditionalFormatting sqref="X8 AJ11:AO11 AJ12:AK15 AJ16:AJ34 AK33:AK34 AL12:AO34">
    <cfRule type="cellIs" dxfId="107" priority="17" operator="greaterThan">
      <formula>0.99</formula>
    </cfRule>
  </conditionalFormatting>
  <conditionalFormatting sqref="AB8">
    <cfRule type="cellIs" dxfId="106" priority="16" operator="equal">
      <formula>0</formula>
    </cfRule>
  </conditionalFormatting>
  <conditionalFormatting sqref="AB8">
    <cfRule type="cellIs" dxfId="105" priority="15" operator="greaterThan">
      <formula>1179</formula>
    </cfRule>
  </conditionalFormatting>
  <conditionalFormatting sqref="AB8">
    <cfRule type="cellIs" dxfId="104" priority="14" operator="greaterThan">
      <formula>99</formula>
    </cfRule>
  </conditionalFormatting>
  <conditionalFormatting sqref="AB8">
    <cfRule type="cellIs" dxfId="103" priority="13" operator="greaterThan">
      <formula>0.99</formula>
    </cfRule>
  </conditionalFormatting>
  <conditionalFormatting sqref="AQ11:AQ34 AK16:AK32">
    <cfRule type="cellIs" dxfId="102" priority="12" operator="equal">
      <formula>0</formula>
    </cfRule>
  </conditionalFormatting>
  <conditionalFormatting sqref="AQ11:AQ34 AK16:AK32">
    <cfRule type="cellIs" dxfId="101" priority="11" operator="greaterThan">
      <formula>1179</formula>
    </cfRule>
  </conditionalFormatting>
  <conditionalFormatting sqref="AQ11:AQ34 AK16:AK32">
    <cfRule type="cellIs" dxfId="100" priority="10" operator="greaterThan">
      <formula>99</formula>
    </cfRule>
  </conditionalFormatting>
  <conditionalFormatting sqref="AQ11:AQ34 AK16:AK32">
    <cfRule type="cellIs" dxfId="99" priority="9" operator="greaterThan">
      <formula>0.99</formula>
    </cfRule>
  </conditionalFormatting>
  <conditionalFormatting sqref="AI11:AI34">
    <cfRule type="cellIs" dxfId="98" priority="8" operator="greaterThan">
      <formula>$AI$8</formula>
    </cfRule>
  </conditionalFormatting>
  <conditionalFormatting sqref="AH11:AH34">
    <cfRule type="cellIs" dxfId="97" priority="6" operator="greaterThan">
      <formula>$AH$8</formula>
    </cfRule>
    <cfRule type="cellIs" dxfId="96" priority="7" operator="greaterThan">
      <formula>$AH$8</formula>
    </cfRule>
  </conditionalFormatting>
  <conditionalFormatting sqref="AP11:AP34">
    <cfRule type="cellIs" dxfId="95" priority="4" operator="equal">
      <formula>0</formula>
    </cfRule>
  </conditionalFormatting>
  <conditionalFormatting sqref="AP11:AP34">
    <cfRule type="cellIs" dxfId="94" priority="3" operator="greaterThan">
      <formula>1179</formula>
    </cfRule>
  </conditionalFormatting>
  <conditionalFormatting sqref="AP11:AP34">
    <cfRule type="cellIs" dxfId="93" priority="2" operator="greaterThan">
      <formula>99</formula>
    </cfRule>
  </conditionalFormatting>
  <conditionalFormatting sqref="AP11:AP34">
    <cfRule type="cellIs" dxfId="92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7030A0"/>
  </sheetPr>
  <dimension ref="A2:AY141"/>
  <sheetViews>
    <sheetView showGridLines="0" zoomScaleNormal="100" workbookViewId="0">
      <selection activeCell="B57" sqref="B57:B6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253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53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48" t="s">
        <v>10</v>
      </c>
      <c r="I7" s="249" t="s">
        <v>11</v>
      </c>
      <c r="J7" s="249" t="s">
        <v>12</v>
      </c>
      <c r="K7" s="249" t="s">
        <v>13</v>
      </c>
      <c r="L7" s="14"/>
      <c r="M7" s="14"/>
      <c r="N7" s="14"/>
      <c r="O7" s="248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49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49" t="s">
        <v>22</v>
      </c>
      <c r="AG7" s="249" t="s">
        <v>23</v>
      </c>
      <c r="AH7" s="249" t="s">
        <v>24</v>
      </c>
      <c r="AI7" s="249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49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42060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26160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49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50" t="s">
        <v>51</v>
      </c>
      <c r="V9" s="250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52" t="s">
        <v>55</v>
      </c>
      <c r="AG9" s="252" t="s">
        <v>56</v>
      </c>
      <c r="AH9" s="266" t="s">
        <v>57</v>
      </c>
      <c r="AI9" s="281" t="s">
        <v>58</v>
      </c>
      <c r="AJ9" s="250" t="s">
        <v>59</v>
      </c>
      <c r="AK9" s="250" t="s">
        <v>60</v>
      </c>
      <c r="AL9" s="250" t="s">
        <v>61</v>
      </c>
      <c r="AM9" s="250" t="s">
        <v>62</v>
      </c>
      <c r="AN9" s="250" t="s">
        <v>63</v>
      </c>
      <c r="AO9" s="250" t="s">
        <v>64</v>
      </c>
      <c r="AP9" s="250" t="s">
        <v>65</v>
      </c>
      <c r="AQ9" s="283" t="s">
        <v>66</v>
      </c>
      <c r="AR9" s="250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50" t="s">
        <v>72</v>
      </c>
      <c r="C10" s="250" t="s">
        <v>73</v>
      </c>
      <c r="D10" s="250" t="s">
        <v>74</v>
      </c>
      <c r="E10" s="250" t="s">
        <v>75</v>
      </c>
      <c r="F10" s="250" t="s">
        <v>74</v>
      </c>
      <c r="G10" s="250" t="s">
        <v>75</v>
      </c>
      <c r="H10" s="292"/>
      <c r="I10" s="250" t="s">
        <v>75</v>
      </c>
      <c r="J10" s="250" t="s">
        <v>75</v>
      </c>
      <c r="K10" s="250" t="s">
        <v>75</v>
      </c>
      <c r="L10" s="30" t="s">
        <v>29</v>
      </c>
      <c r="M10" s="293"/>
      <c r="N10" s="30" t="s">
        <v>29</v>
      </c>
      <c r="O10" s="284"/>
      <c r="P10" s="284"/>
      <c r="Q10" s="3">
        <f>'FEB 24'!Q34</f>
        <v>26731452</v>
      </c>
      <c r="R10" s="274"/>
      <c r="S10" s="275"/>
      <c r="T10" s="276"/>
      <c r="U10" s="250" t="s">
        <v>75</v>
      </c>
      <c r="V10" s="250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24'!AG34</f>
        <v>34994416</v>
      </c>
      <c r="AH10" s="266"/>
      <c r="AI10" s="282"/>
      <c r="AJ10" s="250" t="s">
        <v>84</v>
      </c>
      <c r="AK10" s="250" t="s">
        <v>84</v>
      </c>
      <c r="AL10" s="250" t="s">
        <v>84</v>
      </c>
      <c r="AM10" s="250" t="s">
        <v>84</v>
      </c>
      <c r="AN10" s="250" t="s">
        <v>84</v>
      </c>
      <c r="AO10" s="250" t="s">
        <v>84</v>
      </c>
      <c r="AP10" s="2">
        <f>'FEB 24'!AP34</f>
        <v>7797320</v>
      </c>
      <c r="AQ10" s="284"/>
      <c r="AR10" s="251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9</v>
      </c>
      <c r="E11" s="43">
        <f>D11/1.42</f>
        <v>6.3380281690140849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127</v>
      </c>
      <c r="P11" s="125">
        <v>99</v>
      </c>
      <c r="Q11" s="125">
        <v>26735634</v>
      </c>
      <c r="R11" s="48">
        <f>Q11-Q10</f>
        <v>4182</v>
      </c>
      <c r="S11" s="49">
        <f>R11*24/1000</f>
        <v>100.36799999999999</v>
      </c>
      <c r="T11" s="49">
        <f>R11/1000</f>
        <v>4.1820000000000004</v>
      </c>
      <c r="U11" s="126">
        <v>5.6</v>
      </c>
      <c r="V11" s="126">
        <f>U11</f>
        <v>5.6</v>
      </c>
      <c r="W11" s="127" t="s">
        <v>129</v>
      </c>
      <c r="X11" s="129">
        <v>0</v>
      </c>
      <c r="Y11" s="129">
        <v>0</v>
      </c>
      <c r="Z11" s="129">
        <v>1078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34995140</v>
      </c>
      <c r="AH11" s="51">
        <f>IF(ISBLANK(AG11),"-",AG11-AG10)</f>
        <v>724</v>
      </c>
      <c r="AI11" s="52">
        <f>AH11/T11</f>
        <v>173.12290769966521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0.55000000000000004</v>
      </c>
      <c r="AP11" s="129">
        <v>7798240</v>
      </c>
      <c r="AQ11" s="129">
        <f>AP11-AP10</f>
        <v>920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10</v>
      </c>
      <c r="E12" s="43">
        <f t="shared" ref="E12:E34" si="0">D12/1.42</f>
        <v>7.042253521126761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128</v>
      </c>
      <c r="P12" s="125">
        <v>98</v>
      </c>
      <c r="Q12" s="125">
        <v>26739673</v>
      </c>
      <c r="R12" s="48">
        <f t="shared" ref="R12:R34" si="3">Q12-Q11</f>
        <v>4039</v>
      </c>
      <c r="S12" s="49">
        <f t="shared" ref="S12:S34" si="4">R12*24/1000</f>
        <v>96.936000000000007</v>
      </c>
      <c r="T12" s="49">
        <f t="shared" ref="T12:T34" si="5">R12/1000</f>
        <v>4.0389999999999997</v>
      </c>
      <c r="U12" s="126">
        <v>6.9</v>
      </c>
      <c r="V12" s="126">
        <f t="shared" ref="V12:V34" si="6">U12</f>
        <v>6.9</v>
      </c>
      <c r="W12" s="127" t="s">
        <v>129</v>
      </c>
      <c r="X12" s="129">
        <v>0</v>
      </c>
      <c r="Y12" s="129">
        <v>0</v>
      </c>
      <c r="Z12" s="129">
        <v>1044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34995828</v>
      </c>
      <c r="AH12" s="51">
        <f>IF(ISBLANK(AG12),"-",AG12-AG11)</f>
        <v>688</v>
      </c>
      <c r="AI12" s="52">
        <f t="shared" ref="AI12:AI34" si="7">AH12/T12</f>
        <v>170.33919286952218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0.55000000000000004</v>
      </c>
      <c r="AP12" s="129">
        <v>7799524</v>
      </c>
      <c r="AQ12" s="129">
        <f>AP12-AP11</f>
        <v>1284</v>
      </c>
      <c r="AR12" s="55">
        <v>0.89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11</v>
      </c>
      <c r="E13" s="43">
        <f t="shared" si="0"/>
        <v>7.746478873239437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127</v>
      </c>
      <c r="P13" s="125">
        <v>92</v>
      </c>
      <c r="Q13" s="125">
        <v>26743630</v>
      </c>
      <c r="R13" s="48">
        <f t="shared" si="3"/>
        <v>3957</v>
      </c>
      <c r="S13" s="49">
        <f t="shared" si="4"/>
        <v>94.968000000000004</v>
      </c>
      <c r="T13" s="49">
        <f t="shared" si="5"/>
        <v>3.9569999999999999</v>
      </c>
      <c r="U13" s="126">
        <v>8.1999999999999993</v>
      </c>
      <c r="V13" s="126">
        <f t="shared" si="6"/>
        <v>8.1999999999999993</v>
      </c>
      <c r="W13" s="127" t="s">
        <v>129</v>
      </c>
      <c r="X13" s="129">
        <v>0</v>
      </c>
      <c r="Y13" s="129">
        <v>0</v>
      </c>
      <c r="Z13" s="129">
        <v>1020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34996476</v>
      </c>
      <c r="AH13" s="51">
        <f>IF(ISBLANK(AG13),"-",AG13-AG12)</f>
        <v>648</v>
      </c>
      <c r="AI13" s="52">
        <f t="shared" si="7"/>
        <v>163.7604245640637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0.55000000000000004</v>
      </c>
      <c r="AP13" s="129">
        <v>7800798</v>
      </c>
      <c r="AQ13" s="129">
        <f>AP13-AP12</f>
        <v>1274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12</v>
      </c>
      <c r="E14" s="43">
        <f t="shared" si="0"/>
        <v>8.4507042253521139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102</v>
      </c>
      <c r="P14" s="125">
        <v>95</v>
      </c>
      <c r="Q14" s="125">
        <v>26747495</v>
      </c>
      <c r="R14" s="48">
        <f t="shared" si="3"/>
        <v>3865</v>
      </c>
      <c r="S14" s="49">
        <f t="shared" si="4"/>
        <v>92.76</v>
      </c>
      <c r="T14" s="49">
        <f t="shared" si="5"/>
        <v>3.8650000000000002</v>
      </c>
      <c r="U14" s="126">
        <v>9.4</v>
      </c>
      <c r="V14" s="126">
        <f t="shared" si="6"/>
        <v>9.4</v>
      </c>
      <c r="W14" s="127" t="s">
        <v>129</v>
      </c>
      <c r="X14" s="129">
        <v>0</v>
      </c>
      <c r="Y14" s="129">
        <v>0</v>
      </c>
      <c r="Z14" s="129">
        <v>1016</v>
      </c>
      <c r="AA14" s="129">
        <v>0</v>
      </c>
      <c r="AB14" s="129">
        <v>1109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34997116</v>
      </c>
      <c r="AH14" s="51">
        <f t="shared" ref="AH14:AH34" si="8">IF(ISBLANK(AG14),"-",AG14-AG13)</f>
        <v>640</v>
      </c>
      <c r="AI14" s="52">
        <f t="shared" si="7"/>
        <v>165.58861578266493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0.55000000000000004</v>
      </c>
      <c r="AP14" s="129">
        <v>7801850</v>
      </c>
      <c r="AQ14" s="129">
        <f>AP14-AP13</f>
        <v>1052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26</v>
      </c>
      <c r="E15" s="43">
        <f t="shared" si="0"/>
        <v>18.30985915492958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97</v>
      </c>
      <c r="P15" s="125">
        <v>99</v>
      </c>
      <c r="Q15" s="125">
        <v>26751562</v>
      </c>
      <c r="R15" s="48">
        <f t="shared" si="3"/>
        <v>4067</v>
      </c>
      <c r="S15" s="49">
        <f t="shared" si="4"/>
        <v>97.608000000000004</v>
      </c>
      <c r="T15" s="49">
        <f t="shared" si="5"/>
        <v>4.0670000000000002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970</v>
      </c>
      <c r="AA15" s="129">
        <v>0</v>
      </c>
      <c r="AB15" s="129">
        <v>1109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34997748</v>
      </c>
      <c r="AH15" s="51">
        <f t="shared" si="8"/>
        <v>632</v>
      </c>
      <c r="AI15" s="52">
        <f t="shared" si="7"/>
        <v>155.39709859847554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0.55000000000000004</v>
      </c>
      <c r="AP15" s="129">
        <v>7802023</v>
      </c>
      <c r="AQ15" s="129">
        <f>AP15-AP14</f>
        <v>173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23</v>
      </c>
      <c r="E16" s="43">
        <f t="shared" si="0"/>
        <v>16.197183098591552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112</v>
      </c>
      <c r="P16" s="125">
        <v>108</v>
      </c>
      <c r="Q16" s="125">
        <v>26755896</v>
      </c>
      <c r="R16" s="48">
        <f t="shared" si="3"/>
        <v>4334</v>
      </c>
      <c r="S16" s="49">
        <f t="shared" si="4"/>
        <v>104.01600000000001</v>
      </c>
      <c r="T16" s="49">
        <f t="shared" si="5"/>
        <v>4.3339999999999996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1016</v>
      </c>
      <c r="AA16" s="129">
        <v>0</v>
      </c>
      <c r="AB16" s="129">
        <v>1038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34998364</v>
      </c>
      <c r="AH16" s="51">
        <f t="shared" si="8"/>
        <v>616</v>
      </c>
      <c r="AI16" s="52">
        <f t="shared" si="7"/>
        <v>142.13197969543148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7802023</v>
      </c>
      <c r="AQ16" s="129">
        <f t="shared" ref="AQ16:AQ34" si="10">AP16-AP15</f>
        <v>0</v>
      </c>
      <c r="AR16" s="55">
        <v>0.93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9</v>
      </c>
      <c r="E17" s="43">
        <f t="shared" si="0"/>
        <v>6.3380281690140849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138</v>
      </c>
      <c r="P17" s="125">
        <v>141</v>
      </c>
      <c r="Q17" s="125">
        <v>26761549</v>
      </c>
      <c r="R17" s="48">
        <f t="shared" si="3"/>
        <v>5653</v>
      </c>
      <c r="S17" s="49">
        <f t="shared" si="4"/>
        <v>135.672</v>
      </c>
      <c r="T17" s="49">
        <f t="shared" si="5"/>
        <v>5.6529999999999996</v>
      </c>
      <c r="U17" s="126">
        <v>9.5</v>
      </c>
      <c r="V17" s="126">
        <f t="shared" si="6"/>
        <v>9.5</v>
      </c>
      <c r="W17" s="127" t="s">
        <v>148</v>
      </c>
      <c r="X17" s="129">
        <v>0</v>
      </c>
      <c r="Y17" s="129">
        <v>983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34999564</v>
      </c>
      <c r="AH17" s="51">
        <f t="shared" si="8"/>
        <v>1200</v>
      </c>
      <c r="AI17" s="52">
        <f t="shared" si="7"/>
        <v>212.27666725632409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7802023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136</v>
      </c>
      <c r="P18" s="125">
        <v>147</v>
      </c>
      <c r="Q18" s="125">
        <v>26767659</v>
      </c>
      <c r="R18" s="48">
        <f t="shared" si="3"/>
        <v>6110</v>
      </c>
      <c r="S18" s="49">
        <f t="shared" si="4"/>
        <v>146.63999999999999</v>
      </c>
      <c r="T18" s="49">
        <f t="shared" si="5"/>
        <v>6.11</v>
      </c>
      <c r="U18" s="126">
        <v>9.1</v>
      </c>
      <c r="V18" s="126">
        <f t="shared" si="6"/>
        <v>9.1</v>
      </c>
      <c r="W18" s="127" t="s">
        <v>148</v>
      </c>
      <c r="X18" s="129">
        <v>0</v>
      </c>
      <c r="Y18" s="129">
        <v>1040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35000916</v>
      </c>
      <c r="AH18" s="51">
        <f t="shared" si="8"/>
        <v>1352</v>
      </c>
      <c r="AI18" s="52">
        <f t="shared" si="7"/>
        <v>221.27659574468083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7802023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133</v>
      </c>
      <c r="P19" s="125">
        <v>149</v>
      </c>
      <c r="Q19" s="125">
        <v>26773739</v>
      </c>
      <c r="R19" s="48">
        <f t="shared" si="3"/>
        <v>6080</v>
      </c>
      <c r="S19" s="49">
        <f t="shared" si="4"/>
        <v>145.91999999999999</v>
      </c>
      <c r="T19" s="49">
        <f t="shared" si="5"/>
        <v>6.08</v>
      </c>
      <c r="U19" s="126">
        <v>8.5</v>
      </c>
      <c r="V19" s="126">
        <f t="shared" si="6"/>
        <v>8.5</v>
      </c>
      <c r="W19" s="127" t="s">
        <v>148</v>
      </c>
      <c r="X19" s="129">
        <v>0</v>
      </c>
      <c r="Y19" s="129">
        <v>1093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35002272</v>
      </c>
      <c r="AH19" s="51">
        <f t="shared" si="8"/>
        <v>1356</v>
      </c>
      <c r="AI19" s="52">
        <f t="shared" si="7"/>
        <v>223.02631578947367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7802023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132</v>
      </c>
      <c r="P20" s="125">
        <v>150</v>
      </c>
      <c r="Q20" s="125">
        <v>26779965</v>
      </c>
      <c r="R20" s="48">
        <f t="shared" si="3"/>
        <v>6226</v>
      </c>
      <c r="S20" s="49">
        <f t="shared" si="4"/>
        <v>149.42400000000001</v>
      </c>
      <c r="T20" s="49">
        <f t="shared" si="5"/>
        <v>6.226</v>
      </c>
      <c r="U20" s="126">
        <v>7.9</v>
      </c>
      <c r="V20" s="126">
        <f t="shared" si="6"/>
        <v>7.9</v>
      </c>
      <c r="W20" s="127" t="s">
        <v>148</v>
      </c>
      <c r="X20" s="129">
        <v>0</v>
      </c>
      <c r="Y20" s="129">
        <v>1112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35003652</v>
      </c>
      <c r="AH20" s="51">
        <f>IF(ISBLANK(AG20),"-",AG20-AG19)</f>
        <v>1380</v>
      </c>
      <c r="AI20" s="52">
        <f t="shared" si="7"/>
        <v>221.65114037905556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7802023</v>
      </c>
      <c r="AQ20" s="129">
        <f t="shared" si="10"/>
        <v>0</v>
      </c>
      <c r="AR20" s="55">
        <v>0.98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135</v>
      </c>
      <c r="P21" s="125">
        <v>151</v>
      </c>
      <c r="Q21" s="125">
        <v>26786119</v>
      </c>
      <c r="R21" s="48">
        <f>Q21-Q20</f>
        <v>6154</v>
      </c>
      <c r="S21" s="49">
        <f t="shared" si="4"/>
        <v>147.696</v>
      </c>
      <c r="T21" s="49">
        <f t="shared" si="5"/>
        <v>6.1539999999999999</v>
      </c>
      <c r="U21" s="126">
        <v>7.4</v>
      </c>
      <c r="V21" s="126">
        <f t="shared" si="6"/>
        <v>7.4</v>
      </c>
      <c r="W21" s="127" t="s">
        <v>148</v>
      </c>
      <c r="X21" s="129">
        <v>0</v>
      </c>
      <c r="Y21" s="129">
        <v>1069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35005024</v>
      </c>
      <c r="AH21" s="51">
        <f t="shared" si="8"/>
        <v>1372</v>
      </c>
      <c r="AI21" s="52">
        <f t="shared" si="7"/>
        <v>222.94442638934026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7802023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8</v>
      </c>
      <c r="E22" s="43">
        <f t="shared" si="0"/>
        <v>5.6338028169014089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136</v>
      </c>
      <c r="P22" s="125">
        <v>150</v>
      </c>
      <c r="Q22" s="125">
        <v>26792161</v>
      </c>
      <c r="R22" s="48">
        <f t="shared" si="3"/>
        <v>6042</v>
      </c>
      <c r="S22" s="49">
        <f t="shared" si="4"/>
        <v>145.00800000000001</v>
      </c>
      <c r="T22" s="49">
        <f t="shared" si="5"/>
        <v>6.0419999999999998</v>
      </c>
      <c r="U22" s="126">
        <v>7</v>
      </c>
      <c r="V22" s="126">
        <f t="shared" si="6"/>
        <v>7</v>
      </c>
      <c r="W22" s="127" t="s">
        <v>148</v>
      </c>
      <c r="X22" s="129">
        <v>0</v>
      </c>
      <c r="Y22" s="129">
        <v>1054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35006372</v>
      </c>
      <c r="AH22" s="51">
        <f t="shared" si="8"/>
        <v>1348</v>
      </c>
      <c r="AI22" s="52">
        <f t="shared" si="7"/>
        <v>223.10493214167494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7802023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0"/>
        <v>4.2253521126760569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138</v>
      </c>
      <c r="P23" s="125">
        <v>142</v>
      </c>
      <c r="Q23" s="125">
        <v>26798096</v>
      </c>
      <c r="R23" s="48">
        <f t="shared" si="3"/>
        <v>5935</v>
      </c>
      <c r="S23" s="49">
        <f t="shared" si="4"/>
        <v>142.44</v>
      </c>
      <c r="T23" s="49">
        <f t="shared" si="5"/>
        <v>5.9349999999999996</v>
      </c>
      <c r="U23" s="126">
        <v>6.5</v>
      </c>
      <c r="V23" s="126">
        <f t="shared" si="6"/>
        <v>6.5</v>
      </c>
      <c r="W23" s="127" t="s">
        <v>148</v>
      </c>
      <c r="X23" s="129">
        <v>0</v>
      </c>
      <c r="Y23" s="129">
        <v>1026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35007724</v>
      </c>
      <c r="AH23" s="51">
        <f t="shared" si="8"/>
        <v>1352</v>
      </c>
      <c r="AI23" s="52">
        <f t="shared" si="7"/>
        <v>227.80117944397642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7802023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7</v>
      </c>
      <c r="E24" s="43">
        <f t="shared" si="0"/>
        <v>4.9295774647887329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136</v>
      </c>
      <c r="P24" s="125">
        <v>139</v>
      </c>
      <c r="Q24" s="125">
        <v>26803993</v>
      </c>
      <c r="R24" s="48">
        <f t="shared" si="3"/>
        <v>5897</v>
      </c>
      <c r="S24" s="49">
        <f t="shared" si="4"/>
        <v>141.52799999999999</v>
      </c>
      <c r="T24" s="49">
        <f t="shared" si="5"/>
        <v>5.8970000000000002</v>
      </c>
      <c r="U24" s="126">
        <v>6.3</v>
      </c>
      <c r="V24" s="126">
        <f t="shared" si="6"/>
        <v>6.3</v>
      </c>
      <c r="W24" s="127" t="s">
        <v>148</v>
      </c>
      <c r="X24" s="129">
        <v>0</v>
      </c>
      <c r="Y24" s="129">
        <v>1018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35009068</v>
      </c>
      <c r="AH24" s="51">
        <f t="shared" si="8"/>
        <v>1344</v>
      </c>
      <c r="AI24" s="52">
        <f t="shared" si="7"/>
        <v>227.9124978802781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7802023</v>
      </c>
      <c r="AQ24" s="129">
        <f t="shared" si="10"/>
        <v>0</v>
      </c>
      <c r="AR24" s="55">
        <v>0.94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130</v>
      </c>
      <c r="P25" s="125">
        <v>139</v>
      </c>
      <c r="Q25" s="125">
        <v>26809852</v>
      </c>
      <c r="R25" s="48">
        <f t="shared" si="3"/>
        <v>5859</v>
      </c>
      <c r="S25" s="49">
        <f t="shared" si="4"/>
        <v>140.61600000000001</v>
      </c>
      <c r="T25" s="49">
        <f t="shared" si="5"/>
        <v>5.859</v>
      </c>
      <c r="U25" s="126">
        <v>5.8</v>
      </c>
      <c r="V25" s="126">
        <f t="shared" si="6"/>
        <v>5.8</v>
      </c>
      <c r="W25" s="127" t="s">
        <v>148</v>
      </c>
      <c r="X25" s="129">
        <v>0</v>
      </c>
      <c r="Y25" s="129">
        <v>1045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35010404</v>
      </c>
      <c r="AH25" s="51">
        <f t="shared" si="8"/>
        <v>1336</v>
      </c>
      <c r="AI25" s="52">
        <f t="shared" si="7"/>
        <v>228.0252602833248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7802023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134</v>
      </c>
      <c r="P26" s="125">
        <v>140</v>
      </c>
      <c r="Q26" s="125">
        <v>26815730</v>
      </c>
      <c r="R26" s="48">
        <f t="shared" si="3"/>
        <v>5878</v>
      </c>
      <c r="S26" s="49">
        <f t="shared" si="4"/>
        <v>141.072</v>
      </c>
      <c r="T26" s="49">
        <f t="shared" si="5"/>
        <v>5.8780000000000001</v>
      </c>
      <c r="U26" s="126">
        <v>5.3</v>
      </c>
      <c r="V26" s="126">
        <f t="shared" si="6"/>
        <v>5.3</v>
      </c>
      <c r="W26" s="127" t="s">
        <v>148</v>
      </c>
      <c r="X26" s="129">
        <v>0</v>
      </c>
      <c r="Y26" s="129">
        <v>1039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35011762</v>
      </c>
      <c r="AH26" s="51">
        <f t="shared" si="8"/>
        <v>1358</v>
      </c>
      <c r="AI26" s="52">
        <f t="shared" si="7"/>
        <v>231.03096291255528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7802023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3</v>
      </c>
      <c r="E27" s="43">
        <f t="shared" si="0"/>
        <v>2.1126760563380285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129</v>
      </c>
      <c r="P27" s="125">
        <v>144</v>
      </c>
      <c r="Q27" s="125">
        <v>26821680</v>
      </c>
      <c r="R27" s="48">
        <f t="shared" si="3"/>
        <v>5950</v>
      </c>
      <c r="S27" s="49">
        <f t="shared" si="4"/>
        <v>142.80000000000001</v>
      </c>
      <c r="T27" s="49">
        <f t="shared" si="5"/>
        <v>5.95</v>
      </c>
      <c r="U27" s="126">
        <v>4.5</v>
      </c>
      <c r="V27" s="126">
        <f t="shared" si="6"/>
        <v>4.5</v>
      </c>
      <c r="W27" s="127" t="s">
        <v>148</v>
      </c>
      <c r="X27" s="129">
        <v>0</v>
      </c>
      <c r="Y27" s="129">
        <v>1177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35013138</v>
      </c>
      <c r="AH27" s="51">
        <f t="shared" si="8"/>
        <v>1376</v>
      </c>
      <c r="AI27" s="52">
        <f t="shared" si="7"/>
        <v>231.26050420168067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7802023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131</v>
      </c>
      <c r="P28" s="125">
        <v>142</v>
      </c>
      <c r="Q28" s="125">
        <v>26827614</v>
      </c>
      <c r="R28" s="48">
        <f t="shared" si="3"/>
        <v>5934</v>
      </c>
      <c r="S28" s="49">
        <f t="shared" si="4"/>
        <v>142.416</v>
      </c>
      <c r="T28" s="49">
        <f t="shared" si="5"/>
        <v>5.9340000000000002</v>
      </c>
      <c r="U28" s="126">
        <v>4</v>
      </c>
      <c r="V28" s="126">
        <f t="shared" si="6"/>
        <v>4</v>
      </c>
      <c r="W28" s="127" t="s">
        <v>148</v>
      </c>
      <c r="X28" s="129">
        <v>0</v>
      </c>
      <c r="Y28" s="129">
        <v>1040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35014492</v>
      </c>
      <c r="AH28" s="51">
        <f t="shared" si="8"/>
        <v>1354</v>
      </c>
      <c r="AI28" s="52">
        <f t="shared" si="7"/>
        <v>228.17660936973374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7802023</v>
      </c>
      <c r="AQ28" s="129">
        <f t="shared" si="10"/>
        <v>0</v>
      </c>
      <c r="AR28" s="55">
        <v>1.05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0"/>
        <v>2.8169014084507045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138</v>
      </c>
      <c r="P29" s="125">
        <v>141</v>
      </c>
      <c r="Q29" s="125">
        <v>26833503</v>
      </c>
      <c r="R29" s="48">
        <f t="shared" si="3"/>
        <v>5889</v>
      </c>
      <c r="S29" s="49">
        <f t="shared" si="4"/>
        <v>141.33600000000001</v>
      </c>
      <c r="T29" s="49">
        <f t="shared" si="5"/>
        <v>5.8890000000000002</v>
      </c>
      <c r="U29" s="126">
        <v>3.6</v>
      </c>
      <c r="V29" s="126">
        <f t="shared" si="6"/>
        <v>3.6</v>
      </c>
      <c r="W29" s="127" t="s">
        <v>148</v>
      </c>
      <c r="X29" s="129">
        <v>0</v>
      </c>
      <c r="Y29" s="129">
        <v>1021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35015824</v>
      </c>
      <c r="AH29" s="51">
        <f t="shared" si="8"/>
        <v>1332</v>
      </c>
      <c r="AI29" s="52">
        <f t="shared" si="7"/>
        <v>226.18441161487519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7802023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7</v>
      </c>
      <c r="E30" s="43">
        <f t="shared" si="0"/>
        <v>4.9295774647887329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111</v>
      </c>
      <c r="P30" s="125">
        <v>135</v>
      </c>
      <c r="Q30" s="125">
        <v>26839062</v>
      </c>
      <c r="R30" s="48">
        <f t="shared" si="3"/>
        <v>5559</v>
      </c>
      <c r="S30" s="49">
        <f t="shared" si="4"/>
        <v>133.416</v>
      </c>
      <c r="T30" s="49">
        <f t="shared" si="5"/>
        <v>5.5590000000000002</v>
      </c>
      <c r="U30" s="126">
        <v>2.6</v>
      </c>
      <c r="V30" s="126">
        <f t="shared" si="6"/>
        <v>2.6</v>
      </c>
      <c r="W30" s="127" t="s">
        <v>156</v>
      </c>
      <c r="X30" s="129">
        <v>0</v>
      </c>
      <c r="Y30" s="129">
        <v>1189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35016952</v>
      </c>
      <c r="AH30" s="51">
        <f t="shared" si="8"/>
        <v>1128</v>
      </c>
      <c r="AI30" s="52">
        <f t="shared" si="7"/>
        <v>202.91419320021586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7802023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0"/>
        <v>6.3380281690140849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109</v>
      </c>
      <c r="P31" s="125">
        <v>129</v>
      </c>
      <c r="Q31" s="125">
        <v>26844450</v>
      </c>
      <c r="R31" s="48">
        <f t="shared" si="3"/>
        <v>5388</v>
      </c>
      <c r="S31" s="49">
        <f t="shared" si="4"/>
        <v>129.31200000000001</v>
      </c>
      <c r="T31" s="49">
        <f t="shared" si="5"/>
        <v>5.3879999999999999</v>
      </c>
      <c r="U31" s="126">
        <v>1.8</v>
      </c>
      <c r="V31" s="126">
        <f t="shared" si="6"/>
        <v>1.8</v>
      </c>
      <c r="W31" s="127" t="s">
        <v>156</v>
      </c>
      <c r="X31" s="129">
        <v>0</v>
      </c>
      <c r="Y31" s="129">
        <v>1128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35018028</v>
      </c>
      <c r="AH31" s="51">
        <f t="shared" si="8"/>
        <v>1076</v>
      </c>
      <c r="AI31" s="52">
        <f t="shared" si="7"/>
        <v>199.70304380103934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7802023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10</v>
      </c>
      <c r="E32" s="43">
        <f t="shared" si="0"/>
        <v>7.042253521126761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123</v>
      </c>
      <c r="P32" s="125">
        <v>118</v>
      </c>
      <c r="Q32" s="125">
        <v>26849588</v>
      </c>
      <c r="R32" s="48">
        <f t="shared" si="3"/>
        <v>5138</v>
      </c>
      <c r="S32" s="49">
        <f t="shared" si="4"/>
        <v>123.312</v>
      </c>
      <c r="T32" s="49">
        <f t="shared" si="5"/>
        <v>5.1379999999999999</v>
      </c>
      <c r="U32" s="126">
        <v>1.6</v>
      </c>
      <c r="V32" s="126">
        <f t="shared" si="6"/>
        <v>1.6</v>
      </c>
      <c r="W32" s="127" t="s">
        <v>156</v>
      </c>
      <c r="X32" s="129">
        <v>0</v>
      </c>
      <c r="Y32" s="129">
        <v>987</v>
      </c>
      <c r="Z32" s="129">
        <v>1197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35019020</v>
      </c>
      <c r="AH32" s="51">
        <f t="shared" si="8"/>
        <v>992</v>
      </c>
      <c r="AI32" s="52">
        <f t="shared" si="7"/>
        <v>193.07123394316855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7802023</v>
      </c>
      <c r="AQ32" s="129">
        <f t="shared" si="10"/>
        <v>0</v>
      </c>
      <c r="AR32" s="55">
        <v>1.06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6</v>
      </c>
      <c r="E33" s="43">
        <f t="shared" si="0"/>
        <v>4.2253521126760569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130</v>
      </c>
      <c r="P33" s="125">
        <v>105</v>
      </c>
      <c r="Q33" s="125">
        <v>26854163</v>
      </c>
      <c r="R33" s="48">
        <f t="shared" si="3"/>
        <v>4575</v>
      </c>
      <c r="S33" s="49">
        <f t="shared" si="4"/>
        <v>109.8</v>
      </c>
      <c r="T33" s="49">
        <f t="shared" si="5"/>
        <v>4.5750000000000002</v>
      </c>
      <c r="U33" s="126">
        <v>2.2000000000000002</v>
      </c>
      <c r="V33" s="126">
        <f t="shared" si="6"/>
        <v>2.2000000000000002</v>
      </c>
      <c r="W33" s="127" t="s">
        <v>129</v>
      </c>
      <c r="X33" s="129">
        <v>0</v>
      </c>
      <c r="Y33" s="129">
        <v>0</v>
      </c>
      <c r="Z33" s="129">
        <v>1181</v>
      </c>
      <c r="AA33" s="129">
        <v>0</v>
      </c>
      <c r="AB33" s="129">
        <v>1199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35019848</v>
      </c>
      <c r="AH33" s="51">
        <f t="shared" si="8"/>
        <v>828</v>
      </c>
      <c r="AI33" s="52">
        <f t="shared" si="7"/>
        <v>180.98360655737704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9">
        <v>7802691</v>
      </c>
      <c r="AQ33" s="129">
        <f t="shared" si="10"/>
        <v>668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9</v>
      </c>
      <c r="E34" s="43">
        <f t="shared" si="0"/>
        <v>6.3380281690140849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127</v>
      </c>
      <c r="P34" s="125">
        <v>103</v>
      </c>
      <c r="Q34" s="125">
        <v>26858325</v>
      </c>
      <c r="R34" s="48">
        <f t="shared" si="3"/>
        <v>4162</v>
      </c>
      <c r="S34" s="49">
        <f t="shared" si="4"/>
        <v>99.888000000000005</v>
      </c>
      <c r="T34" s="49">
        <f t="shared" si="5"/>
        <v>4.1619999999999999</v>
      </c>
      <c r="U34" s="126">
        <v>3.1</v>
      </c>
      <c r="V34" s="126">
        <f t="shared" si="6"/>
        <v>3.1</v>
      </c>
      <c r="W34" s="127" t="s">
        <v>129</v>
      </c>
      <c r="X34" s="129">
        <v>0</v>
      </c>
      <c r="Y34" s="129">
        <v>0</v>
      </c>
      <c r="Z34" s="129">
        <v>1084</v>
      </c>
      <c r="AA34" s="129">
        <v>0</v>
      </c>
      <c r="AB34" s="129">
        <v>1109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35020576</v>
      </c>
      <c r="AH34" s="51">
        <f t="shared" si="8"/>
        <v>728</v>
      </c>
      <c r="AI34" s="52">
        <f t="shared" si="7"/>
        <v>174.91590581451226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9">
        <v>7803610</v>
      </c>
      <c r="AQ34" s="129">
        <f t="shared" si="10"/>
        <v>919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127.33333333333333</v>
      </c>
      <c r="Q35" s="66">
        <f>Q34-Q10</f>
        <v>126873</v>
      </c>
      <c r="R35" s="67">
        <f>SUM(R11:R34)</f>
        <v>126873</v>
      </c>
      <c r="S35" s="175">
        <f>AVERAGE(S11:S34)</f>
        <v>126.873</v>
      </c>
      <c r="T35" s="175">
        <f>SUM(T11:T34)</f>
        <v>126.87300000000002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26160</v>
      </c>
      <c r="AH35" s="70">
        <f>SUM(AH11:AH34)</f>
        <v>26160</v>
      </c>
      <c r="AI35" s="71">
        <f>$AH$35/$T35</f>
        <v>206.19044241091481</v>
      </c>
      <c r="AJ35" s="99"/>
      <c r="AK35" s="100"/>
      <c r="AL35" s="100"/>
      <c r="AM35" s="100"/>
      <c r="AN35" s="101"/>
      <c r="AO35" s="72"/>
      <c r="AP35" s="73">
        <f>AP34-AP10</f>
        <v>6290</v>
      </c>
      <c r="AQ35" s="74">
        <f>SUM(AQ11:AQ34)</f>
        <v>6290</v>
      </c>
      <c r="AR35" s="75">
        <f>AVERAGE(AR11:AR34)</f>
        <v>0.97499999999999998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298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115" t="s">
        <v>333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91" t="s">
        <v>322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22" t="s">
        <v>124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88"/>
      <c r="T44" s="88"/>
      <c r="U44" s="88"/>
      <c r="V44" s="88"/>
      <c r="W44" s="112"/>
      <c r="X44" s="112"/>
      <c r="Y44" s="112"/>
      <c r="Z44" s="112"/>
      <c r="AA44" s="112"/>
      <c r="AB44" s="112"/>
      <c r="AC44" s="112"/>
      <c r="AD44" s="112"/>
      <c r="AE44" s="112"/>
      <c r="AM44" s="22"/>
      <c r="AN44" s="109"/>
      <c r="AO44" s="109"/>
      <c r="AP44" s="109"/>
      <c r="AQ44" s="109"/>
      <c r="AR44" s="112"/>
      <c r="AV44" s="195"/>
      <c r="AW44" s="195"/>
      <c r="AY44" s="107"/>
    </row>
    <row r="45" spans="2:51" x14ac:dyDescent="0.25">
      <c r="B45" s="91" t="s">
        <v>244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88"/>
      <c r="T45" s="88"/>
      <c r="U45" s="88"/>
      <c r="V45" s="88"/>
      <c r="W45" s="112"/>
      <c r="X45" s="112"/>
      <c r="Y45" s="112"/>
      <c r="Z45" s="112"/>
      <c r="AA45" s="112"/>
      <c r="AB45" s="112"/>
      <c r="AC45" s="112"/>
      <c r="AD45" s="112"/>
      <c r="AE45" s="112"/>
      <c r="AM45" s="22"/>
      <c r="AN45" s="109"/>
      <c r="AO45" s="109"/>
      <c r="AP45" s="109"/>
      <c r="AQ45" s="109"/>
      <c r="AR45" s="112"/>
      <c r="AV45" s="195"/>
      <c r="AW45" s="195"/>
      <c r="AY45" s="107"/>
    </row>
    <row r="46" spans="2:51" x14ac:dyDescent="0.25">
      <c r="B46" s="115" t="s">
        <v>334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88"/>
      <c r="T46" s="88"/>
      <c r="U46" s="88"/>
      <c r="V46" s="88"/>
      <c r="W46" s="112"/>
      <c r="X46" s="112"/>
      <c r="Y46" s="112"/>
      <c r="Z46" s="112"/>
      <c r="AA46" s="112"/>
      <c r="AB46" s="112"/>
      <c r="AC46" s="112"/>
      <c r="AD46" s="112"/>
      <c r="AE46" s="112"/>
      <c r="AM46" s="22"/>
      <c r="AN46" s="109"/>
      <c r="AO46" s="109"/>
      <c r="AP46" s="109"/>
      <c r="AQ46" s="109"/>
      <c r="AR46" s="112"/>
      <c r="AV46" s="195"/>
      <c r="AW46" s="195"/>
      <c r="AY46" s="107"/>
    </row>
    <row r="47" spans="2:51" x14ac:dyDescent="0.25">
      <c r="B47" s="91" t="s">
        <v>257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88"/>
      <c r="T47" s="88"/>
      <c r="U47" s="88"/>
      <c r="V47" s="88"/>
      <c r="W47" s="112"/>
      <c r="X47" s="112"/>
      <c r="Y47" s="112"/>
      <c r="Z47" s="112"/>
      <c r="AA47" s="112"/>
      <c r="AB47" s="112"/>
      <c r="AC47" s="112"/>
      <c r="AD47" s="112"/>
      <c r="AE47" s="112"/>
      <c r="AM47" s="22"/>
      <c r="AN47" s="109"/>
      <c r="AO47" s="109"/>
      <c r="AP47" s="109"/>
      <c r="AQ47" s="109"/>
      <c r="AR47" s="112"/>
      <c r="AV47" s="195"/>
      <c r="AW47" s="195"/>
      <c r="AY47" s="107"/>
    </row>
    <row r="48" spans="2:51" x14ac:dyDescent="0.25">
      <c r="B48" s="115" t="s">
        <v>304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88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335</v>
      </c>
      <c r="C49" s="116"/>
      <c r="D49" s="116"/>
      <c r="E49" s="121"/>
      <c r="F49" s="121"/>
      <c r="G49" s="121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131</v>
      </c>
      <c r="C50" s="116"/>
      <c r="D50" s="116"/>
      <c r="E50" s="121"/>
      <c r="F50" s="121"/>
      <c r="G50" s="121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336</v>
      </c>
      <c r="C51" s="116"/>
      <c r="D51" s="116"/>
      <c r="E51" s="121"/>
      <c r="F51" s="121"/>
      <c r="G51" s="121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132</v>
      </c>
      <c r="C52" s="121"/>
      <c r="D52" s="121"/>
      <c r="E52" s="121"/>
      <c r="F52" s="121"/>
      <c r="G52" s="121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5" t="s">
        <v>154</v>
      </c>
      <c r="C53" s="116"/>
      <c r="D53" s="116"/>
      <c r="E53" s="121"/>
      <c r="F53" s="121"/>
      <c r="G53" s="121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337</v>
      </c>
      <c r="C54" s="116"/>
      <c r="D54" s="116"/>
      <c r="E54" s="121"/>
      <c r="F54" s="121"/>
      <c r="G54" s="121"/>
      <c r="H54" s="116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133</v>
      </c>
      <c r="C55" s="116"/>
      <c r="D55" s="116"/>
      <c r="E55" s="121"/>
      <c r="F55" s="121"/>
      <c r="G55" s="121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8" t="s">
        <v>140</v>
      </c>
      <c r="C56" s="116"/>
      <c r="D56" s="116"/>
      <c r="E56" s="121"/>
      <c r="F56" s="121"/>
      <c r="G56" s="121"/>
      <c r="H56" s="116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15" t="s">
        <v>271</v>
      </c>
      <c r="C57" s="116"/>
      <c r="D57" s="116"/>
      <c r="E57" s="121"/>
      <c r="F57" s="121"/>
      <c r="G57" s="121"/>
      <c r="H57" s="116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22" t="s">
        <v>138</v>
      </c>
      <c r="C58" s="116"/>
      <c r="D58" s="116"/>
      <c r="E58" s="121"/>
      <c r="F58" s="121"/>
      <c r="G58" s="121"/>
      <c r="H58" s="116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15" t="s">
        <v>338</v>
      </c>
      <c r="C59" s="116"/>
      <c r="D59" s="116"/>
      <c r="E59" s="121"/>
      <c r="F59" s="121"/>
      <c r="G59" s="121"/>
      <c r="H59" s="116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20"/>
      <c r="T59" s="119"/>
      <c r="U59" s="119"/>
      <c r="V59" s="119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1" t="s">
        <v>221</v>
      </c>
      <c r="C60" s="116"/>
      <c r="D60" s="116"/>
      <c r="E60" s="121"/>
      <c r="F60" s="121"/>
      <c r="G60" s="121"/>
      <c r="H60" s="116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20"/>
      <c r="T60" s="119"/>
      <c r="U60" s="119"/>
      <c r="V60" s="119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 t="s">
        <v>182</v>
      </c>
      <c r="C61" s="116"/>
      <c r="D61" s="116"/>
      <c r="E61" s="121"/>
      <c r="F61" s="121"/>
      <c r="G61" s="121"/>
      <c r="H61" s="116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20"/>
      <c r="T61" s="119"/>
      <c r="U61" s="119"/>
      <c r="V61" s="119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 t="s">
        <v>127</v>
      </c>
      <c r="C62" s="116"/>
      <c r="D62" s="116"/>
      <c r="E62" s="121"/>
      <c r="F62" s="121"/>
      <c r="G62" s="121"/>
      <c r="H62" s="116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20"/>
      <c r="T62" s="119"/>
      <c r="U62" s="119"/>
      <c r="V62" s="119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122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20"/>
      <c r="T63" s="119"/>
      <c r="U63" s="119"/>
      <c r="V63" s="119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15"/>
      <c r="C64" s="116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20"/>
      <c r="T64" s="119"/>
      <c r="U64" s="119"/>
      <c r="V64" s="119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2:51" x14ac:dyDescent="0.25">
      <c r="B65" s="91"/>
      <c r="C65" s="116"/>
      <c r="D65" s="116"/>
      <c r="E65" s="116"/>
      <c r="F65" s="116"/>
      <c r="G65" s="116"/>
      <c r="H65" s="116"/>
      <c r="I65" s="176"/>
      <c r="J65" s="117"/>
      <c r="K65" s="117"/>
      <c r="L65" s="117"/>
      <c r="M65" s="117"/>
      <c r="N65" s="117"/>
      <c r="O65" s="117"/>
      <c r="P65" s="117"/>
      <c r="Q65" s="117"/>
      <c r="R65" s="117"/>
      <c r="S65" s="120"/>
      <c r="T65" s="119"/>
      <c r="U65" s="119"/>
      <c r="V65" s="119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2:51" x14ac:dyDescent="0.25">
      <c r="B66" s="95"/>
      <c r="C66" s="116"/>
      <c r="D66" s="116"/>
      <c r="E66" s="116"/>
      <c r="F66" s="116"/>
      <c r="G66" s="116"/>
      <c r="H66" s="116"/>
      <c r="I66" s="176"/>
      <c r="J66" s="117"/>
      <c r="K66" s="117"/>
      <c r="L66" s="117"/>
      <c r="M66" s="117"/>
      <c r="N66" s="117"/>
      <c r="O66" s="117"/>
      <c r="P66" s="117"/>
      <c r="Q66" s="117"/>
      <c r="R66" s="117"/>
      <c r="S66" s="120"/>
      <c r="T66" s="119"/>
      <c r="U66" s="119"/>
      <c r="V66" s="119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2:51" x14ac:dyDescent="0.25">
      <c r="B67" s="95"/>
      <c r="C67" s="118"/>
      <c r="D67" s="116"/>
      <c r="E67" s="116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20"/>
      <c r="T67" s="119"/>
      <c r="U67" s="119"/>
      <c r="V67" s="119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2:51" x14ac:dyDescent="0.25">
      <c r="B68" s="91"/>
      <c r="C68" s="118"/>
      <c r="D68" s="116"/>
      <c r="E68" s="94"/>
      <c r="F68" s="116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9"/>
      <c r="U68" s="119"/>
      <c r="V68" s="119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2:51" x14ac:dyDescent="0.25">
      <c r="B69" s="95"/>
      <c r="C69" s="116"/>
      <c r="D69" s="116"/>
      <c r="E69" s="116"/>
      <c r="F69" s="116"/>
      <c r="G69" s="94"/>
      <c r="H69" s="94"/>
      <c r="I69" s="17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9"/>
      <c r="U69" s="119"/>
      <c r="V69" s="119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2:51" x14ac:dyDescent="0.25">
      <c r="B70" s="95"/>
      <c r="C70" s="116"/>
      <c r="D70" s="116"/>
      <c r="E70" s="116"/>
      <c r="F70" s="116"/>
      <c r="G70" s="94"/>
      <c r="H70" s="94"/>
      <c r="I70" s="123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9"/>
      <c r="U70" s="119"/>
      <c r="V70" s="119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2:51" x14ac:dyDescent="0.25">
      <c r="B71" s="122"/>
      <c r="C71" s="122"/>
      <c r="D71" s="116"/>
      <c r="E71" s="94"/>
      <c r="F71" s="116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9"/>
      <c r="U71" s="119"/>
      <c r="V71" s="119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2:51" x14ac:dyDescent="0.25">
      <c r="B72" s="91"/>
      <c r="C72" s="118"/>
      <c r="D72" s="116"/>
      <c r="E72" s="116"/>
      <c r="F72" s="116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9"/>
      <c r="U72" s="119"/>
      <c r="V72" s="119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2:51" x14ac:dyDescent="0.25">
      <c r="B73" s="95"/>
      <c r="C73" s="118"/>
      <c r="D73" s="116"/>
      <c r="E73" s="94"/>
      <c r="F73" s="116"/>
      <c r="G73" s="116"/>
      <c r="H73" s="116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9"/>
      <c r="U73" s="119"/>
      <c r="V73" s="119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2:51" x14ac:dyDescent="0.25">
      <c r="B74" s="95"/>
      <c r="C74" s="116"/>
      <c r="D74" s="116"/>
      <c r="E74" s="116"/>
      <c r="F74" s="116"/>
      <c r="G74" s="94"/>
      <c r="H74" s="94"/>
      <c r="I74" s="176"/>
      <c r="J74" s="117"/>
      <c r="K74" s="117"/>
      <c r="L74" s="117"/>
      <c r="M74" s="117"/>
      <c r="N74" s="117"/>
      <c r="O74" s="117"/>
      <c r="P74" s="117"/>
      <c r="Q74" s="117"/>
      <c r="R74" s="117"/>
      <c r="S74" s="120"/>
      <c r="T74" s="119"/>
      <c r="U74" s="119"/>
      <c r="V74" s="119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2:51" x14ac:dyDescent="0.25">
      <c r="B75" s="95"/>
      <c r="C75" s="116"/>
      <c r="D75" s="116"/>
      <c r="E75" s="116"/>
      <c r="F75" s="116"/>
      <c r="G75" s="94"/>
      <c r="H75" s="94"/>
      <c r="I75" s="123"/>
      <c r="J75" s="117"/>
      <c r="K75" s="117"/>
      <c r="L75" s="117"/>
      <c r="M75" s="117"/>
      <c r="N75" s="117"/>
      <c r="O75" s="117"/>
      <c r="P75" s="117"/>
      <c r="Q75" s="117"/>
      <c r="R75" s="117"/>
      <c r="S75" s="120"/>
      <c r="T75" s="120"/>
      <c r="U75" s="120"/>
      <c r="V75" s="120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V75" s="111"/>
      <c r="AW75" s="107"/>
      <c r="AX75" s="107"/>
      <c r="AY75" s="107"/>
    </row>
    <row r="76" spans="2:51" x14ac:dyDescent="0.25">
      <c r="B76" s="95"/>
      <c r="C76" s="122"/>
      <c r="D76" s="116"/>
      <c r="E76" s="94"/>
      <c r="F76" s="116"/>
      <c r="G76" s="116"/>
      <c r="H76" s="116"/>
      <c r="I76" s="116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20"/>
      <c r="U76" s="120"/>
      <c r="V76" s="120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V76" s="111"/>
      <c r="AW76" s="107"/>
      <c r="AX76" s="107"/>
      <c r="AY76" s="107"/>
    </row>
    <row r="77" spans="2:51" x14ac:dyDescent="0.25">
      <c r="B77" s="95"/>
      <c r="C77" s="122"/>
      <c r="D77" s="116"/>
      <c r="E77" s="94"/>
      <c r="F77" s="116"/>
      <c r="G77" s="116"/>
      <c r="H77" s="116"/>
      <c r="I77" s="116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0"/>
      <c r="U77" s="83"/>
      <c r="V77" s="83"/>
      <c r="W77" s="112"/>
      <c r="X77" s="112"/>
      <c r="Y77" s="112"/>
      <c r="Z77" s="112"/>
      <c r="AA77" s="112"/>
      <c r="AB77" s="112"/>
      <c r="AC77" s="112"/>
      <c r="AD77" s="112"/>
      <c r="AE77" s="112"/>
      <c r="AM77" s="113"/>
      <c r="AN77" s="113"/>
      <c r="AO77" s="113"/>
      <c r="AP77" s="113"/>
      <c r="AQ77" s="113"/>
      <c r="AR77" s="113"/>
      <c r="AS77" s="114"/>
      <c r="AV77" s="111"/>
      <c r="AW77" s="107"/>
      <c r="AX77" s="107"/>
      <c r="AY77" s="107"/>
    </row>
    <row r="78" spans="2:51" x14ac:dyDescent="0.25">
      <c r="B78" s="95"/>
      <c r="C78" s="122"/>
      <c r="D78" s="116"/>
      <c r="E78" s="94"/>
      <c r="F78" s="116"/>
      <c r="G78" s="116"/>
      <c r="H78" s="116"/>
      <c r="I78" s="116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20"/>
      <c r="U78" s="83"/>
      <c r="V78" s="83"/>
      <c r="W78" s="112"/>
      <c r="X78" s="112"/>
      <c r="Y78" s="112"/>
      <c r="Z78" s="112"/>
      <c r="AA78" s="112"/>
      <c r="AB78" s="112"/>
      <c r="AC78" s="112"/>
      <c r="AD78" s="112"/>
      <c r="AE78" s="112"/>
      <c r="AM78" s="113"/>
      <c r="AN78" s="113"/>
      <c r="AO78" s="113"/>
      <c r="AP78" s="113"/>
      <c r="AQ78" s="113"/>
      <c r="AR78" s="113"/>
      <c r="AS78" s="114"/>
      <c r="AV78" s="111"/>
      <c r="AW78" s="107"/>
      <c r="AX78" s="107"/>
      <c r="AY78" s="107"/>
    </row>
    <row r="79" spans="2:51" x14ac:dyDescent="0.25">
      <c r="B79" s="95"/>
      <c r="C79" s="118"/>
      <c r="D79" s="116"/>
      <c r="E79" s="94"/>
      <c r="F79" s="116"/>
      <c r="G79" s="116"/>
      <c r="H79" s="116"/>
      <c r="I79" s="116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20"/>
      <c r="U79" s="83"/>
      <c r="V79" s="83"/>
      <c r="W79" s="112"/>
      <c r="X79" s="112"/>
      <c r="Y79" s="112"/>
      <c r="Z79" s="112"/>
      <c r="AA79" s="112"/>
      <c r="AB79" s="112"/>
      <c r="AC79" s="112"/>
      <c r="AD79" s="112"/>
      <c r="AE79" s="112"/>
      <c r="AM79" s="113"/>
      <c r="AN79" s="113"/>
      <c r="AO79" s="113"/>
      <c r="AP79" s="113"/>
      <c r="AQ79" s="113"/>
      <c r="AR79" s="113"/>
      <c r="AS79" s="114"/>
      <c r="AV79" s="111"/>
      <c r="AW79" s="107"/>
      <c r="AX79" s="107"/>
      <c r="AY79" s="107"/>
    </row>
    <row r="80" spans="2:51" x14ac:dyDescent="0.25">
      <c r="B80" s="95"/>
      <c r="C80" s="118"/>
      <c r="D80" s="116"/>
      <c r="E80" s="116"/>
      <c r="F80" s="116"/>
      <c r="G80" s="116"/>
      <c r="H80" s="116"/>
      <c r="I80" s="116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20"/>
      <c r="U80" s="83"/>
      <c r="V80" s="83"/>
      <c r="W80" s="112"/>
      <c r="X80" s="112"/>
      <c r="Y80" s="112"/>
      <c r="Z80" s="112"/>
      <c r="AA80" s="112"/>
      <c r="AB80" s="112"/>
      <c r="AC80" s="112"/>
      <c r="AD80" s="112"/>
      <c r="AE80" s="112"/>
      <c r="AM80" s="113"/>
      <c r="AN80" s="113"/>
      <c r="AO80" s="113"/>
      <c r="AP80" s="113"/>
      <c r="AQ80" s="113"/>
      <c r="AR80" s="113"/>
      <c r="AS80" s="114"/>
      <c r="AV80" s="111"/>
      <c r="AW80" s="107"/>
      <c r="AX80" s="107"/>
      <c r="AY80" s="107"/>
    </row>
    <row r="81" spans="1:51" x14ac:dyDescent="0.25">
      <c r="B81" s="95"/>
      <c r="C81" s="118"/>
      <c r="D81" s="116"/>
      <c r="E81" s="116"/>
      <c r="F81" s="116"/>
      <c r="G81" s="116"/>
      <c r="H81" s="116"/>
      <c r="I81" s="116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20"/>
      <c r="U81" s="83"/>
      <c r="V81" s="83"/>
      <c r="W81" s="112"/>
      <c r="X81" s="112"/>
      <c r="Y81" s="112"/>
      <c r="Z81" s="112"/>
      <c r="AA81" s="112"/>
      <c r="AB81" s="112"/>
      <c r="AC81" s="112"/>
      <c r="AD81" s="112"/>
      <c r="AE81" s="112"/>
      <c r="AM81" s="113"/>
      <c r="AN81" s="113"/>
      <c r="AO81" s="113"/>
      <c r="AP81" s="113"/>
      <c r="AQ81" s="113"/>
      <c r="AR81" s="113"/>
      <c r="AS81" s="114"/>
      <c r="AV81" s="111"/>
      <c r="AW81" s="107"/>
      <c r="AX81" s="107"/>
      <c r="AY81" s="107"/>
    </row>
    <row r="82" spans="1:51" x14ac:dyDescent="0.25">
      <c r="B82" s="95"/>
      <c r="C82" s="118"/>
      <c r="D82" s="116"/>
      <c r="E82" s="94"/>
      <c r="F82" s="116"/>
      <c r="G82" s="116"/>
      <c r="H82" s="116"/>
      <c r="I82" s="116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20"/>
      <c r="U82" s="83"/>
      <c r="V82" s="83"/>
      <c r="W82" s="112"/>
      <c r="X82" s="112"/>
      <c r="Y82" s="112"/>
      <c r="Z82" s="112"/>
      <c r="AA82" s="112"/>
      <c r="AB82" s="112"/>
      <c r="AC82" s="112"/>
      <c r="AD82" s="112"/>
      <c r="AE82" s="112"/>
      <c r="AM82" s="113"/>
      <c r="AN82" s="113"/>
      <c r="AO82" s="113"/>
      <c r="AP82" s="113"/>
      <c r="AQ82" s="113"/>
      <c r="AR82" s="113"/>
      <c r="AS82" s="114"/>
      <c r="AV82" s="111"/>
      <c r="AW82" s="107"/>
      <c r="AX82" s="107"/>
      <c r="AY82" s="107"/>
    </row>
    <row r="83" spans="1:51" x14ac:dyDescent="0.25">
      <c r="B83" s="95"/>
      <c r="C83" s="118"/>
      <c r="D83" s="116"/>
      <c r="E83" s="116"/>
      <c r="F83" s="116"/>
      <c r="G83" s="116"/>
      <c r="H83" s="116"/>
      <c r="I83" s="116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20"/>
      <c r="U83" s="83"/>
      <c r="V83" s="83"/>
      <c r="W83" s="112"/>
      <c r="X83" s="112"/>
      <c r="Y83" s="112"/>
      <c r="Z83" s="112"/>
      <c r="AA83" s="112"/>
      <c r="AB83" s="112"/>
      <c r="AC83" s="112"/>
      <c r="AD83" s="112"/>
      <c r="AE83" s="112"/>
      <c r="AM83" s="113"/>
      <c r="AN83" s="113"/>
      <c r="AO83" s="113"/>
      <c r="AP83" s="113"/>
      <c r="AQ83" s="113"/>
      <c r="AR83" s="113"/>
      <c r="AS83" s="114"/>
      <c r="AV83" s="111"/>
      <c r="AW83" s="107"/>
      <c r="AX83" s="107"/>
      <c r="AY83" s="107"/>
    </row>
    <row r="84" spans="1:51" x14ac:dyDescent="0.25">
      <c r="B84" s="95"/>
      <c r="C84" s="115"/>
      <c r="D84" s="116"/>
      <c r="E84" s="116"/>
      <c r="F84" s="116"/>
      <c r="G84" s="116"/>
      <c r="H84" s="116"/>
      <c r="I84" s="116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20"/>
      <c r="U84" s="83"/>
      <c r="V84" s="83"/>
      <c r="W84" s="112"/>
      <c r="X84" s="112"/>
      <c r="Y84" s="112"/>
      <c r="Z84" s="92"/>
      <c r="AA84" s="112"/>
      <c r="AB84" s="112"/>
      <c r="AC84" s="112"/>
      <c r="AD84" s="112"/>
      <c r="AE84" s="112"/>
      <c r="AM84" s="113"/>
      <c r="AN84" s="113"/>
      <c r="AO84" s="113"/>
      <c r="AP84" s="113"/>
      <c r="AQ84" s="113"/>
      <c r="AR84" s="113"/>
      <c r="AS84" s="114"/>
      <c r="AV84" s="111"/>
      <c r="AW84" s="107"/>
      <c r="AX84" s="107"/>
      <c r="AY84" s="107"/>
    </row>
    <row r="85" spans="1:51" x14ac:dyDescent="0.25">
      <c r="B85" s="95"/>
      <c r="C85" s="115"/>
      <c r="D85" s="94"/>
      <c r="E85" s="116"/>
      <c r="F85" s="116"/>
      <c r="G85" s="116"/>
      <c r="H85" s="116"/>
      <c r="I85" s="94"/>
      <c r="J85" s="117"/>
      <c r="K85" s="117"/>
      <c r="L85" s="117"/>
      <c r="M85" s="117"/>
      <c r="N85" s="117"/>
      <c r="O85" s="117"/>
      <c r="P85" s="117"/>
      <c r="Q85" s="117"/>
      <c r="R85" s="117"/>
      <c r="S85" s="92"/>
      <c r="T85" s="92"/>
      <c r="U85" s="92"/>
      <c r="V85" s="92"/>
      <c r="W85" s="92"/>
      <c r="X85" s="92"/>
      <c r="Y85" s="92"/>
      <c r="Z85" s="84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111"/>
      <c r="AW85" s="107"/>
      <c r="AX85" s="107"/>
      <c r="AY85" s="107"/>
    </row>
    <row r="86" spans="1:51" x14ac:dyDescent="0.25">
      <c r="B86" s="95"/>
      <c r="C86" s="122"/>
      <c r="D86" s="94"/>
      <c r="E86" s="116"/>
      <c r="F86" s="116"/>
      <c r="G86" s="116"/>
      <c r="H86" s="116"/>
      <c r="I86" s="94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84"/>
      <c r="X86" s="84"/>
      <c r="Y86" s="84"/>
      <c r="Z86" s="112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111"/>
      <c r="AW86" s="107"/>
      <c r="AX86" s="107"/>
      <c r="AY86" s="107"/>
    </row>
    <row r="87" spans="1:51" x14ac:dyDescent="0.25">
      <c r="B87" s="95"/>
      <c r="C87" s="122"/>
      <c r="D87" s="116"/>
      <c r="E87" s="94"/>
      <c r="F87" s="116"/>
      <c r="G87" s="116"/>
      <c r="H87" s="116"/>
      <c r="I87" s="116"/>
      <c r="J87" s="92"/>
      <c r="K87" s="92"/>
      <c r="L87" s="92"/>
      <c r="M87" s="92"/>
      <c r="N87" s="92"/>
      <c r="O87" s="92"/>
      <c r="P87" s="92"/>
      <c r="Q87" s="92"/>
      <c r="R87" s="92"/>
      <c r="S87" s="117"/>
      <c r="T87" s="120"/>
      <c r="U87" s="83"/>
      <c r="V87" s="83"/>
      <c r="W87" s="112"/>
      <c r="X87" s="112"/>
      <c r="Y87" s="112"/>
      <c r="Z87" s="112"/>
      <c r="AA87" s="112"/>
      <c r="AB87" s="112"/>
      <c r="AC87" s="112"/>
      <c r="AD87" s="112"/>
      <c r="AE87" s="112"/>
      <c r="AM87" s="113"/>
      <c r="AN87" s="113"/>
      <c r="AO87" s="113"/>
      <c r="AP87" s="113"/>
      <c r="AQ87" s="113"/>
      <c r="AR87" s="113"/>
      <c r="AS87" s="114"/>
      <c r="AV87" s="111"/>
      <c r="AW87" s="107"/>
      <c r="AX87" s="107"/>
      <c r="AY87" s="107"/>
    </row>
    <row r="88" spans="1:51" x14ac:dyDescent="0.25">
      <c r="B88" s="95"/>
      <c r="C88" s="118"/>
      <c r="D88" s="116"/>
      <c r="E88" s="94"/>
      <c r="F88" s="94"/>
      <c r="G88" s="116"/>
      <c r="H88" s="116"/>
      <c r="I88" s="116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20"/>
      <c r="U88" s="83"/>
      <c r="V88" s="83"/>
      <c r="W88" s="112"/>
      <c r="X88" s="112"/>
      <c r="Y88" s="112"/>
      <c r="Z88" s="112"/>
      <c r="AA88" s="112"/>
      <c r="AB88" s="112"/>
      <c r="AC88" s="112"/>
      <c r="AD88" s="112"/>
      <c r="AE88" s="112"/>
      <c r="AM88" s="113"/>
      <c r="AN88" s="113"/>
      <c r="AO88" s="113"/>
      <c r="AP88" s="113"/>
      <c r="AQ88" s="113"/>
      <c r="AR88" s="113"/>
      <c r="AS88" s="114"/>
      <c r="AV88" s="111"/>
      <c r="AW88" s="107"/>
      <c r="AX88" s="107"/>
      <c r="AY88" s="107"/>
    </row>
    <row r="89" spans="1:51" x14ac:dyDescent="0.25">
      <c r="B89" s="95"/>
      <c r="C89" s="118"/>
      <c r="D89" s="116"/>
      <c r="E89" s="116"/>
      <c r="F89" s="94"/>
      <c r="G89" s="94"/>
      <c r="H89" s="94"/>
      <c r="I89" s="116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20"/>
      <c r="U89" s="83"/>
      <c r="V89" s="83"/>
      <c r="W89" s="112"/>
      <c r="X89" s="112"/>
      <c r="Y89" s="112"/>
      <c r="Z89" s="112"/>
      <c r="AA89" s="112"/>
      <c r="AB89" s="112"/>
      <c r="AC89" s="112"/>
      <c r="AD89" s="112"/>
      <c r="AE89" s="112"/>
      <c r="AM89" s="113"/>
      <c r="AN89" s="113"/>
      <c r="AO89" s="113"/>
      <c r="AP89" s="113"/>
      <c r="AQ89" s="113"/>
      <c r="AR89" s="113"/>
      <c r="AS89" s="114"/>
      <c r="AV89" s="111"/>
      <c r="AW89" s="107"/>
      <c r="AX89" s="107"/>
      <c r="AY89" s="107"/>
    </row>
    <row r="90" spans="1:51" x14ac:dyDescent="0.25">
      <c r="B90" s="177"/>
      <c r="C90" s="92"/>
      <c r="D90" s="116"/>
      <c r="E90" s="116"/>
      <c r="F90" s="116"/>
      <c r="G90" s="94"/>
      <c r="H90" s="94"/>
      <c r="I90" s="116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20"/>
      <c r="U90" s="83"/>
      <c r="V90" s="83"/>
      <c r="W90" s="112"/>
      <c r="X90" s="112"/>
      <c r="Y90" s="112"/>
      <c r="Z90" s="112"/>
      <c r="AA90" s="112"/>
      <c r="AB90" s="112"/>
      <c r="AC90" s="112"/>
      <c r="AD90" s="112"/>
      <c r="AE90" s="112"/>
      <c r="AM90" s="113"/>
      <c r="AN90" s="113"/>
      <c r="AO90" s="113"/>
      <c r="AP90" s="113"/>
      <c r="AQ90" s="113"/>
      <c r="AR90" s="113"/>
      <c r="AS90" s="114"/>
      <c r="AV90" s="111"/>
      <c r="AW90" s="107"/>
      <c r="AX90" s="107"/>
      <c r="AY90" s="107"/>
    </row>
    <row r="91" spans="1:51" x14ac:dyDescent="0.25">
      <c r="B91" s="177"/>
      <c r="C91" s="122"/>
      <c r="D91" s="92"/>
      <c r="E91" s="116"/>
      <c r="F91" s="116"/>
      <c r="G91" s="116"/>
      <c r="H91" s="116"/>
      <c r="I91" s="92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20"/>
      <c r="U91" s="83"/>
      <c r="V91" s="83"/>
      <c r="W91" s="112"/>
      <c r="X91" s="112"/>
      <c r="Y91" s="112"/>
      <c r="Z91" s="112"/>
      <c r="AA91" s="112"/>
      <c r="AB91" s="112"/>
      <c r="AC91" s="112"/>
      <c r="AD91" s="112"/>
      <c r="AE91" s="112"/>
      <c r="AM91" s="113"/>
      <c r="AN91" s="113"/>
      <c r="AO91" s="113"/>
      <c r="AP91" s="113"/>
      <c r="AQ91" s="113"/>
      <c r="AR91" s="113"/>
      <c r="AS91" s="114"/>
      <c r="AV91" s="111"/>
      <c r="AW91" s="107"/>
      <c r="AX91" s="107"/>
      <c r="AY91" s="107"/>
    </row>
    <row r="92" spans="1:51" x14ac:dyDescent="0.25">
      <c r="B92" s="180"/>
      <c r="C92" s="183"/>
      <c r="D92" s="84"/>
      <c r="E92" s="178"/>
      <c r="F92" s="178"/>
      <c r="G92" s="178"/>
      <c r="H92" s="178"/>
      <c r="I92" s="84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84"/>
      <c r="U92" s="185"/>
      <c r="V92" s="185"/>
      <c r="W92" s="112"/>
      <c r="X92" s="112"/>
      <c r="Y92" s="112"/>
      <c r="Z92" s="112"/>
      <c r="AA92" s="112"/>
      <c r="AB92" s="112"/>
      <c r="AC92" s="112"/>
      <c r="AD92" s="112"/>
      <c r="AE92" s="112"/>
      <c r="AM92" s="113"/>
      <c r="AN92" s="113"/>
      <c r="AO92" s="113"/>
      <c r="AP92" s="113"/>
      <c r="AQ92" s="113"/>
      <c r="AR92" s="113"/>
      <c r="AS92" s="114"/>
      <c r="AU92" s="107"/>
      <c r="AV92" s="111"/>
      <c r="AW92" s="107"/>
      <c r="AX92" s="107"/>
      <c r="AY92" s="182"/>
    </row>
    <row r="93" spans="1:51" s="182" customFormat="1" x14ac:dyDescent="0.25">
      <c r="B93" s="180"/>
      <c r="C93" s="186"/>
      <c r="D93" s="178"/>
      <c r="E93" s="84"/>
      <c r="F93" s="178"/>
      <c r="G93" s="178"/>
      <c r="H93" s="178"/>
      <c r="I93" s="178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84"/>
      <c r="U93" s="185"/>
      <c r="V93" s="185"/>
      <c r="W93" s="112"/>
      <c r="X93" s="112"/>
      <c r="Y93" s="112"/>
      <c r="Z93" s="112"/>
      <c r="AA93" s="112"/>
      <c r="AB93" s="112"/>
      <c r="AC93" s="112"/>
      <c r="AD93" s="112"/>
      <c r="AE93" s="112"/>
      <c r="AM93" s="113"/>
      <c r="AN93" s="113"/>
      <c r="AO93" s="113"/>
      <c r="AP93" s="113"/>
      <c r="AQ93" s="113"/>
      <c r="AR93" s="113"/>
      <c r="AS93" s="114"/>
      <c r="AT93" s="22"/>
      <c r="AV93" s="111"/>
      <c r="AY93" s="107"/>
    </row>
    <row r="94" spans="1:51" x14ac:dyDescent="0.25">
      <c r="A94" s="112"/>
      <c r="B94" s="180"/>
      <c r="C94" s="181"/>
      <c r="D94" s="178"/>
      <c r="E94" s="84"/>
      <c r="F94" s="84"/>
      <c r="G94" s="178"/>
      <c r="H94" s="178"/>
      <c r="I94" s="113"/>
      <c r="J94" s="113"/>
      <c r="K94" s="113"/>
      <c r="L94" s="113"/>
      <c r="M94" s="113"/>
      <c r="N94" s="113"/>
      <c r="O94" s="114"/>
      <c r="P94" s="109"/>
      <c r="R94" s="111"/>
      <c r="AS94" s="107"/>
      <c r="AT94" s="107"/>
      <c r="AU94" s="107"/>
      <c r="AV94" s="107"/>
      <c r="AW94" s="107"/>
      <c r="AX94" s="107"/>
      <c r="AY94" s="107"/>
    </row>
    <row r="95" spans="1:51" x14ac:dyDescent="0.25">
      <c r="A95" s="112"/>
      <c r="B95" s="180"/>
      <c r="C95" s="182"/>
      <c r="D95" s="182"/>
      <c r="E95" s="182"/>
      <c r="F95" s="182"/>
      <c r="G95" s="84"/>
      <c r="H95" s="84"/>
      <c r="I95" s="113"/>
      <c r="J95" s="113"/>
      <c r="K95" s="113"/>
      <c r="L95" s="113"/>
      <c r="M95" s="113"/>
      <c r="N95" s="113"/>
      <c r="O95" s="114"/>
      <c r="P95" s="109"/>
      <c r="R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A96" s="112"/>
      <c r="B96" s="84"/>
      <c r="C96" s="182"/>
      <c r="D96" s="182"/>
      <c r="E96" s="182"/>
      <c r="F96" s="182"/>
      <c r="G96" s="84"/>
      <c r="H96" s="84"/>
      <c r="I96" s="113"/>
      <c r="J96" s="113"/>
      <c r="K96" s="113"/>
      <c r="L96" s="113"/>
      <c r="M96" s="113"/>
      <c r="N96" s="113"/>
      <c r="O96" s="114"/>
      <c r="P96" s="109"/>
      <c r="R96" s="109"/>
      <c r="AS96" s="107"/>
      <c r="AT96" s="107"/>
      <c r="AU96" s="107"/>
      <c r="AV96" s="107"/>
      <c r="AW96" s="107"/>
      <c r="AX96" s="107"/>
      <c r="AY96" s="107"/>
    </row>
    <row r="97" spans="1:51" x14ac:dyDescent="0.25">
      <c r="A97" s="112"/>
      <c r="B97" s="84"/>
      <c r="C97" s="182"/>
      <c r="D97" s="182"/>
      <c r="E97" s="182"/>
      <c r="F97" s="182"/>
      <c r="G97" s="182"/>
      <c r="H97" s="182"/>
      <c r="I97" s="113"/>
      <c r="J97" s="113"/>
      <c r="K97" s="113"/>
      <c r="L97" s="113"/>
      <c r="M97" s="113"/>
      <c r="N97" s="113"/>
      <c r="O97" s="114"/>
      <c r="P97" s="109"/>
      <c r="R97" s="109"/>
      <c r="AS97" s="107"/>
      <c r="AT97" s="107"/>
      <c r="AU97" s="107"/>
      <c r="AV97" s="107"/>
      <c r="AW97" s="107"/>
      <c r="AX97" s="107"/>
      <c r="AY97" s="107"/>
    </row>
    <row r="98" spans="1:51" x14ac:dyDescent="0.25">
      <c r="A98" s="112"/>
      <c r="B98" s="180"/>
      <c r="C98" s="182"/>
      <c r="D98" s="182"/>
      <c r="E98" s="182"/>
      <c r="F98" s="182"/>
      <c r="G98" s="182"/>
      <c r="H98" s="182"/>
      <c r="I98" s="113"/>
      <c r="J98" s="113"/>
      <c r="K98" s="113"/>
      <c r="L98" s="113"/>
      <c r="M98" s="113"/>
      <c r="N98" s="113"/>
      <c r="O98" s="114"/>
      <c r="P98" s="109"/>
      <c r="R98" s="109"/>
      <c r="AS98" s="107"/>
      <c r="AT98" s="107"/>
      <c r="AU98" s="107"/>
      <c r="AV98" s="107"/>
      <c r="AW98" s="107"/>
      <c r="AX98" s="107"/>
      <c r="AY98" s="107"/>
    </row>
    <row r="99" spans="1:51" x14ac:dyDescent="0.25">
      <c r="A99" s="112"/>
      <c r="C99" s="182"/>
      <c r="D99" s="182"/>
      <c r="E99" s="182"/>
      <c r="F99" s="182"/>
      <c r="G99" s="182"/>
      <c r="H99" s="182"/>
      <c r="I99" s="113"/>
      <c r="J99" s="113"/>
      <c r="K99" s="113"/>
      <c r="L99" s="113"/>
      <c r="M99" s="113"/>
      <c r="N99" s="113"/>
      <c r="O99" s="114"/>
      <c r="P99" s="109"/>
      <c r="R99" s="109"/>
      <c r="AS99" s="107"/>
      <c r="AT99" s="107"/>
      <c r="AU99" s="107"/>
      <c r="AV99" s="107"/>
      <c r="AW99" s="107"/>
      <c r="AX99" s="107"/>
      <c r="AY99" s="107"/>
    </row>
    <row r="100" spans="1:51" x14ac:dyDescent="0.25">
      <c r="A100" s="112"/>
      <c r="C100" s="182"/>
      <c r="D100" s="182"/>
      <c r="E100" s="182"/>
      <c r="F100" s="182"/>
      <c r="G100" s="182"/>
      <c r="H100" s="182"/>
      <c r="I100" s="113"/>
      <c r="J100" s="113"/>
      <c r="K100" s="113"/>
      <c r="L100" s="113"/>
      <c r="M100" s="113"/>
      <c r="N100" s="113"/>
      <c r="O100" s="114"/>
      <c r="P100" s="109"/>
      <c r="R100" s="84"/>
      <c r="AS100" s="107"/>
      <c r="AT100" s="107"/>
      <c r="AU100" s="107"/>
      <c r="AV100" s="107"/>
      <c r="AW100" s="107"/>
      <c r="AX100" s="107"/>
      <c r="AY100" s="107"/>
    </row>
    <row r="101" spans="1:51" x14ac:dyDescent="0.25">
      <c r="A101" s="112"/>
      <c r="I101" s="113"/>
      <c r="J101" s="113"/>
      <c r="K101" s="113"/>
      <c r="L101" s="113"/>
      <c r="M101" s="113"/>
      <c r="N101" s="113"/>
      <c r="O101" s="114"/>
      <c r="R101" s="109"/>
      <c r="AS101" s="107"/>
      <c r="AT101" s="107"/>
      <c r="AU101" s="107"/>
      <c r="AV101" s="107"/>
      <c r="AW101" s="107"/>
      <c r="AX101" s="107"/>
      <c r="AY101" s="107"/>
    </row>
    <row r="102" spans="1:51" x14ac:dyDescent="0.25">
      <c r="O102" s="114"/>
      <c r="R102" s="109"/>
      <c r="AS102" s="107"/>
      <c r="AT102" s="107"/>
      <c r="AU102" s="107"/>
      <c r="AV102" s="107"/>
      <c r="AW102" s="107"/>
      <c r="AX102" s="107"/>
      <c r="AY102" s="107"/>
    </row>
    <row r="103" spans="1:51" x14ac:dyDescent="0.25">
      <c r="O103" s="114"/>
      <c r="R103" s="109"/>
      <c r="AS103" s="107"/>
      <c r="AT103" s="107"/>
      <c r="AU103" s="107"/>
      <c r="AV103" s="107"/>
      <c r="AW103" s="107"/>
      <c r="AX103" s="107"/>
      <c r="AY103" s="107"/>
    </row>
    <row r="104" spans="1:51" x14ac:dyDescent="0.25">
      <c r="O104" s="114"/>
      <c r="R104" s="109"/>
      <c r="AS104" s="107"/>
      <c r="AT104" s="107"/>
      <c r="AU104" s="107"/>
      <c r="AV104" s="107"/>
      <c r="AW104" s="107"/>
      <c r="AX104" s="107"/>
      <c r="AY104" s="107"/>
    </row>
    <row r="105" spans="1:51" x14ac:dyDescent="0.25">
      <c r="O105" s="114"/>
      <c r="R105" s="109"/>
      <c r="AS105" s="107"/>
      <c r="AT105" s="107"/>
      <c r="AU105" s="107"/>
      <c r="AV105" s="107"/>
      <c r="AW105" s="107"/>
      <c r="AX105" s="107"/>
      <c r="AY105" s="107"/>
    </row>
    <row r="106" spans="1:51" x14ac:dyDescent="0.25">
      <c r="O106" s="114"/>
      <c r="AS106" s="107"/>
      <c r="AT106" s="107"/>
      <c r="AU106" s="107"/>
      <c r="AV106" s="107"/>
      <c r="AW106" s="107"/>
      <c r="AX106" s="107"/>
      <c r="AY106" s="107"/>
    </row>
    <row r="107" spans="1:51" x14ac:dyDescent="0.25">
      <c r="O107" s="114"/>
      <c r="AS107" s="107"/>
      <c r="AT107" s="107"/>
      <c r="AU107" s="107"/>
      <c r="AV107" s="107"/>
      <c r="AW107" s="107"/>
      <c r="AX107" s="107"/>
      <c r="AY107" s="107"/>
    </row>
    <row r="108" spans="1:51" x14ac:dyDescent="0.25">
      <c r="O108" s="114"/>
      <c r="AS108" s="107"/>
      <c r="AT108" s="107"/>
      <c r="AU108" s="107"/>
      <c r="AV108" s="107"/>
      <c r="AW108" s="107"/>
      <c r="AX108" s="107"/>
      <c r="AY108" s="107"/>
    </row>
    <row r="109" spans="1:51" x14ac:dyDescent="0.25">
      <c r="O109" s="114"/>
      <c r="AS109" s="107"/>
      <c r="AT109" s="107"/>
      <c r="AU109" s="107"/>
      <c r="AV109" s="107"/>
      <c r="AW109" s="107"/>
      <c r="AX109" s="107"/>
      <c r="AY109" s="107"/>
    </row>
    <row r="110" spans="1:51" x14ac:dyDescent="0.25">
      <c r="O110" s="114"/>
      <c r="AS110" s="107"/>
      <c r="AT110" s="107"/>
      <c r="AU110" s="107"/>
      <c r="AV110" s="107"/>
      <c r="AW110" s="107"/>
      <c r="AX110" s="107"/>
      <c r="AY110" s="107"/>
    </row>
    <row r="111" spans="1:51" x14ac:dyDescent="0.25">
      <c r="O111" s="114"/>
      <c r="AS111" s="107"/>
      <c r="AT111" s="107"/>
      <c r="AU111" s="107"/>
      <c r="AV111" s="107"/>
      <c r="AW111" s="107"/>
      <c r="AX111" s="107"/>
      <c r="AY111" s="107"/>
    </row>
    <row r="112" spans="1:51" x14ac:dyDescent="0.25">
      <c r="O112" s="114"/>
      <c r="Q112" s="109"/>
      <c r="AS112" s="107"/>
      <c r="AT112" s="107"/>
      <c r="AU112" s="107"/>
      <c r="AV112" s="107"/>
      <c r="AW112" s="107"/>
      <c r="AX112" s="107"/>
      <c r="AY112" s="107"/>
    </row>
    <row r="113" spans="15:51" x14ac:dyDescent="0.25">
      <c r="O113" s="14"/>
      <c r="P113" s="109"/>
      <c r="Q113" s="109"/>
      <c r="AS113" s="107"/>
      <c r="AT113" s="107"/>
      <c r="AU113" s="107"/>
      <c r="AV113" s="107"/>
      <c r="AW113" s="107"/>
      <c r="AX113" s="107"/>
      <c r="AY113" s="107"/>
    </row>
    <row r="114" spans="15:51" x14ac:dyDescent="0.25">
      <c r="O114" s="14"/>
      <c r="P114" s="109"/>
      <c r="Q114" s="109"/>
      <c r="AS114" s="107"/>
      <c r="AT114" s="107"/>
      <c r="AU114" s="107"/>
      <c r="AV114" s="107"/>
      <c r="AW114" s="107"/>
      <c r="AX114" s="107"/>
      <c r="AY114" s="107"/>
    </row>
    <row r="115" spans="15:51" x14ac:dyDescent="0.25">
      <c r="O115" s="14"/>
      <c r="P115" s="109"/>
      <c r="Q115" s="109"/>
      <c r="AS115" s="107"/>
      <c r="AT115" s="107"/>
      <c r="AU115" s="107"/>
      <c r="AV115" s="107"/>
      <c r="AW115" s="107"/>
      <c r="AX115" s="107"/>
      <c r="AY115" s="107"/>
    </row>
    <row r="116" spans="15:51" x14ac:dyDescent="0.25">
      <c r="O116" s="14"/>
      <c r="P116" s="109"/>
      <c r="Q116" s="109"/>
      <c r="AS116" s="107"/>
      <c r="AT116" s="107"/>
      <c r="AU116" s="107"/>
      <c r="AV116" s="107"/>
      <c r="AW116" s="107"/>
      <c r="AX116" s="107"/>
      <c r="AY116" s="107"/>
    </row>
    <row r="117" spans="15:51" x14ac:dyDescent="0.25">
      <c r="O117" s="14"/>
      <c r="P117" s="109"/>
      <c r="Q117" s="109"/>
      <c r="AS117" s="107"/>
      <c r="AT117" s="107"/>
      <c r="AU117" s="107"/>
      <c r="AV117" s="107"/>
      <c r="AW117" s="107"/>
      <c r="AX117" s="107"/>
      <c r="AY117" s="107"/>
    </row>
    <row r="118" spans="15:51" x14ac:dyDescent="0.25">
      <c r="O118" s="14"/>
      <c r="P118" s="109"/>
      <c r="Q118" s="109"/>
      <c r="AS118" s="107"/>
      <c r="AT118" s="107"/>
      <c r="AU118" s="107"/>
      <c r="AV118" s="107"/>
      <c r="AW118" s="107"/>
      <c r="AX118" s="107"/>
      <c r="AY118" s="107"/>
    </row>
    <row r="119" spans="15:51" x14ac:dyDescent="0.25">
      <c r="O119" s="14"/>
      <c r="P119" s="109"/>
      <c r="Q119" s="109"/>
      <c r="AS119" s="107"/>
      <c r="AT119" s="107"/>
      <c r="AU119" s="107"/>
      <c r="AV119" s="107"/>
      <c r="AW119" s="107"/>
      <c r="AX119" s="107"/>
      <c r="AY119" s="107"/>
    </row>
    <row r="120" spans="15:51" x14ac:dyDescent="0.25">
      <c r="O120" s="14"/>
      <c r="P120" s="109"/>
      <c r="Q120" s="109"/>
      <c r="AS120" s="107"/>
      <c r="AT120" s="107"/>
      <c r="AU120" s="107"/>
      <c r="AV120" s="107"/>
      <c r="AW120" s="107"/>
      <c r="AX120" s="107"/>
      <c r="AY120" s="107"/>
    </row>
    <row r="121" spans="15:51" x14ac:dyDescent="0.25">
      <c r="O121" s="14"/>
      <c r="P121" s="109"/>
      <c r="Q121" s="109"/>
      <c r="AS121" s="107"/>
      <c r="AT121" s="107"/>
      <c r="AU121" s="107"/>
      <c r="AV121" s="107"/>
      <c r="AW121" s="107"/>
      <c r="AX121" s="107"/>
      <c r="AY121" s="107"/>
    </row>
    <row r="122" spans="15:51" x14ac:dyDescent="0.25">
      <c r="O122" s="14"/>
      <c r="P122" s="109"/>
      <c r="Q122" s="109"/>
      <c r="R122" s="109"/>
      <c r="S122" s="109"/>
      <c r="AS122" s="107"/>
      <c r="AT122" s="107"/>
      <c r="AU122" s="107"/>
      <c r="AV122" s="107"/>
      <c r="AW122" s="107"/>
      <c r="AX122" s="107"/>
      <c r="AY122" s="107"/>
    </row>
    <row r="123" spans="15:51" x14ac:dyDescent="0.25">
      <c r="O123" s="14"/>
      <c r="P123" s="109"/>
      <c r="Q123" s="109"/>
      <c r="R123" s="109"/>
      <c r="S123" s="109"/>
      <c r="T123" s="109"/>
      <c r="AS123" s="107"/>
      <c r="AT123" s="107"/>
      <c r="AU123" s="107"/>
      <c r="AV123" s="107"/>
      <c r="AW123" s="107"/>
      <c r="AX123" s="107"/>
      <c r="AY123" s="107"/>
    </row>
    <row r="124" spans="15:51" x14ac:dyDescent="0.25">
      <c r="O124" s="14"/>
      <c r="P124" s="109"/>
      <c r="Q124" s="109"/>
      <c r="R124" s="109"/>
      <c r="S124" s="109"/>
      <c r="T124" s="109"/>
      <c r="AS124" s="107"/>
      <c r="AT124" s="107"/>
      <c r="AU124" s="107"/>
      <c r="AV124" s="107"/>
      <c r="AW124" s="107"/>
      <c r="AX124" s="107"/>
      <c r="AY124" s="107"/>
    </row>
    <row r="125" spans="15:51" x14ac:dyDescent="0.25">
      <c r="O125" s="14"/>
      <c r="P125" s="109"/>
      <c r="T125" s="109"/>
      <c r="AS125" s="107"/>
      <c r="AT125" s="107"/>
      <c r="AU125" s="107"/>
      <c r="AV125" s="107"/>
      <c r="AW125" s="107"/>
      <c r="AX125" s="107"/>
      <c r="AY125" s="107"/>
    </row>
    <row r="126" spans="15:51" x14ac:dyDescent="0.25">
      <c r="O126" s="109"/>
      <c r="Q126" s="109"/>
      <c r="R126" s="109"/>
      <c r="S126" s="109"/>
      <c r="AS126" s="107"/>
      <c r="AT126" s="107"/>
      <c r="AU126" s="107"/>
      <c r="AV126" s="107"/>
      <c r="AW126" s="107"/>
      <c r="AX126" s="107"/>
      <c r="AY126" s="107"/>
    </row>
    <row r="127" spans="15:51" x14ac:dyDescent="0.25">
      <c r="O127" s="14"/>
      <c r="P127" s="109"/>
      <c r="Q127" s="109"/>
      <c r="R127" s="109"/>
      <c r="S127" s="109"/>
      <c r="T127" s="109"/>
      <c r="AS127" s="107"/>
      <c r="AT127" s="107"/>
      <c r="AU127" s="107"/>
      <c r="AV127" s="107"/>
      <c r="AW127" s="107"/>
      <c r="AX127" s="107"/>
      <c r="AY127" s="107"/>
    </row>
    <row r="128" spans="15:51" x14ac:dyDescent="0.25">
      <c r="O128" s="14"/>
      <c r="P128" s="109"/>
      <c r="Q128" s="109"/>
      <c r="R128" s="109"/>
      <c r="S128" s="109"/>
      <c r="T128" s="109"/>
      <c r="U128" s="109"/>
      <c r="AS128" s="107"/>
      <c r="AT128" s="107"/>
      <c r="AU128" s="107"/>
      <c r="AV128" s="107"/>
      <c r="AW128" s="107"/>
      <c r="AX128" s="107"/>
      <c r="AY128" s="107"/>
    </row>
    <row r="129" spans="15:51" x14ac:dyDescent="0.25">
      <c r="O129" s="14"/>
      <c r="P129" s="109"/>
      <c r="T129" s="109"/>
      <c r="U129" s="109"/>
      <c r="AS129" s="107"/>
      <c r="AT129" s="107"/>
      <c r="AU129" s="107"/>
      <c r="AV129" s="107"/>
      <c r="AW129" s="107"/>
      <c r="AX129" s="107"/>
    </row>
    <row r="140" spans="15:51" x14ac:dyDescent="0.25">
      <c r="AY140" s="107"/>
    </row>
    <row r="141" spans="15:51" x14ac:dyDescent="0.25">
      <c r="AS141" s="107"/>
      <c r="AT141" s="107"/>
      <c r="AU141" s="107"/>
      <c r="AV141" s="107"/>
      <c r="AW141" s="107"/>
      <c r="AX141" s="107"/>
    </row>
  </sheetData>
  <protectedRanges>
    <protectedRange sqref="N85:R85 B98 S87:T93 B90:B95 S83:T84 N88:R93 T75:T82 T48:T66" name="Range2_12_5_1_1"/>
    <protectedRange sqref="N10 L10 L6 D6 D8 AD8 AF8 O8:U8 AJ8:AR8 AF10 AR11:AR34 L24:N31 G23:G34 N12:N23 N32:N34 E23:E34 E11:G22 N11:AA11 AB11:AF12 O12:P34 Q12:AA12 Q13:AF34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Q10" name="Range1_17_1_1_1"/>
    <protectedRange sqref="AG10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6:B97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11:J15 J26:J34" name="Range1_1_2_1_10_1_1_1_1"/>
    <protectedRange sqref="R100" name="Range2_2_1_10_1_1_1_1_1"/>
    <protectedRange sqref="S38:S47" name="Range2_12_3_1_1_1_1"/>
    <protectedRange sqref="D38:H38 N38:R47" name="Range2_12_1_3_1_1_1_1"/>
    <protectedRange sqref="I38:M38 E39:M47" name="Range2_2_12_1_6_1_1_1_1"/>
    <protectedRange sqref="D39:D47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7:B89" name="Range2_12_5_1_1_2"/>
    <protectedRange sqref="B86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4:B85" name="Range2_12_5_1_1_2_1"/>
    <protectedRange sqref="B83" name="Range2_12_5_1_1_2_1_2_1"/>
    <protectedRange sqref="B82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80" name="Range2_12_5_1_1_2_1_4_1_1_1_2_1_1_1_1_1_1_1_1_1_2_1_1_1_1_1"/>
    <protectedRange sqref="B81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9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8" name="Range2_12_5_1_1_2_1_2_2_1_1_1_1_2_1_1_1"/>
    <protectedRange sqref="B77" name="Range2_12_5_1_1_2_1_2_2_1_1_1_1_2_1_1_1_2"/>
    <protectedRange sqref="C43:C47" name="Range2_1_2_1_1_1_1_1_1"/>
    <protectedRange sqref="B76" name="Range2_12_5_1_1_2_1_2_2_1_1_1_1_2_1_1_1_2_1_1"/>
    <protectedRange sqref="B42:B43" name="Range2_12_5_1_1_1_1_1_2"/>
    <protectedRange sqref="S48" name="Range2_12_3_1_1_1_1_1"/>
    <protectedRange sqref="N48:R48" name="Range2_12_1_3_1_1_1_1_1"/>
    <protectedRange sqref="E48:M48" name="Range2_2_12_1_6_1_1_1_1_1"/>
    <protectedRange sqref="D48" name="Range2_1_1_1_1_11_1_1_1_1_1_1_1"/>
    <protectedRange sqref="G49:H52" name="Range2_2_12_1_3_1_1_1_1_1_4_1_1_2"/>
    <protectedRange sqref="E49:F52" name="Range2_2_12_1_7_1_1_3_1_1_2"/>
    <protectedRange sqref="S49:S66" name="Range2_12_5_1_1_2_3_1_1"/>
    <protectedRange sqref="Q49:R52" name="Range2_12_1_6_1_1_1_1_2_1_2"/>
    <protectedRange sqref="N49:P52" name="Range2_12_1_2_3_1_1_1_1_2_1_2"/>
    <protectedRange sqref="I49:M52" name="Range2_2_12_1_4_3_1_1_1_1_2_1_2"/>
    <protectedRange sqref="D49:D52" name="Range2_2_12_1_3_1_2_1_1_1_2_1_2_1_2"/>
    <protectedRange sqref="G53:H62" name="Range2_2_12_1_3_1_1_1_1_1_4_1_1_1_1"/>
    <protectedRange sqref="E53:F62" name="Range2_2_12_1_7_1_1_3_1_1_1_1"/>
    <protectedRange sqref="Q53:R62" name="Range2_12_1_6_1_1_1_1_2_1_1_1"/>
    <protectedRange sqref="N53:P62" name="Range2_12_1_2_3_1_1_1_1_2_1_1_1"/>
    <protectedRange sqref="I53:M62" name="Range2_2_12_1_4_3_1_1_1_1_2_1_1_1"/>
    <protectedRange sqref="D53:D62" name="Range2_2_12_1_3_1_2_1_1_1_2_1_2_1_1_1"/>
    <protectedRange sqref="C48" name="Range2_1_2_1_1_1_1_1_1_1"/>
    <protectedRange sqref="B75" name="Range2_12_5_1_1_2_1_2_2_1_1_1_1_2_1_1_1_2_1_1_1_2"/>
    <protectedRange sqref="N63:R69" name="Range2_12_1_6_1_1_1_1_1"/>
    <protectedRange sqref="J63:M66 L67:M69" name="Range2_2_12_1_7_1_1_2_2_1"/>
    <protectedRange sqref="I63:I64" name="Range2_2_12_1_7_1_1_2_2_1_1_1_1"/>
    <protectedRange sqref="G63:H64" name="Range2_2_12_1_3_3_1_1_1_2_1_1_1_1_1_1_1_1_1_1_1_1_1_1_1_1_1_1"/>
    <protectedRange sqref="F63:F64" name="Range2_2_12_1_3_1_2_1_1_1_3_1_1_1_1_1_3_1_1_1_1_1_1_1_1_1_1"/>
    <protectedRange sqref="D63:D64" name="Range2_2_12_1_7_1_1_2_1_1_1_1_1_1_1"/>
    <protectedRange sqref="E63:E64" name="Range2_2_12_1_1_1_1_1_1_1_1_1_1_1_1_1"/>
    <protectedRange sqref="C63:C64" name="Range2_1_4_2_1_1_1_1_1_1_1_1_1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3" name="Range2_12_5_1_1_2_1_4_1_1_1_2_1_1_1_1_1_1_1_1_1_2_1_1_1_1_2_1_1_1_2_1_1_1_2_2_2_1"/>
    <protectedRange sqref="B74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9" name="Range2_12_5_1_1_2_1_4_1_1_1_2_1_1_1_1_1_1_1_1_1_2_1_1_1_1_2_1_1_1_2_1_1_1_2_2_2_1_1"/>
    <protectedRange sqref="B70" name="Range2_12_5_1_1_2_1_2_2_1_1_1_1_2_1_1_1_2_1_1_1_2_2_2_1_1"/>
    <protectedRange sqref="B66" name="Range2_12_5_1_1_2_1_4_1_1_1_2_1_1_1_1_1_1_1_1_1_2_1_1_1_1_2_1_1_1_2_1_1_1_2_2_2_1_1_1"/>
    <protectedRange sqref="B67" name="Range2_12_5_1_1_2_1_2_2_1_1_1_1_2_1_1_1_2_1_1_1_2_2_2_1_1_1"/>
    <protectedRange sqref="B44" name="Range2_12_5_1_1_1_2_1_1_1_1_1_1_1"/>
    <protectedRange sqref="B45" name="Range2_12_5_1_1_1_2_1_1_1_1_2_1_1"/>
    <protectedRange sqref="B47" name="Range2_12_5_1_1_1_2_2_1_1_1_1_1_1_1_1_1_1_1_2_1_1_1_1_1_1_1"/>
    <protectedRange sqref="B49" name="Range2_12_5_1_1_1_2_2_1_1_1_1_1_1_1_1_1_1_1_2_1_1_1_2_1_1_1"/>
    <protectedRange sqref="B50" name="Range2_12_5_1_1_1_2_2_1_1_1_1_1_1_1_1_1_1_1_1_1_1_1_1_1_1_1_1"/>
    <protectedRange sqref="B61" name="Range2_12_5_1_1_2_1_4_1_1_1_2_1_1_1_1_1_1_1_1_1_2_1_1_1_1_2_1_1_1_2_1_1_1_2_2_2_1_1_1_1"/>
    <protectedRange sqref="B62" name="Range2_12_5_1_1_2_1_2_2_1_1_1_1_2_1_1_1_2_1_1_1_2_2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91" priority="5" operator="containsText" text="N/A">
      <formula>NOT(ISERROR(SEARCH("N/A",X11)))</formula>
    </cfRule>
    <cfRule type="cellIs" dxfId="90" priority="23" operator="equal">
      <formula>0</formula>
    </cfRule>
  </conditionalFormatting>
  <conditionalFormatting sqref="X11:AE34">
    <cfRule type="cellIs" dxfId="89" priority="22" operator="greaterThanOrEqual">
      <formula>1185</formula>
    </cfRule>
  </conditionalFormatting>
  <conditionalFormatting sqref="X11:AE34">
    <cfRule type="cellIs" dxfId="88" priority="21" operator="between">
      <formula>0.1</formula>
      <formula>1184</formula>
    </cfRule>
  </conditionalFormatting>
  <conditionalFormatting sqref="X8 AJ11:AO11 AJ12:AK15 AJ16:AJ34 AK33:AK34 AL12:AO34">
    <cfRule type="cellIs" dxfId="87" priority="20" operator="equal">
      <formula>0</formula>
    </cfRule>
  </conditionalFormatting>
  <conditionalFormatting sqref="X8 AJ11:AO11 AJ12:AK15 AJ16:AJ34 AK33:AK34 AL12:AO34">
    <cfRule type="cellIs" dxfId="86" priority="19" operator="greaterThan">
      <formula>1179</formula>
    </cfRule>
  </conditionalFormatting>
  <conditionalFormatting sqref="X8 AJ11:AO11 AJ12:AK15 AJ16:AJ34 AK33:AK34 AL12:AO34">
    <cfRule type="cellIs" dxfId="85" priority="18" operator="greaterThan">
      <formula>99</formula>
    </cfRule>
  </conditionalFormatting>
  <conditionalFormatting sqref="X8 AJ11:AO11 AJ12:AK15 AJ16:AJ34 AK33:AK34 AL12:AO34">
    <cfRule type="cellIs" dxfId="84" priority="17" operator="greaterThan">
      <formula>0.99</formula>
    </cfRule>
  </conditionalFormatting>
  <conditionalFormatting sqref="AB8">
    <cfRule type="cellIs" dxfId="83" priority="16" operator="equal">
      <formula>0</formula>
    </cfRule>
  </conditionalFormatting>
  <conditionalFormatting sqref="AB8">
    <cfRule type="cellIs" dxfId="82" priority="15" operator="greaterThan">
      <formula>1179</formula>
    </cfRule>
  </conditionalFormatting>
  <conditionalFormatting sqref="AB8">
    <cfRule type="cellIs" dxfId="81" priority="14" operator="greaterThan">
      <formula>99</formula>
    </cfRule>
  </conditionalFormatting>
  <conditionalFormatting sqref="AB8">
    <cfRule type="cellIs" dxfId="80" priority="13" operator="greaterThan">
      <formula>0.99</formula>
    </cfRule>
  </conditionalFormatting>
  <conditionalFormatting sqref="AQ11:AQ34 AK16:AK32">
    <cfRule type="cellIs" dxfId="79" priority="12" operator="equal">
      <formula>0</formula>
    </cfRule>
  </conditionalFormatting>
  <conditionalFormatting sqref="AQ11:AQ34 AK16:AK32">
    <cfRule type="cellIs" dxfId="78" priority="11" operator="greaterThan">
      <formula>1179</formula>
    </cfRule>
  </conditionalFormatting>
  <conditionalFormatting sqref="AQ11:AQ34 AK16:AK32">
    <cfRule type="cellIs" dxfId="77" priority="10" operator="greaterThan">
      <formula>99</formula>
    </cfRule>
  </conditionalFormatting>
  <conditionalFormatting sqref="AQ11:AQ34 AK16:AK32">
    <cfRule type="cellIs" dxfId="76" priority="9" operator="greaterThan">
      <formula>0.99</formula>
    </cfRule>
  </conditionalFormatting>
  <conditionalFormatting sqref="AI11:AI34">
    <cfRule type="cellIs" dxfId="75" priority="8" operator="greaterThan">
      <formula>$AI$8</formula>
    </cfRule>
  </conditionalFormatting>
  <conditionalFormatting sqref="AH11:AH34">
    <cfRule type="cellIs" dxfId="74" priority="6" operator="greaterThan">
      <formula>$AH$8</formula>
    </cfRule>
    <cfRule type="cellIs" dxfId="73" priority="7" operator="greaterThan">
      <formula>$AH$8</formula>
    </cfRule>
  </conditionalFormatting>
  <conditionalFormatting sqref="AP11:AP34">
    <cfRule type="cellIs" dxfId="72" priority="4" operator="equal">
      <formula>0</formula>
    </cfRule>
  </conditionalFormatting>
  <conditionalFormatting sqref="AP11:AP34">
    <cfRule type="cellIs" dxfId="71" priority="3" operator="greaterThan">
      <formula>1179</formula>
    </cfRule>
  </conditionalFormatting>
  <conditionalFormatting sqref="AP11:AP34">
    <cfRule type="cellIs" dxfId="70" priority="2" operator="greaterThan">
      <formula>99</formula>
    </cfRule>
  </conditionalFormatting>
  <conditionalFormatting sqref="AP11:AP34">
    <cfRule type="cellIs" dxfId="69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7030A0"/>
  </sheetPr>
  <dimension ref="A2:AY141"/>
  <sheetViews>
    <sheetView showGridLines="0" topLeftCell="A40" zoomScaleNormal="100" workbookViewId="0">
      <selection activeCell="B57" sqref="B57:B6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136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253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55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59" t="s">
        <v>10</v>
      </c>
      <c r="I7" s="258" t="s">
        <v>11</v>
      </c>
      <c r="J7" s="258" t="s">
        <v>12</v>
      </c>
      <c r="K7" s="258" t="s">
        <v>13</v>
      </c>
      <c r="L7" s="14"/>
      <c r="M7" s="14"/>
      <c r="N7" s="14"/>
      <c r="O7" s="259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58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58" t="s">
        <v>22</v>
      </c>
      <c r="AG7" s="258" t="s">
        <v>23</v>
      </c>
      <c r="AH7" s="258" t="s">
        <v>24</v>
      </c>
      <c r="AI7" s="258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58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42061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26256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58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56" t="s">
        <v>51</v>
      </c>
      <c r="V9" s="256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54" t="s">
        <v>55</v>
      </c>
      <c r="AG9" s="254" t="s">
        <v>56</v>
      </c>
      <c r="AH9" s="266" t="s">
        <v>57</v>
      </c>
      <c r="AI9" s="281" t="s">
        <v>58</v>
      </c>
      <c r="AJ9" s="256" t="s">
        <v>59</v>
      </c>
      <c r="AK9" s="256" t="s">
        <v>60</v>
      </c>
      <c r="AL9" s="256" t="s">
        <v>61</v>
      </c>
      <c r="AM9" s="256" t="s">
        <v>62</v>
      </c>
      <c r="AN9" s="256" t="s">
        <v>63</v>
      </c>
      <c r="AO9" s="256" t="s">
        <v>64</v>
      </c>
      <c r="AP9" s="256" t="s">
        <v>65</v>
      </c>
      <c r="AQ9" s="283" t="s">
        <v>66</v>
      </c>
      <c r="AR9" s="256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56" t="s">
        <v>72</v>
      </c>
      <c r="C10" s="256" t="s">
        <v>73</v>
      </c>
      <c r="D10" s="256" t="s">
        <v>74</v>
      </c>
      <c r="E10" s="256" t="s">
        <v>75</v>
      </c>
      <c r="F10" s="256" t="s">
        <v>74</v>
      </c>
      <c r="G10" s="256" t="s">
        <v>75</v>
      </c>
      <c r="H10" s="292"/>
      <c r="I10" s="256" t="s">
        <v>75</v>
      </c>
      <c r="J10" s="256" t="s">
        <v>75</v>
      </c>
      <c r="K10" s="256" t="s">
        <v>75</v>
      </c>
      <c r="L10" s="30" t="s">
        <v>29</v>
      </c>
      <c r="M10" s="293"/>
      <c r="N10" s="30" t="s">
        <v>29</v>
      </c>
      <c r="O10" s="284"/>
      <c r="P10" s="284"/>
      <c r="Q10" s="3">
        <f>'FEB 25'!Q34</f>
        <v>26858325</v>
      </c>
      <c r="R10" s="274"/>
      <c r="S10" s="275"/>
      <c r="T10" s="276"/>
      <c r="U10" s="256" t="s">
        <v>75</v>
      </c>
      <c r="V10" s="256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25'!AG34</f>
        <v>35020576</v>
      </c>
      <c r="AH10" s="266"/>
      <c r="AI10" s="282"/>
      <c r="AJ10" s="256" t="s">
        <v>84</v>
      </c>
      <c r="AK10" s="256" t="s">
        <v>84</v>
      </c>
      <c r="AL10" s="256" t="s">
        <v>84</v>
      </c>
      <c r="AM10" s="256" t="s">
        <v>84</v>
      </c>
      <c r="AN10" s="256" t="s">
        <v>84</v>
      </c>
      <c r="AO10" s="256" t="s">
        <v>84</v>
      </c>
      <c r="AP10" s="2">
        <f>'FEB 25'!AP34</f>
        <v>7803610</v>
      </c>
      <c r="AQ10" s="284"/>
      <c r="AR10" s="257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7</v>
      </c>
      <c r="E11" s="43">
        <f>D11/1.42</f>
        <v>4.9295774647887329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131</v>
      </c>
      <c r="P11" s="125">
        <v>100</v>
      </c>
      <c r="Q11" s="125">
        <v>26862531</v>
      </c>
      <c r="R11" s="48">
        <f>Q11-Q10</f>
        <v>4206</v>
      </c>
      <c r="S11" s="49">
        <f>R11*24/1000</f>
        <v>100.944</v>
      </c>
      <c r="T11" s="49">
        <f>R11/1000</f>
        <v>4.2060000000000004</v>
      </c>
      <c r="U11" s="126">
        <v>4.5</v>
      </c>
      <c r="V11" s="126">
        <f>U11</f>
        <v>4.5</v>
      </c>
      <c r="W11" s="127" t="s">
        <v>129</v>
      </c>
      <c r="X11" s="129">
        <v>0</v>
      </c>
      <c r="Y11" s="129">
        <v>0</v>
      </c>
      <c r="Z11" s="129">
        <v>1102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35021320</v>
      </c>
      <c r="AH11" s="51">
        <f>IF(ISBLANK(AG11),"-",AG11-AG10)</f>
        <v>744</v>
      </c>
      <c r="AI11" s="52">
        <f>AH11/T11</f>
        <v>176.89015691868758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0.55000000000000004</v>
      </c>
      <c r="AP11" s="129">
        <v>7804861</v>
      </c>
      <c r="AQ11" s="129">
        <f>AP11-AP10</f>
        <v>1251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9</v>
      </c>
      <c r="E12" s="43">
        <f t="shared" ref="E12:E34" si="0">D12/1.42</f>
        <v>6.3380281690140849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130</v>
      </c>
      <c r="P12" s="125">
        <v>93</v>
      </c>
      <c r="Q12" s="125">
        <v>26866551</v>
      </c>
      <c r="R12" s="48">
        <f t="shared" ref="R12:R34" si="3">Q12-Q11</f>
        <v>4020</v>
      </c>
      <c r="S12" s="49">
        <f t="shared" ref="S12:S34" si="4">R12*24/1000</f>
        <v>96.48</v>
      </c>
      <c r="T12" s="49">
        <f t="shared" ref="T12:T34" si="5">R12/1000</f>
        <v>4.0199999999999996</v>
      </c>
      <c r="U12" s="126">
        <v>5.9</v>
      </c>
      <c r="V12" s="126">
        <f t="shared" ref="V12:V34" si="6">U12</f>
        <v>5.9</v>
      </c>
      <c r="W12" s="127" t="s">
        <v>129</v>
      </c>
      <c r="X12" s="129">
        <v>0</v>
      </c>
      <c r="Y12" s="129">
        <v>0</v>
      </c>
      <c r="Z12" s="129">
        <v>1152</v>
      </c>
      <c r="AA12" s="129">
        <v>0</v>
      </c>
      <c r="AB12" s="129">
        <v>1109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35022008</v>
      </c>
      <c r="AH12" s="51">
        <f>IF(ISBLANK(AG12),"-",AG12-AG11)</f>
        <v>688</v>
      </c>
      <c r="AI12" s="52">
        <f t="shared" ref="AI12:AI34" si="7">AH12/T12</f>
        <v>171.1442786069652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0.55000000000000004</v>
      </c>
      <c r="AP12" s="129">
        <v>7806259</v>
      </c>
      <c r="AQ12" s="129">
        <f>AP12-AP11</f>
        <v>1398</v>
      </c>
      <c r="AR12" s="55">
        <v>1.02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11</v>
      </c>
      <c r="E13" s="43">
        <f t="shared" si="0"/>
        <v>7.746478873239437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126</v>
      </c>
      <c r="P13" s="125">
        <v>91</v>
      </c>
      <c r="Q13" s="125">
        <v>26870321</v>
      </c>
      <c r="R13" s="48">
        <f t="shared" si="3"/>
        <v>3770</v>
      </c>
      <c r="S13" s="49">
        <f t="shared" si="4"/>
        <v>90.48</v>
      </c>
      <c r="T13" s="49">
        <f t="shared" si="5"/>
        <v>3.77</v>
      </c>
      <c r="U13" s="126">
        <v>7.4</v>
      </c>
      <c r="V13" s="126">
        <f t="shared" si="6"/>
        <v>7.4</v>
      </c>
      <c r="W13" s="127" t="s">
        <v>129</v>
      </c>
      <c r="X13" s="129">
        <v>0</v>
      </c>
      <c r="Y13" s="129">
        <v>0</v>
      </c>
      <c r="Z13" s="129">
        <v>1016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35022644</v>
      </c>
      <c r="AH13" s="51">
        <f>IF(ISBLANK(AG13),"-",AG13-AG12)</f>
        <v>636</v>
      </c>
      <c r="AI13" s="52">
        <f t="shared" si="7"/>
        <v>168.70026525198938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0.55000000000000004</v>
      </c>
      <c r="AP13" s="129">
        <v>7807635</v>
      </c>
      <c r="AQ13" s="129">
        <f>AP13-AP12</f>
        <v>1376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11</v>
      </c>
      <c r="E14" s="43">
        <f t="shared" si="0"/>
        <v>7.746478873239437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100</v>
      </c>
      <c r="P14" s="125">
        <v>91</v>
      </c>
      <c r="Q14" s="125">
        <v>26874102</v>
      </c>
      <c r="R14" s="48">
        <f t="shared" si="3"/>
        <v>3781</v>
      </c>
      <c r="S14" s="49">
        <f t="shared" si="4"/>
        <v>90.744</v>
      </c>
      <c r="T14" s="49">
        <f t="shared" si="5"/>
        <v>3.7810000000000001</v>
      </c>
      <c r="U14" s="126">
        <v>8.6</v>
      </c>
      <c r="V14" s="126">
        <f t="shared" si="6"/>
        <v>8.6</v>
      </c>
      <c r="W14" s="127" t="s">
        <v>129</v>
      </c>
      <c r="X14" s="129">
        <v>0</v>
      </c>
      <c r="Y14" s="129">
        <v>0</v>
      </c>
      <c r="Z14" s="129">
        <v>1007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35023276</v>
      </c>
      <c r="AH14" s="51">
        <f t="shared" ref="AH14:AH34" si="8">IF(ISBLANK(AG14),"-",AG14-AG13)</f>
        <v>632</v>
      </c>
      <c r="AI14" s="52">
        <f t="shared" si="7"/>
        <v>167.15154720973288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0.55000000000000004</v>
      </c>
      <c r="AP14" s="129">
        <v>7808756</v>
      </c>
      <c r="AQ14" s="129">
        <f>AP14-AP13</f>
        <v>1121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13</v>
      </c>
      <c r="E15" s="43">
        <f t="shared" si="0"/>
        <v>9.1549295774647899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103</v>
      </c>
      <c r="P15" s="125">
        <v>100</v>
      </c>
      <c r="Q15" s="125">
        <v>26878201</v>
      </c>
      <c r="R15" s="48">
        <f t="shared" si="3"/>
        <v>4099</v>
      </c>
      <c r="S15" s="49">
        <f t="shared" si="4"/>
        <v>98.376000000000005</v>
      </c>
      <c r="T15" s="49">
        <f t="shared" si="5"/>
        <v>4.0990000000000002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1011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35023944</v>
      </c>
      <c r="AH15" s="51">
        <f t="shared" si="8"/>
        <v>668</v>
      </c>
      <c r="AI15" s="52">
        <f t="shared" si="7"/>
        <v>162.96657721395462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0.55000000000000004</v>
      </c>
      <c r="AP15" s="129">
        <v>7809555</v>
      </c>
      <c r="AQ15" s="129">
        <f>AP15-AP14</f>
        <v>799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15</v>
      </c>
      <c r="E16" s="43">
        <f t="shared" si="0"/>
        <v>10.563380281690142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121</v>
      </c>
      <c r="P16" s="125">
        <v>116</v>
      </c>
      <c r="Q16" s="125">
        <v>26882924</v>
      </c>
      <c r="R16" s="48">
        <f t="shared" si="3"/>
        <v>4723</v>
      </c>
      <c r="S16" s="49">
        <f t="shared" si="4"/>
        <v>113.352</v>
      </c>
      <c r="T16" s="49">
        <f t="shared" si="5"/>
        <v>4.7229999999999999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1167</v>
      </c>
      <c r="AA16" s="129">
        <v>0</v>
      </c>
      <c r="AB16" s="129">
        <v>1140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35024648</v>
      </c>
      <c r="AH16" s="51">
        <f t="shared" si="8"/>
        <v>704</v>
      </c>
      <c r="AI16" s="52">
        <f t="shared" si="7"/>
        <v>149.05780224433624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7809555</v>
      </c>
      <c r="AQ16" s="129">
        <f t="shared" ref="AQ16:AQ34" si="10">AP16-AP15</f>
        <v>0</v>
      </c>
      <c r="AR16" s="55">
        <v>0.98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9</v>
      </c>
      <c r="E17" s="43">
        <f t="shared" si="0"/>
        <v>6.3380281690140849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134</v>
      </c>
      <c r="P17" s="125">
        <v>143</v>
      </c>
      <c r="Q17" s="125">
        <v>26888912</v>
      </c>
      <c r="R17" s="48">
        <f t="shared" si="3"/>
        <v>5988</v>
      </c>
      <c r="S17" s="49">
        <f t="shared" si="4"/>
        <v>143.71199999999999</v>
      </c>
      <c r="T17" s="49">
        <f t="shared" si="5"/>
        <v>5.9880000000000004</v>
      </c>
      <c r="U17" s="126">
        <v>9.1999999999999993</v>
      </c>
      <c r="V17" s="126">
        <f t="shared" si="6"/>
        <v>9.1999999999999993</v>
      </c>
      <c r="W17" s="127" t="s">
        <v>148</v>
      </c>
      <c r="X17" s="129">
        <v>0</v>
      </c>
      <c r="Y17" s="129">
        <v>1026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35025992</v>
      </c>
      <c r="AH17" s="51">
        <f t="shared" si="8"/>
        <v>1344</v>
      </c>
      <c r="AI17" s="52">
        <f t="shared" si="7"/>
        <v>224.44889779559117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7809555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135</v>
      </c>
      <c r="P18" s="125">
        <v>149</v>
      </c>
      <c r="Q18" s="125">
        <v>26895022</v>
      </c>
      <c r="R18" s="48">
        <f t="shared" si="3"/>
        <v>6110</v>
      </c>
      <c r="S18" s="49">
        <f t="shared" si="4"/>
        <v>146.63999999999999</v>
      </c>
      <c r="T18" s="49">
        <f t="shared" si="5"/>
        <v>6.11</v>
      </c>
      <c r="U18" s="126">
        <v>8.6</v>
      </c>
      <c r="V18" s="126">
        <f t="shared" si="6"/>
        <v>8.6</v>
      </c>
      <c r="W18" s="127" t="s">
        <v>148</v>
      </c>
      <c r="X18" s="129">
        <v>0</v>
      </c>
      <c r="Y18" s="129">
        <v>1075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35027336</v>
      </c>
      <c r="AH18" s="51">
        <f t="shared" si="8"/>
        <v>1344</v>
      </c>
      <c r="AI18" s="52">
        <f t="shared" si="7"/>
        <v>219.9672667757774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7809555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8</v>
      </c>
      <c r="E19" s="43">
        <f t="shared" si="0"/>
        <v>5.6338028169014089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134</v>
      </c>
      <c r="P19" s="125">
        <v>150</v>
      </c>
      <c r="Q19" s="125">
        <v>26901212</v>
      </c>
      <c r="R19" s="48">
        <f t="shared" si="3"/>
        <v>6190</v>
      </c>
      <c r="S19" s="49">
        <f t="shared" si="4"/>
        <v>148.56</v>
      </c>
      <c r="T19" s="49">
        <f t="shared" si="5"/>
        <v>6.19</v>
      </c>
      <c r="U19" s="126">
        <v>7.9</v>
      </c>
      <c r="V19" s="126">
        <f t="shared" si="6"/>
        <v>7.9</v>
      </c>
      <c r="W19" s="127" t="s">
        <v>148</v>
      </c>
      <c r="X19" s="129">
        <v>0</v>
      </c>
      <c r="Y19" s="129">
        <v>1103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35028732</v>
      </c>
      <c r="AH19" s="51">
        <f t="shared" si="8"/>
        <v>1396</v>
      </c>
      <c r="AI19" s="52">
        <f t="shared" si="7"/>
        <v>225.52504038772213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7809555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8</v>
      </c>
      <c r="E20" s="43">
        <f t="shared" si="0"/>
        <v>5.6338028169014089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135</v>
      </c>
      <c r="P20" s="125">
        <v>147</v>
      </c>
      <c r="Q20" s="125">
        <v>26907444</v>
      </c>
      <c r="R20" s="48">
        <f t="shared" si="3"/>
        <v>6232</v>
      </c>
      <c r="S20" s="49">
        <f t="shared" si="4"/>
        <v>149.56800000000001</v>
      </c>
      <c r="T20" s="49">
        <f t="shared" si="5"/>
        <v>6.2320000000000002</v>
      </c>
      <c r="U20" s="126">
        <v>7</v>
      </c>
      <c r="V20" s="126">
        <f t="shared" si="6"/>
        <v>7</v>
      </c>
      <c r="W20" s="127" t="s">
        <v>148</v>
      </c>
      <c r="X20" s="129">
        <v>0</v>
      </c>
      <c r="Y20" s="129">
        <v>1024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35030132</v>
      </c>
      <c r="AH20" s="51">
        <f>IF(ISBLANK(AG20),"-",AG20-AG19)</f>
        <v>1400</v>
      </c>
      <c r="AI20" s="52">
        <f t="shared" si="7"/>
        <v>224.64698331193838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7809555</v>
      </c>
      <c r="AQ20" s="129">
        <f t="shared" si="10"/>
        <v>0</v>
      </c>
      <c r="AR20" s="55">
        <v>1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139</v>
      </c>
      <c r="P21" s="125">
        <v>149</v>
      </c>
      <c r="Q21" s="125">
        <v>26913599</v>
      </c>
      <c r="R21" s="48">
        <f>Q21-Q20</f>
        <v>6155</v>
      </c>
      <c r="S21" s="49">
        <f t="shared" si="4"/>
        <v>147.72</v>
      </c>
      <c r="T21" s="49">
        <f t="shared" si="5"/>
        <v>6.1550000000000002</v>
      </c>
      <c r="U21" s="126">
        <v>6.5</v>
      </c>
      <c r="V21" s="126">
        <f t="shared" si="6"/>
        <v>6.5</v>
      </c>
      <c r="W21" s="127" t="s">
        <v>148</v>
      </c>
      <c r="X21" s="129">
        <v>0</v>
      </c>
      <c r="Y21" s="129">
        <v>1059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35031516</v>
      </c>
      <c r="AH21" s="51">
        <f t="shared" si="8"/>
        <v>1384</v>
      </c>
      <c r="AI21" s="52">
        <f t="shared" si="7"/>
        <v>224.85783915515839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7809555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134</v>
      </c>
      <c r="P22" s="125">
        <v>143</v>
      </c>
      <c r="Q22" s="125">
        <v>26919553</v>
      </c>
      <c r="R22" s="48">
        <f t="shared" si="3"/>
        <v>5954</v>
      </c>
      <c r="S22" s="49">
        <f t="shared" si="4"/>
        <v>142.89599999999999</v>
      </c>
      <c r="T22" s="49">
        <f t="shared" si="5"/>
        <v>5.9539999999999997</v>
      </c>
      <c r="U22" s="126">
        <v>6.2</v>
      </c>
      <c r="V22" s="126">
        <f t="shared" si="6"/>
        <v>6.2</v>
      </c>
      <c r="W22" s="127" t="s">
        <v>148</v>
      </c>
      <c r="X22" s="129">
        <v>0</v>
      </c>
      <c r="Y22" s="129">
        <v>1068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35032840</v>
      </c>
      <c r="AH22" s="51">
        <f t="shared" si="8"/>
        <v>1324</v>
      </c>
      <c r="AI22" s="52">
        <f t="shared" si="7"/>
        <v>222.37151494793417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7809555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0"/>
        <v>4.2253521126760569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136</v>
      </c>
      <c r="P23" s="125">
        <v>142</v>
      </c>
      <c r="Q23" s="125">
        <v>26925373</v>
      </c>
      <c r="R23" s="48">
        <f t="shared" si="3"/>
        <v>5820</v>
      </c>
      <c r="S23" s="49">
        <f t="shared" si="4"/>
        <v>139.68</v>
      </c>
      <c r="T23" s="49">
        <f t="shared" si="5"/>
        <v>5.82</v>
      </c>
      <c r="U23" s="126">
        <v>5.9</v>
      </c>
      <c r="V23" s="126">
        <f t="shared" si="6"/>
        <v>5.9</v>
      </c>
      <c r="W23" s="127" t="s">
        <v>148</v>
      </c>
      <c r="X23" s="129">
        <v>0</v>
      </c>
      <c r="Y23" s="129">
        <v>1029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35034168</v>
      </c>
      <c r="AH23" s="51">
        <f t="shared" si="8"/>
        <v>1328</v>
      </c>
      <c r="AI23" s="52">
        <f t="shared" si="7"/>
        <v>228.17869415807559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7809555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0"/>
        <v>3.5211267605633805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133</v>
      </c>
      <c r="P24" s="125">
        <v>136</v>
      </c>
      <c r="Q24" s="125">
        <v>26931158</v>
      </c>
      <c r="R24" s="48">
        <f t="shared" si="3"/>
        <v>5785</v>
      </c>
      <c r="S24" s="49">
        <f t="shared" si="4"/>
        <v>138.84</v>
      </c>
      <c r="T24" s="49">
        <f t="shared" si="5"/>
        <v>5.7850000000000001</v>
      </c>
      <c r="U24" s="126">
        <v>5.4</v>
      </c>
      <c r="V24" s="126">
        <f t="shared" si="6"/>
        <v>5.4</v>
      </c>
      <c r="W24" s="127" t="s">
        <v>148</v>
      </c>
      <c r="X24" s="129">
        <v>0</v>
      </c>
      <c r="Y24" s="129">
        <v>1027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35035506</v>
      </c>
      <c r="AH24" s="51">
        <f t="shared" si="8"/>
        <v>1338</v>
      </c>
      <c r="AI24" s="52">
        <f t="shared" si="7"/>
        <v>231.2878133102852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7809555</v>
      </c>
      <c r="AQ24" s="129">
        <f t="shared" si="10"/>
        <v>0</v>
      </c>
      <c r="AR24" s="55">
        <v>1.0900000000000001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132</v>
      </c>
      <c r="P25" s="125">
        <v>131</v>
      </c>
      <c r="Q25" s="125">
        <v>26936902</v>
      </c>
      <c r="R25" s="48">
        <f t="shared" si="3"/>
        <v>5744</v>
      </c>
      <c r="S25" s="49">
        <f t="shared" si="4"/>
        <v>137.85599999999999</v>
      </c>
      <c r="T25" s="49">
        <f t="shared" si="5"/>
        <v>5.7439999999999998</v>
      </c>
      <c r="U25" s="126">
        <v>5.0999999999999996</v>
      </c>
      <c r="V25" s="126">
        <f t="shared" si="6"/>
        <v>5.0999999999999996</v>
      </c>
      <c r="W25" s="127" t="s">
        <v>148</v>
      </c>
      <c r="X25" s="129">
        <v>0</v>
      </c>
      <c r="Y25" s="129">
        <v>1018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35036838</v>
      </c>
      <c r="AH25" s="51">
        <f t="shared" si="8"/>
        <v>1332</v>
      </c>
      <c r="AI25" s="52">
        <f t="shared" si="7"/>
        <v>231.89415041782732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7809555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130</v>
      </c>
      <c r="P26" s="125">
        <v>133</v>
      </c>
      <c r="Q26" s="125">
        <v>26942583</v>
      </c>
      <c r="R26" s="48">
        <f t="shared" si="3"/>
        <v>5681</v>
      </c>
      <c r="S26" s="49">
        <f t="shared" si="4"/>
        <v>136.34399999999999</v>
      </c>
      <c r="T26" s="49">
        <f t="shared" si="5"/>
        <v>5.681</v>
      </c>
      <c r="U26" s="126">
        <v>4.9000000000000004</v>
      </c>
      <c r="V26" s="126">
        <f t="shared" si="6"/>
        <v>4.9000000000000004</v>
      </c>
      <c r="W26" s="127" t="s">
        <v>148</v>
      </c>
      <c r="X26" s="129">
        <v>0</v>
      </c>
      <c r="Y26" s="129">
        <v>1012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35038174</v>
      </c>
      <c r="AH26" s="51">
        <f t="shared" si="8"/>
        <v>1336</v>
      </c>
      <c r="AI26" s="52">
        <f t="shared" si="7"/>
        <v>235.1698644604823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7809555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0"/>
        <v>3.5211267605633805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129</v>
      </c>
      <c r="P27" s="125">
        <v>140</v>
      </c>
      <c r="Q27" s="125">
        <v>26948183</v>
      </c>
      <c r="R27" s="48">
        <f t="shared" si="3"/>
        <v>5600</v>
      </c>
      <c r="S27" s="49">
        <f t="shared" si="4"/>
        <v>134.4</v>
      </c>
      <c r="T27" s="49">
        <f t="shared" si="5"/>
        <v>5.6</v>
      </c>
      <c r="U27" s="126">
        <v>4.5</v>
      </c>
      <c r="V27" s="126">
        <f t="shared" si="6"/>
        <v>4.5</v>
      </c>
      <c r="W27" s="127" t="s">
        <v>148</v>
      </c>
      <c r="X27" s="129">
        <v>0</v>
      </c>
      <c r="Y27" s="129">
        <v>1082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35039478</v>
      </c>
      <c r="AH27" s="51">
        <f t="shared" si="8"/>
        <v>1304</v>
      </c>
      <c r="AI27" s="52">
        <f t="shared" si="7"/>
        <v>232.85714285714286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7809555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133</v>
      </c>
      <c r="P28" s="125">
        <v>139</v>
      </c>
      <c r="Q28" s="125">
        <v>26953905</v>
      </c>
      <c r="R28" s="48">
        <f t="shared" si="3"/>
        <v>5722</v>
      </c>
      <c r="S28" s="49">
        <f t="shared" si="4"/>
        <v>137.328</v>
      </c>
      <c r="T28" s="49">
        <f t="shared" si="5"/>
        <v>5.7220000000000004</v>
      </c>
      <c r="U28" s="126">
        <v>4.3</v>
      </c>
      <c r="V28" s="126">
        <f t="shared" si="6"/>
        <v>4.3</v>
      </c>
      <c r="W28" s="127" t="s">
        <v>148</v>
      </c>
      <c r="X28" s="129">
        <v>0</v>
      </c>
      <c r="Y28" s="129">
        <v>1001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35040786</v>
      </c>
      <c r="AH28" s="51">
        <f t="shared" si="8"/>
        <v>1308</v>
      </c>
      <c r="AI28" s="52">
        <f t="shared" si="7"/>
        <v>228.59140160782943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7809555</v>
      </c>
      <c r="AQ28" s="129">
        <f t="shared" si="10"/>
        <v>0</v>
      </c>
      <c r="AR28" s="55">
        <v>0.97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0"/>
        <v>2.1126760563380285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135</v>
      </c>
      <c r="P29" s="125">
        <v>138</v>
      </c>
      <c r="Q29" s="125">
        <v>26959671</v>
      </c>
      <c r="R29" s="48">
        <f t="shared" si="3"/>
        <v>5766</v>
      </c>
      <c r="S29" s="49">
        <f t="shared" si="4"/>
        <v>138.38399999999999</v>
      </c>
      <c r="T29" s="49">
        <f t="shared" si="5"/>
        <v>5.766</v>
      </c>
      <c r="U29" s="126">
        <v>3.9</v>
      </c>
      <c r="V29" s="126">
        <f t="shared" si="6"/>
        <v>3.9</v>
      </c>
      <c r="W29" s="127" t="s">
        <v>148</v>
      </c>
      <c r="X29" s="129">
        <v>0</v>
      </c>
      <c r="Y29" s="129">
        <v>1014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35042108</v>
      </c>
      <c r="AH29" s="51">
        <f t="shared" si="8"/>
        <v>1322</v>
      </c>
      <c r="AI29" s="52">
        <f t="shared" si="7"/>
        <v>229.27506070065903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7809555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0"/>
        <v>6.3380281690140849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112</v>
      </c>
      <c r="P30" s="125">
        <v>133</v>
      </c>
      <c r="Q30" s="125">
        <v>26965192</v>
      </c>
      <c r="R30" s="48">
        <f t="shared" si="3"/>
        <v>5521</v>
      </c>
      <c r="S30" s="49">
        <f t="shared" si="4"/>
        <v>132.50399999999999</v>
      </c>
      <c r="T30" s="49">
        <f t="shared" si="5"/>
        <v>5.5209999999999999</v>
      </c>
      <c r="U30" s="126">
        <v>3</v>
      </c>
      <c r="V30" s="126">
        <f t="shared" si="6"/>
        <v>3</v>
      </c>
      <c r="W30" s="127" t="s">
        <v>156</v>
      </c>
      <c r="X30" s="129">
        <v>0</v>
      </c>
      <c r="Y30" s="129">
        <v>1162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35043220</v>
      </c>
      <c r="AH30" s="51">
        <f t="shared" si="8"/>
        <v>1112</v>
      </c>
      <c r="AI30" s="52">
        <f t="shared" si="7"/>
        <v>201.4127875384894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7809555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0"/>
        <v>6.3380281690140849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110</v>
      </c>
      <c r="P31" s="125">
        <v>129</v>
      </c>
      <c r="Q31" s="125">
        <v>26970685</v>
      </c>
      <c r="R31" s="48">
        <f t="shared" si="3"/>
        <v>5493</v>
      </c>
      <c r="S31" s="49">
        <f t="shared" si="4"/>
        <v>131.83199999999999</v>
      </c>
      <c r="T31" s="49">
        <f t="shared" si="5"/>
        <v>5.4930000000000003</v>
      </c>
      <c r="U31" s="126">
        <v>2.2000000000000002</v>
      </c>
      <c r="V31" s="126">
        <f t="shared" si="6"/>
        <v>2.2000000000000002</v>
      </c>
      <c r="W31" s="127" t="s">
        <v>156</v>
      </c>
      <c r="X31" s="129">
        <v>0</v>
      </c>
      <c r="Y31" s="129">
        <v>1115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35044318</v>
      </c>
      <c r="AH31" s="51">
        <f t="shared" si="8"/>
        <v>1098</v>
      </c>
      <c r="AI31" s="52">
        <f t="shared" si="7"/>
        <v>199.89077007099945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7809555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0"/>
        <v>7.746478873239437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110</v>
      </c>
      <c r="P32" s="125">
        <v>128</v>
      </c>
      <c r="Q32" s="125">
        <v>26975854</v>
      </c>
      <c r="R32" s="48">
        <f t="shared" si="3"/>
        <v>5169</v>
      </c>
      <c r="S32" s="49">
        <f t="shared" si="4"/>
        <v>124.056</v>
      </c>
      <c r="T32" s="49">
        <f t="shared" si="5"/>
        <v>5.1689999999999996</v>
      </c>
      <c r="U32" s="126">
        <v>1.6</v>
      </c>
      <c r="V32" s="126">
        <f t="shared" si="6"/>
        <v>1.6</v>
      </c>
      <c r="W32" s="127" t="s">
        <v>156</v>
      </c>
      <c r="X32" s="129">
        <v>0</v>
      </c>
      <c r="Y32" s="129">
        <v>1050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35045364</v>
      </c>
      <c r="AH32" s="51">
        <f t="shared" si="8"/>
        <v>1046</v>
      </c>
      <c r="AI32" s="52">
        <f t="shared" si="7"/>
        <v>202.36022441478045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7809555</v>
      </c>
      <c r="AQ32" s="129">
        <f t="shared" si="10"/>
        <v>0</v>
      </c>
      <c r="AR32" s="55">
        <v>0.89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8</v>
      </c>
      <c r="E33" s="43">
        <f t="shared" si="0"/>
        <v>5.6338028169014089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122</v>
      </c>
      <c r="P33" s="125">
        <v>102</v>
      </c>
      <c r="Q33" s="125">
        <v>26980294</v>
      </c>
      <c r="R33" s="48">
        <f t="shared" si="3"/>
        <v>4440</v>
      </c>
      <c r="S33" s="49">
        <f t="shared" si="4"/>
        <v>106.56</v>
      </c>
      <c r="T33" s="49">
        <f t="shared" si="5"/>
        <v>4.4400000000000004</v>
      </c>
      <c r="U33" s="126">
        <v>2.1</v>
      </c>
      <c r="V33" s="126">
        <f t="shared" si="6"/>
        <v>2.1</v>
      </c>
      <c r="W33" s="127" t="s">
        <v>129</v>
      </c>
      <c r="X33" s="129">
        <v>0</v>
      </c>
      <c r="Y33" s="129">
        <v>0</v>
      </c>
      <c r="Z33" s="129">
        <v>1118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35046156</v>
      </c>
      <c r="AH33" s="51">
        <f t="shared" si="8"/>
        <v>792</v>
      </c>
      <c r="AI33" s="52">
        <f t="shared" si="7"/>
        <v>178.37837837837836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9">
        <v>7810153</v>
      </c>
      <c r="AQ33" s="129">
        <f t="shared" si="10"/>
        <v>598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13</v>
      </c>
      <c r="E34" s="43">
        <f t="shared" si="0"/>
        <v>9.1549295774647899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121</v>
      </c>
      <c r="P34" s="125">
        <v>91</v>
      </c>
      <c r="Q34" s="125">
        <v>26984345</v>
      </c>
      <c r="R34" s="48">
        <f t="shared" si="3"/>
        <v>4051</v>
      </c>
      <c r="S34" s="49">
        <f t="shared" si="4"/>
        <v>97.224000000000004</v>
      </c>
      <c r="T34" s="49">
        <f t="shared" si="5"/>
        <v>4.0510000000000002</v>
      </c>
      <c r="U34" s="126">
        <v>2.9</v>
      </c>
      <c r="V34" s="126">
        <f t="shared" si="6"/>
        <v>2.9</v>
      </c>
      <c r="W34" s="127" t="s">
        <v>129</v>
      </c>
      <c r="X34" s="129">
        <v>0</v>
      </c>
      <c r="Y34" s="129">
        <v>0</v>
      </c>
      <c r="Z34" s="129">
        <v>1002</v>
      </c>
      <c r="AA34" s="129">
        <v>0</v>
      </c>
      <c r="AB34" s="129">
        <v>1109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35046832</v>
      </c>
      <c r="AH34" s="51">
        <f t="shared" si="8"/>
        <v>676</v>
      </c>
      <c r="AI34" s="52">
        <f t="shared" si="7"/>
        <v>166.87237719081708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9">
        <v>7811009</v>
      </c>
      <c r="AQ34" s="129">
        <f t="shared" si="10"/>
        <v>856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125.58333333333333</v>
      </c>
      <c r="Q35" s="66">
        <f>Q34-Q10</f>
        <v>126020</v>
      </c>
      <c r="R35" s="67">
        <f>SUM(R11:R34)</f>
        <v>126020</v>
      </c>
      <c r="S35" s="175">
        <f>AVERAGE(S11:S34)</f>
        <v>126.02</v>
      </c>
      <c r="T35" s="175">
        <f>SUM(T11:T34)</f>
        <v>126.01999999999998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26256</v>
      </c>
      <c r="AH35" s="70">
        <f>SUM(AH11:AH34)</f>
        <v>26256</v>
      </c>
      <c r="AI35" s="71">
        <f>$AH$35/$T35</f>
        <v>208.34788128868436</v>
      </c>
      <c r="AJ35" s="99"/>
      <c r="AK35" s="100"/>
      <c r="AL35" s="100"/>
      <c r="AM35" s="100"/>
      <c r="AN35" s="101"/>
      <c r="AO35" s="72"/>
      <c r="AP35" s="73">
        <f>AP34-AP10</f>
        <v>7399</v>
      </c>
      <c r="AQ35" s="74">
        <f>SUM(AQ11:AQ34)</f>
        <v>7399</v>
      </c>
      <c r="AR35" s="75">
        <f>AVERAGE(AR11:AR34)</f>
        <v>0.99166666666666659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245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115" t="s">
        <v>339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91" t="s">
        <v>340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22" t="s">
        <v>124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15" t="s">
        <v>256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88"/>
      <c r="T44" s="88"/>
      <c r="U44" s="88"/>
      <c r="V44" s="88"/>
      <c r="W44" s="112"/>
      <c r="X44" s="112"/>
      <c r="Y44" s="112"/>
      <c r="Z44" s="112"/>
      <c r="AA44" s="112"/>
      <c r="AB44" s="112"/>
      <c r="AC44" s="112"/>
      <c r="AD44" s="112"/>
      <c r="AE44" s="112"/>
      <c r="AM44" s="22"/>
      <c r="AN44" s="109"/>
      <c r="AO44" s="109"/>
      <c r="AP44" s="109"/>
      <c r="AQ44" s="109"/>
      <c r="AR44" s="112"/>
      <c r="AV44" s="195"/>
      <c r="AW44" s="195"/>
      <c r="AY44" s="107"/>
    </row>
    <row r="45" spans="2:51" x14ac:dyDescent="0.25">
      <c r="B45" s="122" t="s">
        <v>125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88"/>
      <c r="U45" s="88"/>
      <c r="V45" s="88"/>
      <c r="W45" s="112"/>
      <c r="X45" s="112"/>
      <c r="Y45" s="112"/>
      <c r="Z45" s="112"/>
      <c r="AA45" s="112"/>
      <c r="AB45" s="112"/>
      <c r="AC45" s="112"/>
      <c r="AD45" s="112"/>
      <c r="AE45" s="112"/>
      <c r="AM45" s="22"/>
      <c r="AN45" s="109"/>
      <c r="AO45" s="109"/>
      <c r="AP45" s="109"/>
      <c r="AQ45" s="109"/>
      <c r="AR45" s="112"/>
      <c r="AV45" s="195"/>
      <c r="AW45" s="195"/>
      <c r="AY45" s="107"/>
    </row>
    <row r="46" spans="2:51" x14ac:dyDescent="0.25">
      <c r="B46" s="91" t="s">
        <v>244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88"/>
      <c r="U46" s="88"/>
      <c r="V46" s="88"/>
      <c r="W46" s="112"/>
      <c r="X46" s="112"/>
      <c r="Y46" s="112"/>
      <c r="Z46" s="112"/>
      <c r="AA46" s="112"/>
      <c r="AB46" s="112"/>
      <c r="AC46" s="112"/>
      <c r="AD46" s="112"/>
      <c r="AE46" s="112"/>
      <c r="AM46" s="22"/>
      <c r="AN46" s="109"/>
      <c r="AO46" s="109"/>
      <c r="AP46" s="109"/>
      <c r="AQ46" s="109"/>
      <c r="AR46" s="112"/>
      <c r="AV46" s="195"/>
      <c r="AW46" s="195"/>
      <c r="AY46" s="107"/>
    </row>
    <row r="47" spans="2:51" x14ac:dyDescent="0.25">
      <c r="B47" s="91" t="s">
        <v>272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88"/>
      <c r="U47" s="88"/>
      <c r="V47" s="88"/>
      <c r="W47" s="112"/>
      <c r="X47" s="112"/>
      <c r="Y47" s="112"/>
      <c r="Z47" s="112"/>
      <c r="AA47" s="112"/>
      <c r="AB47" s="112"/>
      <c r="AC47" s="112"/>
      <c r="AD47" s="112"/>
      <c r="AE47" s="112"/>
      <c r="AM47" s="22"/>
      <c r="AN47" s="109"/>
      <c r="AO47" s="109"/>
      <c r="AP47" s="109"/>
      <c r="AQ47" s="109"/>
      <c r="AR47" s="112"/>
      <c r="AV47" s="195"/>
      <c r="AW47" s="195"/>
      <c r="AY47" s="107"/>
    </row>
    <row r="48" spans="2:51" x14ac:dyDescent="0.25">
      <c r="B48" s="115" t="s">
        <v>263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277</v>
      </c>
      <c r="C49" s="116"/>
      <c r="D49" s="116"/>
      <c r="E49" s="121"/>
      <c r="F49" s="121"/>
      <c r="G49" s="121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131</v>
      </c>
      <c r="C50" s="116"/>
      <c r="D50" s="116"/>
      <c r="E50" s="116"/>
      <c r="F50" s="116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287</v>
      </c>
      <c r="C51" s="116"/>
      <c r="D51" s="116"/>
      <c r="E51" s="121"/>
      <c r="F51" s="121"/>
      <c r="G51" s="121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321</v>
      </c>
      <c r="C52" s="116"/>
      <c r="D52" s="116"/>
      <c r="E52" s="121"/>
      <c r="F52" s="121"/>
      <c r="G52" s="121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132</v>
      </c>
      <c r="C53" s="121"/>
      <c r="D53" s="121"/>
      <c r="E53" s="121"/>
      <c r="F53" s="121"/>
      <c r="G53" s="121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341</v>
      </c>
      <c r="C54" s="116"/>
      <c r="D54" s="116"/>
      <c r="E54" s="121"/>
      <c r="F54" s="121"/>
      <c r="G54" s="121"/>
      <c r="H54" s="116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133</v>
      </c>
      <c r="C55" s="116"/>
      <c r="D55" s="116"/>
      <c r="E55" s="121"/>
      <c r="F55" s="121"/>
      <c r="G55" s="121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8" t="s">
        <v>140</v>
      </c>
      <c r="C56" s="116"/>
      <c r="D56" s="116"/>
      <c r="E56" s="121"/>
      <c r="F56" s="121"/>
      <c r="G56" s="121"/>
      <c r="H56" s="116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15" t="s">
        <v>271</v>
      </c>
      <c r="C57" s="116"/>
      <c r="D57" s="116"/>
      <c r="E57" s="121"/>
      <c r="F57" s="121"/>
      <c r="G57" s="121"/>
      <c r="H57" s="116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22" t="s">
        <v>138</v>
      </c>
      <c r="C58" s="116"/>
      <c r="D58" s="116"/>
      <c r="E58" s="121"/>
      <c r="F58" s="121"/>
      <c r="G58" s="121"/>
      <c r="H58" s="116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15" t="s">
        <v>342</v>
      </c>
      <c r="C59" s="116"/>
      <c r="D59" s="116"/>
      <c r="E59" s="121"/>
      <c r="F59" s="121"/>
      <c r="G59" s="121"/>
      <c r="H59" s="116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20"/>
      <c r="T59" s="119"/>
      <c r="U59" s="119"/>
      <c r="V59" s="119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1" t="s">
        <v>221</v>
      </c>
      <c r="C60" s="116"/>
      <c r="D60" s="116"/>
      <c r="E60" s="121"/>
      <c r="F60" s="121"/>
      <c r="G60" s="121"/>
      <c r="H60" s="116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20"/>
      <c r="T60" s="119"/>
      <c r="U60" s="119"/>
      <c r="V60" s="119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 t="s">
        <v>155</v>
      </c>
      <c r="C61" s="116"/>
      <c r="D61" s="116"/>
      <c r="E61" s="121"/>
      <c r="F61" s="121"/>
      <c r="G61" s="121"/>
      <c r="H61" s="116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20"/>
      <c r="T61" s="119"/>
      <c r="U61" s="119"/>
      <c r="V61" s="119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 t="s">
        <v>127</v>
      </c>
      <c r="C62" s="116"/>
      <c r="D62" s="116"/>
      <c r="E62" s="121"/>
      <c r="F62" s="121"/>
      <c r="G62" s="121"/>
      <c r="H62" s="116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20"/>
      <c r="T62" s="119"/>
      <c r="U62" s="119"/>
      <c r="V62" s="119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122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20"/>
      <c r="T63" s="119"/>
      <c r="U63" s="119"/>
      <c r="V63" s="119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15"/>
      <c r="C64" s="116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20"/>
      <c r="T64" s="119"/>
      <c r="U64" s="119"/>
      <c r="V64" s="119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2:51" x14ac:dyDescent="0.25">
      <c r="B65" s="91"/>
      <c r="C65" s="116"/>
      <c r="D65" s="116"/>
      <c r="E65" s="116"/>
      <c r="F65" s="116"/>
      <c r="G65" s="116"/>
      <c r="H65" s="116"/>
      <c r="I65" s="176"/>
      <c r="J65" s="117"/>
      <c r="K65" s="117"/>
      <c r="L65" s="117"/>
      <c r="M65" s="117"/>
      <c r="N65" s="117"/>
      <c r="O65" s="117"/>
      <c r="P65" s="117"/>
      <c r="Q65" s="117"/>
      <c r="R65" s="117"/>
      <c r="S65" s="120"/>
      <c r="T65" s="119"/>
      <c r="U65" s="119"/>
      <c r="V65" s="119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2:51" x14ac:dyDescent="0.25">
      <c r="B66" s="95"/>
      <c r="C66" s="116"/>
      <c r="D66" s="116"/>
      <c r="E66" s="116"/>
      <c r="F66" s="116"/>
      <c r="G66" s="116"/>
      <c r="H66" s="116"/>
      <c r="I66" s="176"/>
      <c r="J66" s="117"/>
      <c r="K66" s="117"/>
      <c r="L66" s="117"/>
      <c r="M66" s="117"/>
      <c r="N66" s="117"/>
      <c r="O66" s="117"/>
      <c r="P66" s="117"/>
      <c r="Q66" s="117"/>
      <c r="R66" s="117"/>
      <c r="S66" s="120"/>
      <c r="T66" s="119"/>
      <c r="U66" s="119"/>
      <c r="V66" s="119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2:51" x14ac:dyDescent="0.25">
      <c r="B67" s="95"/>
      <c r="C67" s="118"/>
      <c r="D67" s="116"/>
      <c r="E67" s="116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20"/>
      <c r="T67" s="119"/>
      <c r="U67" s="119"/>
      <c r="V67" s="119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2:51" x14ac:dyDescent="0.25">
      <c r="B68" s="91"/>
      <c r="C68" s="118"/>
      <c r="D68" s="116"/>
      <c r="E68" s="94"/>
      <c r="F68" s="116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9"/>
      <c r="U68" s="119"/>
      <c r="V68" s="119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2:51" x14ac:dyDescent="0.25">
      <c r="B69" s="95"/>
      <c r="C69" s="116"/>
      <c r="D69" s="116"/>
      <c r="E69" s="116"/>
      <c r="F69" s="116"/>
      <c r="G69" s="94"/>
      <c r="H69" s="94"/>
      <c r="I69" s="17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9"/>
      <c r="U69" s="119"/>
      <c r="V69" s="119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2:51" x14ac:dyDescent="0.25">
      <c r="B70" s="95"/>
      <c r="C70" s="116"/>
      <c r="D70" s="116"/>
      <c r="E70" s="116"/>
      <c r="F70" s="116"/>
      <c r="G70" s="94"/>
      <c r="H70" s="94"/>
      <c r="I70" s="123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9"/>
      <c r="U70" s="119"/>
      <c r="V70" s="119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2:51" x14ac:dyDescent="0.25">
      <c r="B71" s="122"/>
      <c r="C71" s="122"/>
      <c r="D71" s="116"/>
      <c r="E71" s="94"/>
      <c r="F71" s="116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9"/>
      <c r="U71" s="119"/>
      <c r="V71" s="119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2:51" x14ac:dyDescent="0.25">
      <c r="B72" s="91"/>
      <c r="C72" s="118"/>
      <c r="D72" s="116"/>
      <c r="E72" s="116"/>
      <c r="F72" s="116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9"/>
      <c r="U72" s="119"/>
      <c r="V72" s="119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2:51" x14ac:dyDescent="0.25">
      <c r="B73" s="95"/>
      <c r="C73" s="118"/>
      <c r="D73" s="116"/>
      <c r="E73" s="94"/>
      <c r="F73" s="116"/>
      <c r="G73" s="116"/>
      <c r="H73" s="116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9"/>
      <c r="U73" s="119"/>
      <c r="V73" s="119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2:51" x14ac:dyDescent="0.25">
      <c r="B74" s="95"/>
      <c r="C74" s="116"/>
      <c r="D74" s="116"/>
      <c r="E74" s="116"/>
      <c r="F74" s="116"/>
      <c r="G74" s="94"/>
      <c r="H74" s="94"/>
      <c r="I74" s="176"/>
      <c r="J74" s="117"/>
      <c r="K74" s="117"/>
      <c r="L74" s="117"/>
      <c r="M74" s="117"/>
      <c r="N74" s="117"/>
      <c r="O74" s="117"/>
      <c r="P74" s="117"/>
      <c r="Q74" s="117"/>
      <c r="R74" s="117"/>
      <c r="S74" s="120"/>
      <c r="T74" s="119"/>
      <c r="U74" s="119"/>
      <c r="V74" s="119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2:51" x14ac:dyDescent="0.25">
      <c r="B75" s="95"/>
      <c r="C75" s="116"/>
      <c r="D75" s="116"/>
      <c r="E75" s="116"/>
      <c r="F75" s="116"/>
      <c r="G75" s="94"/>
      <c r="H75" s="94"/>
      <c r="I75" s="123"/>
      <c r="J75" s="117"/>
      <c r="K75" s="117"/>
      <c r="L75" s="117"/>
      <c r="M75" s="117"/>
      <c r="N75" s="117"/>
      <c r="O75" s="117"/>
      <c r="P75" s="117"/>
      <c r="Q75" s="117"/>
      <c r="R75" s="117"/>
      <c r="S75" s="120"/>
      <c r="T75" s="120"/>
      <c r="U75" s="120"/>
      <c r="V75" s="120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V75" s="111"/>
      <c r="AW75" s="107"/>
      <c r="AX75" s="107"/>
      <c r="AY75" s="107"/>
    </row>
    <row r="76" spans="2:51" x14ac:dyDescent="0.25">
      <c r="B76" s="95"/>
      <c r="C76" s="122"/>
      <c r="D76" s="116"/>
      <c r="E76" s="94"/>
      <c r="F76" s="116"/>
      <c r="G76" s="116"/>
      <c r="H76" s="116"/>
      <c r="I76" s="116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20"/>
      <c r="U76" s="120"/>
      <c r="V76" s="120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V76" s="111"/>
      <c r="AW76" s="107"/>
      <c r="AX76" s="107"/>
      <c r="AY76" s="107"/>
    </row>
    <row r="77" spans="2:51" x14ac:dyDescent="0.25">
      <c r="B77" s="95"/>
      <c r="C77" s="122"/>
      <c r="D77" s="116"/>
      <c r="E77" s="94"/>
      <c r="F77" s="116"/>
      <c r="G77" s="116"/>
      <c r="H77" s="116"/>
      <c r="I77" s="116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0"/>
      <c r="U77" s="83"/>
      <c r="V77" s="83"/>
      <c r="W77" s="112"/>
      <c r="X77" s="112"/>
      <c r="Y77" s="112"/>
      <c r="Z77" s="112"/>
      <c r="AA77" s="112"/>
      <c r="AB77" s="112"/>
      <c r="AC77" s="112"/>
      <c r="AD77" s="112"/>
      <c r="AE77" s="112"/>
      <c r="AM77" s="113"/>
      <c r="AN77" s="113"/>
      <c r="AO77" s="113"/>
      <c r="AP77" s="113"/>
      <c r="AQ77" s="113"/>
      <c r="AR77" s="113"/>
      <c r="AS77" s="114"/>
      <c r="AV77" s="111"/>
      <c r="AW77" s="107"/>
      <c r="AX77" s="107"/>
      <c r="AY77" s="107"/>
    </row>
    <row r="78" spans="2:51" x14ac:dyDescent="0.25">
      <c r="B78" s="95"/>
      <c r="C78" s="122"/>
      <c r="D78" s="116"/>
      <c r="E78" s="94"/>
      <c r="F78" s="116"/>
      <c r="G78" s="116"/>
      <c r="H78" s="116"/>
      <c r="I78" s="116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20"/>
      <c r="U78" s="83"/>
      <c r="V78" s="83"/>
      <c r="W78" s="112"/>
      <c r="X78" s="112"/>
      <c r="Y78" s="112"/>
      <c r="Z78" s="112"/>
      <c r="AA78" s="112"/>
      <c r="AB78" s="112"/>
      <c r="AC78" s="112"/>
      <c r="AD78" s="112"/>
      <c r="AE78" s="112"/>
      <c r="AM78" s="113"/>
      <c r="AN78" s="113"/>
      <c r="AO78" s="113"/>
      <c r="AP78" s="113"/>
      <c r="AQ78" s="113"/>
      <c r="AR78" s="113"/>
      <c r="AS78" s="114"/>
      <c r="AV78" s="111"/>
      <c r="AW78" s="107"/>
      <c r="AX78" s="107"/>
      <c r="AY78" s="107"/>
    </row>
    <row r="79" spans="2:51" x14ac:dyDescent="0.25">
      <c r="B79" s="95"/>
      <c r="C79" s="118"/>
      <c r="D79" s="116"/>
      <c r="E79" s="94"/>
      <c r="F79" s="116"/>
      <c r="G79" s="116"/>
      <c r="H79" s="116"/>
      <c r="I79" s="116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20"/>
      <c r="U79" s="83"/>
      <c r="V79" s="83"/>
      <c r="W79" s="112"/>
      <c r="X79" s="112"/>
      <c r="Y79" s="112"/>
      <c r="Z79" s="112"/>
      <c r="AA79" s="112"/>
      <c r="AB79" s="112"/>
      <c r="AC79" s="112"/>
      <c r="AD79" s="112"/>
      <c r="AE79" s="112"/>
      <c r="AM79" s="113"/>
      <c r="AN79" s="113"/>
      <c r="AO79" s="113"/>
      <c r="AP79" s="113"/>
      <c r="AQ79" s="113"/>
      <c r="AR79" s="113"/>
      <c r="AS79" s="114"/>
      <c r="AV79" s="111"/>
      <c r="AW79" s="107"/>
      <c r="AX79" s="107"/>
      <c r="AY79" s="107"/>
    </row>
    <row r="80" spans="2:51" x14ac:dyDescent="0.25">
      <c r="B80" s="95"/>
      <c r="C80" s="118"/>
      <c r="D80" s="116"/>
      <c r="E80" s="116"/>
      <c r="F80" s="116"/>
      <c r="G80" s="116"/>
      <c r="H80" s="116"/>
      <c r="I80" s="116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20"/>
      <c r="U80" s="83"/>
      <c r="V80" s="83"/>
      <c r="W80" s="112"/>
      <c r="X80" s="112"/>
      <c r="Y80" s="112"/>
      <c r="Z80" s="112"/>
      <c r="AA80" s="112"/>
      <c r="AB80" s="112"/>
      <c r="AC80" s="112"/>
      <c r="AD80" s="112"/>
      <c r="AE80" s="112"/>
      <c r="AM80" s="113"/>
      <c r="AN80" s="113"/>
      <c r="AO80" s="113"/>
      <c r="AP80" s="113"/>
      <c r="AQ80" s="113"/>
      <c r="AR80" s="113"/>
      <c r="AS80" s="114"/>
      <c r="AV80" s="111"/>
      <c r="AW80" s="107"/>
      <c r="AX80" s="107"/>
      <c r="AY80" s="107"/>
    </row>
    <row r="81" spans="1:51" x14ac:dyDescent="0.25">
      <c r="B81" s="95"/>
      <c r="C81" s="118"/>
      <c r="D81" s="116"/>
      <c r="E81" s="116"/>
      <c r="F81" s="116"/>
      <c r="G81" s="116"/>
      <c r="H81" s="116"/>
      <c r="I81" s="116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20"/>
      <c r="U81" s="83"/>
      <c r="V81" s="83"/>
      <c r="W81" s="112"/>
      <c r="X81" s="112"/>
      <c r="Y81" s="112"/>
      <c r="Z81" s="112"/>
      <c r="AA81" s="112"/>
      <c r="AB81" s="112"/>
      <c r="AC81" s="112"/>
      <c r="AD81" s="112"/>
      <c r="AE81" s="112"/>
      <c r="AM81" s="113"/>
      <c r="AN81" s="113"/>
      <c r="AO81" s="113"/>
      <c r="AP81" s="113"/>
      <c r="AQ81" s="113"/>
      <c r="AR81" s="113"/>
      <c r="AS81" s="114"/>
      <c r="AV81" s="111"/>
      <c r="AW81" s="107"/>
      <c r="AX81" s="107"/>
      <c r="AY81" s="107"/>
    </row>
    <row r="82" spans="1:51" x14ac:dyDescent="0.25">
      <c r="B82" s="95"/>
      <c r="C82" s="118"/>
      <c r="D82" s="116"/>
      <c r="E82" s="94"/>
      <c r="F82" s="116"/>
      <c r="G82" s="116"/>
      <c r="H82" s="116"/>
      <c r="I82" s="116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20"/>
      <c r="U82" s="83"/>
      <c r="V82" s="83"/>
      <c r="W82" s="112"/>
      <c r="X82" s="112"/>
      <c r="Y82" s="112"/>
      <c r="Z82" s="112"/>
      <c r="AA82" s="112"/>
      <c r="AB82" s="112"/>
      <c r="AC82" s="112"/>
      <c r="AD82" s="112"/>
      <c r="AE82" s="112"/>
      <c r="AM82" s="113"/>
      <c r="AN82" s="113"/>
      <c r="AO82" s="113"/>
      <c r="AP82" s="113"/>
      <c r="AQ82" s="113"/>
      <c r="AR82" s="113"/>
      <c r="AS82" s="114"/>
      <c r="AV82" s="111"/>
      <c r="AW82" s="107"/>
      <c r="AX82" s="107"/>
      <c r="AY82" s="107"/>
    </row>
    <row r="83" spans="1:51" x14ac:dyDescent="0.25">
      <c r="B83" s="95"/>
      <c r="C83" s="118"/>
      <c r="D83" s="116"/>
      <c r="E83" s="116"/>
      <c r="F83" s="116"/>
      <c r="G83" s="116"/>
      <c r="H83" s="116"/>
      <c r="I83" s="116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20"/>
      <c r="U83" s="83"/>
      <c r="V83" s="83"/>
      <c r="W83" s="112"/>
      <c r="X83" s="112"/>
      <c r="Y83" s="112"/>
      <c r="Z83" s="112"/>
      <c r="AA83" s="112"/>
      <c r="AB83" s="112"/>
      <c r="AC83" s="112"/>
      <c r="AD83" s="112"/>
      <c r="AE83" s="112"/>
      <c r="AM83" s="113"/>
      <c r="AN83" s="113"/>
      <c r="AO83" s="113"/>
      <c r="AP83" s="113"/>
      <c r="AQ83" s="113"/>
      <c r="AR83" s="113"/>
      <c r="AS83" s="114"/>
      <c r="AV83" s="111"/>
      <c r="AW83" s="107"/>
      <c r="AX83" s="107"/>
      <c r="AY83" s="107"/>
    </row>
    <row r="84" spans="1:51" x14ac:dyDescent="0.25">
      <c r="B84" s="95"/>
      <c r="C84" s="115"/>
      <c r="D84" s="116"/>
      <c r="E84" s="116"/>
      <c r="F84" s="116"/>
      <c r="G84" s="116"/>
      <c r="H84" s="116"/>
      <c r="I84" s="116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20"/>
      <c r="U84" s="83"/>
      <c r="V84" s="83"/>
      <c r="W84" s="112"/>
      <c r="X84" s="112"/>
      <c r="Y84" s="112"/>
      <c r="Z84" s="92"/>
      <c r="AA84" s="112"/>
      <c r="AB84" s="112"/>
      <c r="AC84" s="112"/>
      <c r="AD84" s="112"/>
      <c r="AE84" s="112"/>
      <c r="AM84" s="113"/>
      <c r="AN84" s="113"/>
      <c r="AO84" s="113"/>
      <c r="AP84" s="113"/>
      <c r="AQ84" s="113"/>
      <c r="AR84" s="113"/>
      <c r="AS84" s="114"/>
      <c r="AV84" s="111"/>
      <c r="AW84" s="107"/>
      <c r="AX84" s="107"/>
      <c r="AY84" s="107"/>
    </row>
    <row r="85" spans="1:51" x14ac:dyDescent="0.25">
      <c r="B85" s="95"/>
      <c r="C85" s="115"/>
      <c r="D85" s="94"/>
      <c r="E85" s="116"/>
      <c r="F85" s="116"/>
      <c r="G85" s="116"/>
      <c r="H85" s="116"/>
      <c r="I85" s="94"/>
      <c r="J85" s="117"/>
      <c r="K85" s="117"/>
      <c r="L85" s="117"/>
      <c r="M85" s="117"/>
      <c r="N85" s="117"/>
      <c r="O85" s="117"/>
      <c r="P85" s="117"/>
      <c r="Q85" s="117"/>
      <c r="R85" s="117"/>
      <c r="S85" s="92"/>
      <c r="T85" s="92"/>
      <c r="U85" s="92"/>
      <c r="V85" s="92"/>
      <c r="W85" s="92"/>
      <c r="X85" s="92"/>
      <c r="Y85" s="92"/>
      <c r="Z85" s="84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111"/>
      <c r="AW85" s="107"/>
      <c r="AX85" s="107"/>
      <c r="AY85" s="107"/>
    </row>
    <row r="86" spans="1:51" x14ac:dyDescent="0.25">
      <c r="B86" s="95"/>
      <c r="C86" s="122"/>
      <c r="D86" s="94"/>
      <c r="E86" s="116"/>
      <c r="F86" s="116"/>
      <c r="G86" s="116"/>
      <c r="H86" s="116"/>
      <c r="I86" s="94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84"/>
      <c r="X86" s="84"/>
      <c r="Y86" s="84"/>
      <c r="Z86" s="112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111"/>
      <c r="AW86" s="107"/>
      <c r="AX86" s="107"/>
      <c r="AY86" s="107"/>
    </row>
    <row r="87" spans="1:51" x14ac:dyDescent="0.25">
      <c r="B87" s="95"/>
      <c r="C87" s="122"/>
      <c r="D87" s="116"/>
      <c r="E87" s="94"/>
      <c r="F87" s="116"/>
      <c r="G87" s="116"/>
      <c r="H87" s="116"/>
      <c r="I87" s="116"/>
      <c r="J87" s="92"/>
      <c r="K87" s="92"/>
      <c r="L87" s="92"/>
      <c r="M87" s="92"/>
      <c r="N87" s="92"/>
      <c r="O87" s="92"/>
      <c r="P87" s="92"/>
      <c r="Q87" s="92"/>
      <c r="R87" s="92"/>
      <c r="S87" s="117"/>
      <c r="T87" s="120"/>
      <c r="U87" s="83"/>
      <c r="V87" s="83"/>
      <c r="W87" s="112"/>
      <c r="X87" s="112"/>
      <c r="Y87" s="112"/>
      <c r="Z87" s="112"/>
      <c r="AA87" s="112"/>
      <c r="AB87" s="112"/>
      <c r="AC87" s="112"/>
      <c r="AD87" s="112"/>
      <c r="AE87" s="112"/>
      <c r="AM87" s="113"/>
      <c r="AN87" s="113"/>
      <c r="AO87" s="113"/>
      <c r="AP87" s="113"/>
      <c r="AQ87" s="113"/>
      <c r="AR87" s="113"/>
      <c r="AS87" s="114"/>
      <c r="AV87" s="111"/>
      <c r="AW87" s="107"/>
      <c r="AX87" s="107"/>
      <c r="AY87" s="107"/>
    </row>
    <row r="88" spans="1:51" x14ac:dyDescent="0.25">
      <c r="B88" s="95"/>
      <c r="C88" s="118"/>
      <c r="D88" s="116"/>
      <c r="E88" s="94"/>
      <c r="F88" s="94"/>
      <c r="G88" s="116"/>
      <c r="H88" s="116"/>
      <c r="I88" s="116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20"/>
      <c r="U88" s="83"/>
      <c r="V88" s="83"/>
      <c r="W88" s="112"/>
      <c r="X88" s="112"/>
      <c r="Y88" s="112"/>
      <c r="Z88" s="112"/>
      <c r="AA88" s="112"/>
      <c r="AB88" s="112"/>
      <c r="AC88" s="112"/>
      <c r="AD88" s="112"/>
      <c r="AE88" s="112"/>
      <c r="AM88" s="113"/>
      <c r="AN88" s="113"/>
      <c r="AO88" s="113"/>
      <c r="AP88" s="113"/>
      <c r="AQ88" s="113"/>
      <c r="AR88" s="113"/>
      <c r="AS88" s="114"/>
      <c r="AV88" s="111"/>
      <c r="AW88" s="107"/>
      <c r="AX88" s="107"/>
      <c r="AY88" s="107"/>
    </row>
    <row r="89" spans="1:51" x14ac:dyDescent="0.25">
      <c r="B89" s="95"/>
      <c r="C89" s="118"/>
      <c r="D89" s="116"/>
      <c r="E89" s="116"/>
      <c r="F89" s="94"/>
      <c r="G89" s="94"/>
      <c r="H89" s="94"/>
      <c r="I89" s="116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20"/>
      <c r="U89" s="83"/>
      <c r="V89" s="83"/>
      <c r="W89" s="112"/>
      <c r="X89" s="112"/>
      <c r="Y89" s="112"/>
      <c r="Z89" s="112"/>
      <c r="AA89" s="112"/>
      <c r="AB89" s="112"/>
      <c r="AC89" s="112"/>
      <c r="AD89" s="112"/>
      <c r="AE89" s="112"/>
      <c r="AM89" s="113"/>
      <c r="AN89" s="113"/>
      <c r="AO89" s="113"/>
      <c r="AP89" s="113"/>
      <c r="AQ89" s="113"/>
      <c r="AR89" s="113"/>
      <c r="AS89" s="114"/>
      <c r="AV89" s="111"/>
      <c r="AW89" s="107"/>
      <c r="AX89" s="107"/>
      <c r="AY89" s="107"/>
    </row>
    <row r="90" spans="1:51" x14ac:dyDescent="0.25">
      <c r="B90" s="177"/>
      <c r="C90" s="92"/>
      <c r="D90" s="116"/>
      <c r="E90" s="116"/>
      <c r="F90" s="116"/>
      <c r="G90" s="94"/>
      <c r="H90" s="94"/>
      <c r="I90" s="116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20"/>
      <c r="U90" s="83"/>
      <c r="V90" s="83"/>
      <c r="W90" s="112"/>
      <c r="X90" s="112"/>
      <c r="Y90" s="112"/>
      <c r="Z90" s="112"/>
      <c r="AA90" s="112"/>
      <c r="AB90" s="112"/>
      <c r="AC90" s="112"/>
      <c r="AD90" s="112"/>
      <c r="AE90" s="112"/>
      <c r="AM90" s="113"/>
      <c r="AN90" s="113"/>
      <c r="AO90" s="113"/>
      <c r="AP90" s="113"/>
      <c r="AQ90" s="113"/>
      <c r="AR90" s="113"/>
      <c r="AS90" s="114"/>
      <c r="AV90" s="111"/>
      <c r="AW90" s="107"/>
      <c r="AX90" s="107"/>
      <c r="AY90" s="107"/>
    </row>
    <row r="91" spans="1:51" x14ac:dyDescent="0.25">
      <c r="B91" s="177"/>
      <c r="C91" s="122"/>
      <c r="D91" s="92"/>
      <c r="E91" s="116"/>
      <c r="F91" s="116"/>
      <c r="G91" s="116"/>
      <c r="H91" s="116"/>
      <c r="I91" s="92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20"/>
      <c r="U91" s="83"/>
      <c r="V91" s="83"/>
      <c r="W91" s="112"/>
      <c r="X91" s="112"/>
      <c r="Y91" s="112"/>
      <c r="Z91" s="112"/>
      <c r="AA91" s="112"/>
      <c r="AB91" s="112"/>
      <c r="AC91" s="112"/>
      <c r="AD91" s="112"/>
      <c r="AE91" s="112"/>
      <c r="AM91" s="113"/>
      <c r="AN91" s="113"/>
      <c r="AO91" s="113"/>
      <c r="AP91" s="113"/>
      <c r="AQ91" s="113"/>
      <c r="AR91" s="113"/>
      <c r="AS91" s="114"/>
      <c r="AV91" s="111"/>
      <c r="AW91" s="107"/>
      <c r="AX91" s="107"/>
      <c r="AY91" s="107"/>
    </row>
    <row r="92" spans="1:51" x14ac:dyDescent="0.25">
      <c r="B92" s="180"/>
      <c r="C92" s="183"/>
      <c r="D92" s="84"/>
      <c r="E92" s="178"/>
      <c r="F92" s="178"/>
      <c r="G92" s="178"/>
      <c r="H92" s="178"/>
      <c r="I92" s="84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84"/>
      <c r="U92" s="185"/>
      <c r="V92" s="185"/>
      <c r="W92" s="112"/>
      <c r="X92" s="112"/>
      <c r="Y92" s="112"/>
      <c r="Z92" s="112"/>
      <c r="AA92" s="112"/>
      <c r="AB92" s="112"/>
      <c r="AC92" s="112"/>
      <c r="AD92" s="112"/>
      <c r="AE92" s="112"/>
      <c r="AM92" s="113"/>
      <c r="AN92" s="113"/>
      <c r="AO92" s="113"/>
      <c r="AP92" s="113"/>
      <c r="AQ92" s="113"/>
      <c r="AR92" s="113"/>
      <c r="AS92" s="114"/>
      <c r="AU92" s="107"/>
      <c r="AV92" s="111"/>
      <c r="AW92" s="107"/>
      <c r="AX92" s="107"/>
      <c r="AY92" s="182"/>
    </row>
    <row r="93" spans="1:51" s="182" customFormat="1" x14ac:dyDescent="0.25">
      <c r="B93" s="180"/>
      <c r="C93" s="186"/>
      <c r="D93" s="178"/>
      <c r="E93" s="84"/>
      <c r="F93" s="178"/>
      <c r="G93" s="178"/>
      <c r="H93" s="178"/>
      <c r="I93" s="178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84"/>
      <c r="U93" s="185"/>
      <c r="V93" s="185"/>
      <c r="W93" s="112"/>
      <c r="X93" s="112"/>
      <c r="Y93" s="112"/>
      <c r="Z93" s="112"/>
      <c r="AA93" s="112"/>
      <c r="AB93" s="112"/>
      <c r="AC93" s="112"/>
      <c r="AD93" s="112"/>
      <c r="AE93" s="112"/>
      <c r="AM93" s="113"/>
      <c r="AN93" s="113"/>
      <c r="AO93" s="113"/>
      <c r="AP93" s="113"/>
      <c r="AQ93" s="113"/>
      <c r="AR93" s="113"/>
      <c r="AS93" s="114"/>
      <c r="AT93" s="22"/>
      <c r="AV93" s="111"/>
      <c r="AY93" s="107"/>
    </row>
    <row r="94" spans="1:51" x14ac:dyDescent="0.25">
      <c r="A94" s="112"/>
      <c r="B94" s="180"/>
      <c r="C94" s="181"/>
      <c r="D94" s="178"/>
      <c r="E94" s="84"/>
      <c r="F94" s="84"/>
      <c r="G94" s="178"/>
      <c r="H94" s="178"/>
      <c r="I94" s="113"/>
      <c r="J94" s="113"/>
      <c r="K94" s="113"/>
      <c r="L94" s="113"/>
      <c r="M94" s="113"/>
      <c r="N94" s="113"/>
      <c r="O94" s="114"/>
      <c r="P94" s="109"/>
      <c r="R94" s="111"/>
      <c r="AS94" s="107"/>
      <c r="AT94" s="107"/>
      <c r="AU94" s="107"/>
      <c r="AV94" s="107"/>
      <c r="AW94" s="107"/>
      <c r="AX94" s="107"/>
      <c r="AY94" s="107"/>
    </row>
    <row r="95" spans="1:51" x14ac:dyDescent="0.25">
      <c r="A95" s="112"/>
      <c r="B95" s="180"/>
      <c r="C95" s="182"/>
      <c r="D95" s="182"/>
      <c r="E95" s="182"/>
      <c r="F95" s="182"/>
      <c r="G95" s="84"/>
      <c r="H95" s="84"/>
      <c r="I95" s="113"/>
      <c r="J95" s="113"/>
      <c r="K95" s="113"/>
      <c r="L95" s="113"/>
      <c r="M95" s="113"/>
      <c r="N95" s="113"/>
      <c r="O95" s="114"/>
      <c r="P95" s="109"/>
      <c r="R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A96" s="112"/>
      <c r="B96" s="84"/>
      <c r="C96" s="182"/>
      <c r="D96" s="182"/>
      <c r="E96" s="182"/>
      <c r="F96" s="182"/>
      <c r="G96" s="84"/>
      <c r="H96" s="84"/>
      <c r="I96" s="113"/>
      <c r="J96" s="113"/>
      <c r="K96" s="113"/>
      <c r="L96" s="113"/>
      <c r="M96" s="113"/>
      <c r="N96" s="113"/>
      <c r="O96" s="114"/>
      <c r="P96" s="109"/>
      <c r="R96" s="109"/>
      <c r="AS96" s="107"/>
      <c r="AT96" s="107"/>
      <c r="AU96" s="107"/>
      <c r="AV96" s="107"/>
      <c r="AW96" s="107"/>
      <c r="AX96" s="107"/>
      <c r="AY96" s="107"/>
    </row>
    <row r="97" spans="1:51" x14ac:dyDescent="0.25">
      <c r="A97" s="112"/>
      <c r="B97" s="84"/>
      <c r="C97" s="182"/>
      <c r="D97" s="182"/>
      <c r="E97" s="182"/>
      <c r="F97" s="182"/>
      <c r="G97" s="182"/>
      <c r="H97" s="182"/>
      <c r="I97" s="113"/>
      <c r="J97" s="113"/>
      <c r="K97" s="113"/>
      <c r="L97" s="113"/>
      <c r="M97" s="113"/>
      <c r="N97" s="113"/>
      <c r="O97" s="114"/>
      <c r="P97" s="109"/>
      <c r="R97" s="109"/>
      <c r="AS97" s="107"/>
      <c r="AT97" s="107"/>
      <c r="AU97" s="107"/>
      <c r="AV97" s="107"/>
      <c r="AW97" s="107"/>
      <c r="AX97" s="107"/>
      <c r="AY97" s="107"/>
    </row>
    <row r="98" spans="1:51" x14ac:dyDescent="0.25">
      <c r="A98" s="112"/>
      <c r="B98" s="180"/>
      <c r="C98" s="182"/>
      <c r="D98" s="182"/>
      <c r="E98" s="182"/>
      <c r="F98" s="182"/>
      <c r="G98" s="182"/>
      <c r="H98" s="182"/>
      <c r="I98" s="113"/>
      <c r="J98" s="113"/>
      <c r="K98" s="113"/>
      <c r="L98" s="113"/>
      <c r="M98" s="113"/>
      <c r="N98" s="113"/>
      <c r="O98" s="114"/>
      <c r="P98" s="109"/>
      <c r="R98" s="109"/>
      <c r="AS98" s="107"/>
      <c r="AT98" s="107"/>
      <c r="AU98" s="107"/>
      <c r="AV98" s="107"/>
      <c r="AW98" s="107"/>
      <c r="AX98" s="107"/>
      <c r="AY98" s="107"/>
    </row>
    <row r="99" spans="1:51" x14ac:dyDescent="0.25">
      <c r="A99" s="112"/>
      <c r="C99" s="182"/>
      <c r="D99" s="182"/>
      <c r="E99" s="182"/>
      <c r="F99" s="182"/>
      <c r="G99" s="182"/>
      <c r="H99" s="182"/>
      <c r="I99" s="113"/>
      <c r="J99" s="113"/>
      <c r="K99" s="113"/>
      <c r="L99" s="113"/>
      <c r="M99" s="113"/>
      <c r="N99" s="113"/>
      <c r="O99" s="114"/>
      <c r="P99" s="109"/>
      <c r="R99" s="109"/>
      <c r="AS99" s="107"/>
      <c r="AT99" s="107"/>
      <c r="AU99" s="107"/>
      <c r="AV99" s="107"/>
      <c r="AW99" s="107"/>
      <c r="AX99" s="107"/>
      <c r="AY99" s="107"/>
    </row>
    <row r="100" spans="1:51" x14ac:dyDescent="0.25">
      <c r="A100" s="112"/>
      <c r="C100" s="182"/>
      <c r="D100" s="182"/>
      <c r="E100" s="182"/>
      <c r="F100" s="182"/>
      <c r="G100" s="182"/>
      <c r="H100" s="182"/>
      <c r="I100" s="113"/>
      <c r="J100" s="113"/>
      <c r="K100" s="113"/>
      <c r="L100" s="113"/>
      <c r="M100" s="113"/>
      <c r="N100" s="113"/>
      <c r="O100" s="114"/>
      <c r="P100" s="109"/>
      <c r="R100" s="84"/>
      <c r="AS100" s="107"/>
      <c r="AT100" s="107"/>
      <c r="AU100" s="107"/>
      <c r="AV100" s="107"/>
      <c r="AW100" s="107"/>
      <c r="AX100" s="107"/>
      <c r="AY100" s="107"/>
    </row>
    <row r="101" spans="1:51" x14ac:dyDescent="0.25">
      <c r="A101" s="112"/>
      <c r="I101" s="113"/>
      <c r="J101" s="113"/>
      <c r="K101" s="113"/>
      <c r="L101" s="113"/>
      <c r="M101" s="113"/>
      <c r="N101" s="113"/>
      <c r="O101" s="114"/>
      <c r="R101" s="109"/>
      <c r="AS101" s="107"/>
      <c r="AT101" s="107"/>
      <c r="AU101" s="107"/>
      <c r="AV101" s="107"/>
      <c r="AW101" s="107"/>
      <c r="AX101" s="107"/>
      <c r="AY101" s="107"/>
    </row>
    <row r="102" spans="1:51" x14ac:dyDescent="0.25">
      <c r="O102" s="114"/>
      <c r="R102" s="109"/>
      <c r="AS102" s="107"/>
      <c r="AT102" s="107"/>
      <c r="AU102" s="107"/>
      <c r="AV102" s="107"/>
      <c r="AW102" s="107"/>
      <c r="AX102" s="107"/>
      <c r="AY102" s="107"/>
    </row>
    <row r="103" spans="1:51" x14ac:dyDescent="0.25">
      <c r="O103" s="114"/>
      <c r="R103" s="109"/>
      <c r="AS103" s="107"/>
      <c r="AT103" s="107"/>
      <c r="AU103" s="107"/>
      <c r="AV103" s="107"/>
      <c r="AW103" s="107"/>
      <c r="AX103" s="107"/>
      <c r="AY103" s="107"/>
    </row>
    <row r="104" spans="1:51" x14ac:dyDescent="0.25">
      <c r="O104" s="114"/>
      <c r="R104" s="109"/>
      <c r="AS104" s="107"/>
      <c r="AT104" s="107"/>
      <c r="AU104" s="107"/>
      <c r="AV104" s="107"/>
      <c r="AW104" s="107"/>
      <c r="AX104" s="107"/>
      <c r="AY104" s="107"/>
    </row>
    <row r="105" spans="1:51" x14ac:dyDescent="0.25">
      <c r="O105" s="114"/>
      <c r="R105" s="109"/>
      <c r="AS105" s="107"/>
      <c r="AT105" s="107"/>
      <c r="AU105" s="107"/>
      <c r="AV105" s="107"/>
      <c r="AW105" s="107"/>
      <c r="AX105" s="107"/>
      <c r="AY105" s="107"/>
    </row>
    <row r="106" spans="1:51" x14ac:dyDescent="0.25">
      <c r="O106" s="114"/>
      <c r="AS106" s="107"/>
      <c r="AT106" s="107"/>
      <c r="AU106" s="107"/>
      <c r="AV106" s="107"/>
      <c r="AW106" s="107"/>
      <c r="AX106" s="107"/>
      <c r="AY106" s="107"/>
    </row>
    <row r="107" spans="1:51" x14ac:dyDescent="0.25">
      <c r="O107" s="114"/>
      <c r="AS107" s="107"/>
      <c r="AT107" s="107"/>
      <c r="AU107" s="107"/>
      <c r="AV107" s="107"/>
      <c r="AW107" s="107"/>
      <c r="AX107" s="107"/>
      <c r="AY107" s="107"/>
    </row>
    <row r="108" spans="1:51" x14ac:dyDescent="0.25">
      <c r="O108" s="114"/>
      <c r="AS108" s="107"/>
      <c r="AT108" s="107"/>
      <c r="AU108" s="107"/>
      <c r="AV108" s="107"/>
      <c r="AW108" s="107"/>
      <c r="AX108" s="107"/>
      <c r="AY108" s="107"/>
    </row>
    <row r="109" spans="1:51" x14ac:dyDescent="0.25">
      <c r="O109" s="114"/>
      <c r="AS109" s="107"/>
      <c r="AT109" s="107"/>
      <c r="AU109" s="107"/>
      <c r="AV109" s="107"/>
      <c r="AW109" s="107"/>
      <c r="AX109" s="107"/>
      <c r="AY109" s="107"/>
    </row>
    <row r="110" spans="1:51" x14ac:dyDescent="0.25">
      <c r="O110" s="114"/>
      <c r="AS110" s="107"/>
      <c r="AT110" s="107"/>
      <c r="AU110" s="107"/>
      <c r="AV110" s="107"/>
      <c r="AW110" s="107"/>
      <c r="AX110" s="107"/>
      <c r="AY110" s="107"/>
    </row>
    <row r="111" spans="1:51" x14ac:dyDescent="0.25">
      <c r="O111" s="114"/>
      <c r="AS111" s="107"/>
      <c r="AT111" s="107"/>
      <c r="AU111" s="107"/>
      <c r="AV111" s="107"/>
      <c r="AW111" s="107"/>
      <c r="AX111" s="107"/>
      <c r="AY111" s="107"/>
    </row>
    <row r="112" spans="1:51" x14ac:dyDescent="0.25">
      <c r="O112" s="114"/>
      <c r="Q112" s="109"/>
      <c r="AS112" s="107"/>
      <c r="AT112" s="107"/>
      <c r="AU112" s="107"/>
      <c r="AV112" s="107"/>
      <c r="AW112" s="107"/>
      <c r="AX112" s="107"/>
      <c r="AY112" s="107"/>
    </row>
    <row r="113" spans="15:51" x14ac:dyDescent="0.25">
      <c r="O113" s="14"/>
      <c r="P113" s="109"/>
      <c r="Q113" s="109"/>
      <c r="AS113" s="107"/>
      <c r="AT113" s="107"/>
      <c r="AU113" s="107"/>
      <c r="AV113" s="107"/>
      <c r="AW113" s="107"/>
      <c r="AX113" s="107"/>
      <c r="AY113" s="107"/>
    </row>
    <row r="114" spans="15:51" x14ac:dyDescent="0.25">
      <c r="O114" s="14"/>
      <c r="P114" s="109"/>
      <c r="Q114" s="109"/>
      <c r="AS114" s="107"/>
      <c r="AT114" s="107"/>
      <c r="AU114" s="107"/>
      <c r="AV114" s="107"/>
      <c r="AW114" s="107"/>
      <c r="AX114" s="107"/>
      <c r="AY114" s="107"/>
    </row>
    <row r="115" spans="15:51" x14ac:dyDescent="0.25">
      <c r="O115" s="14"/>
      <c r="P115" s="109"/>
      <c r="Q115" s="109"/>
      <c r="AS115" s="107"/>
      <c r="AT115" s="107"/>
      <c r="AU115" s="107"/>
      <c r="AV115" s="107"/>
      <c r="AW115" s="107"/>
      <c r="AX115" s="107"/>
      <c r="AY115" s="107"/>
    </row>
    <row r="116" spans="15:51" x14ac:dyDescent="0.25">
      <c r="O116" s="14"/>
      <c r="P116" s="109"/>
      <c r="Q116" s="109"/>
      <c r="AS116" s="107"/>
      <c r="AT116" s="107"/>
      <c r="AU116" s="107"/>
      <c r="AV116" s="107"/>
      <c r="AW116" s="107"/>
      <c r="AX116" s="107"/>
      <c r="AY116" s="107"/>
    </row>
    <row r="117" spans="15:51" x14ac:dyDescent="0.25">
      <c r="O117" s="14"/>
      <c r="P117" s="109"/>
      <c r="Q117" s="109"/>
      <c r="AS117" s="107"/>
      <c r="AT117" s="107"/>
      <c r="AU117" s="107"/>
      <c r="AV117" s="107"/>
      <c r="AW117" s="107"/>
      <c r="AX117" s="107"/>
      <c r="AY117" s="107"/>
    </row>
    <row r="118" spans="15:51" x14ac:dyDescent="0.25">
      <c r="O118" s="14"/>
      <c r="P118" s="109"/>
      <c r="Q118" s="109"/>
      <c r="AS118" s="107"/>
      <c r="AT118" s="107"/>
      <c r="AU118" s="107"/>
      <c r="AV118" s="107"/>
      <c r="AW118" s="107"/>
      <c r="AX118" s="107"/>
      <c r="AY118" s="107"/>
    </row>
    <row r="119" spans="15:51" x14ac:dyDescent="0.25">
      <c r="O119" s="14"/>
      <c r="P119" s="109"/>
      <c r="Q119" s="109"/>
      <c r="AS119" s="107"/>
      <c r="AT119" s="107"/>
      <c r="AU119" s="107"/>
      <c r="AV119" s="107"/>
      <c r="AW119" s="107"/>
      <c r="AX119" s="107"/>
      <c r="AY119" s="107"/>
    </row>
    <row r="120" spans="15:51" x14ac:dyDescent="0.25">
      <c r="O120" s="14"/>
      <c r="P120" s="109"/>
      <c r="Q120" s="109"/>
      <c r="AS120" s="107"/>
      <c r="AT120" s="107"/>
      <c r="AU120" s="107"/>
      <c r="AV120" s="107"/>
      <c r="AW120" s="107"/>
      <c r="AX120" s="107"/>
      <c r="AY120" s="107"/>
    </row>
    <row r="121" spans="15:51" x14ac:dyDescent="0.25">
      <c r="O121" s="14"/>
      <c r="P121" s="109"/>
      <c r="Q121" s="109"/>
      <c r="AS121" s="107"/>
      <c r="AT121" s="107"/>
      <c r="AU121" s="107"/>
      <c r="AV121" s="107"/>
      <c r="AW121" s="107"/>
      <c r="AX121" s="107"/>
      <c r="AY121" s="107"/>
    </row>
    <row r="122" spans="15:51" x14ac:dyDescent="0.25">
      <c r="O122" s="14"/>
      <c r="P122" s="109"/>
      <c r="Q122" s="109"/>
      <c r="R122" s="109"/>
      <c r="S122" s="109"/>
      <c r="AS122" s="107"/>
      <c r="AT122" s="107"/>
      <c r="AU122" s="107"/>
      <c r="AV122" s="107"/>
      <c r="AW122" s="107"/>
      <c r="AX122" s="107"/>
      <c r="AY122" s="107"/>
    </row>
    <row r="123" spans="15:51" x14ac:dyDescent="0.25">
      <c r="O123" s="14"/>
      <c r="P123" s="109"/>
      <c r="Q123" s="109"/>
      <c r="R123" s="109"/>
      <c r="S123" s="109"/>
      <c r="T123" s="109"/>
      <c r="AS123" s="107"/>
      <c r="AT123" s="107"/>
      <c r="AU123" s="107"/>
      <c r="AV123" s="107"/>
      <c r="AW123" s="107"/>
      <c r="AX123" s="107"/>
      <c r="AY123" s="107"/>
    </row>
    <row r="124" spans="15:51" x14ac:dyDescent="0.25">
      <c r="O124" s="14"/>
      <c r="P124" s="109"/>
      <c r="Q124" s="109"/>
      <c r="R124" s="109"/>
      <c r="S124" s="109"/>
      <c r="T124" s="109"/>
      <c r="AS124" s="107"/>
      <c r="AT124" s="107"/>
      <c r="AU124" s="107"/>
      <c r="AV124" s="107"/>
      <c r="AW124" s="107"/>
      <c r="AX124" s="107"/>
      <c r="AY124" s="107"/>
    </row>
    <row r="125" spans="15:51" x14ac:dyDescent="0.25">
      <c r="O125" s="14"/>
      <c r="P125" s="109"/>
      <c r="T125" s="109"/>
      <c r="AS125" s="107"/>
      <c r="AT125" s="107"/>
      <c r="AU125" s="107"/>
      <c r="AV125" s="107"/>
      <c r="AW125" s="107"/>
      <c r="AX125" s="107"/>
      <c r="AY125" s="107"/>
    </row>
    <row r="126" spans="15:51" x14ac:dyDescent="0.25">
      <c r="O126" s="109"/>
      <c r="Q126" s="109"/>
      <c r="R126" s="109"/>
      <c r="S126" s="109"/>
      <c r="AS126" s="107"/>
      <c r="AT126" s="107"/>
      <c r="AU126" s="107"/>
      <c r="AV126" s="107"/>
      <c r="AW126" s="107"/>
      <c r="AX126" s="107"/>
      <c r="AY126" s="107"/>
    </row>
    <row r="127" spans="15:51" x14ac:dyDescent="0.25">
      <c r="O127" s="14"/>
      <c r="P127" s="109"/>
      <c r="Q127" s="109"/>
      <c r="R127" s="109"/>
      <c r="S127" s="109"/>
      <c r="T127" s="109"/>
      <c r="AS127" s="107"/>
      <c r="AT127" s="107"/>
      <c r="AU127" s="107"/>
      <c r="AV127" s="107"/>
      <c r="AW127" s="107"/>
      <c r="AX127" s="107"/>
      <c r="AY127" s="107"/>
    </row>
    <row r="128" spans="15:51" x14ac:dyDescent="0.25">
      <c r="O128" s="14"/>
      <c r="P128" s="109"/>
      <c r="Q128" s="109"/>
      <c r="R128" s="109"/>
      <c r="S128" s="109"/>
      <c r="T128" s="109"/>
      <c r="U128" s="109"/>
      <c r="AS128" s="107"/>
      <c r="AT128" s="107"/>
      <c r="AU128" s="107"/>
      <c r="AV128" s="107"/>
      <c r="AW128" s="107"/>
      <c r="AX128" s="107"/>
      <c r="AY128" s="107"/>
    </row>
    <row r="129" spans="15:51" x14ac:dyDescent="0.25">
      <c r="O129" s="14"/>
      <c r="P129" s="109"/>
      <c r="T129" s="109"/>
      <c r="U129" s="109"/>
      <c r="AS129" s="107"/>
      <c r="AT129" s="107"/>
      <c r="AU129" s="107"/>
      <c r="AV129" s="107"/>
      <c r="AW129" s="107"/>
      <c r="AX129" s="107"/>
    </row>
    <row r="140" spans="15:51" x14ac:dyDescent="0.25">
      <c r="AY140" s="107"/>
    </row>
    <row r="141" spans="15:51" x14ac:dyDescent="0.25">
      <c r="AS141" s="107"/>
      <c r="AT141" s="107"/>
      <c r="AU141" s="107"/>
      <c r="AV141" s="107"/>
      <c r="AW141" s="107"/>
      <c r="AX141" s="107"/>
    </row>
  </sheetData>
  <protectedRanges>
    <protectedRange sqref="N85:R85 B98 S87:T93 B90:B95 S83:T84 N88:R93 T75:T82 T48:T66" name="Range2_12_5_1_1"/>
    <protectedRange sqref="N10 L10 L6 D6 D8 AD8 AF8 O8:U8 AJ8:AR8 AF10 AR11:AR34 L24:N31 G23:G34 N12:N23 N32:N34 E23:E34 E11:G22 N11:AA11 AB11:AF12 O12:P34 Q12:AA12 Q13:AF34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Q10" name="Range1_17_1_1_1"/>
    <protectedRange sqref="AG10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6:B97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11:J15 J26:J34" name="Range1_1_2_1_10_1_1_1_1"/>
    <protectedRange sqref="R100" name="Range2_2_1_10_1_1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7:B89" name="Range2_12_5_1_1_2"/>
    <protectedRange sqref="B86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4:B85" name="Range2_12_5_1_1_2_1"/>
    <protectedRange sqref="B83" name="Range2_12_5_1_1_2_1_2_1"/>
    <protectedRange sqref="B82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80" name="Range2_12_5_1_1_2_1_4_1_1_1_2_1_1_1_1_1_1_1_1_1_2_1_1_1_1_1"/>
    <protectedRange sqref="B81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9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8" name="Range2_12_5_1_1_2_1_2_2_1_1_1_1_2_1_1_1"/>
    <protectedRange sqref="B77" name="Range2_12_5_1_1_2_1_2_2_1_1_1_1_2_1_1_1_2"/>
    <protectedRange sqref="C43" name="Range2_1_2_1_1_1_1_1_1"/>
    <protectedRange sqref="B76" name="Range2_12_5_1_1_2_1_2_2_1_1_1_1_2_1_1_1_2_1_1"/>
    <protectedRange sqref="B42:B43" name="Range2_12_5_1_1_1_1_1_2"/>
    <protectedRange sqref="G51:H53" name="Range2_2_12_1_3_1_1_1_1_1_4_1_1_2"/>
    <protectedRange sqref="E51:F53" name="Range2_2_12_1_7_1_1_3_1_1_2"/>
    <protectedRange sqref="S51:S66" name="Range2_12_5_1_1_2_3_1_1"/>
    <protectedRange sqref="Q51:R53" name="Range2_12_1_6_1_1_1_1_2_1_2"/>
    <protectedRange sqref="N51:P53" name="Range2_12_1_2_3_1_1_1_1_2_1_2"/>
    <protectedRange sqref="I51:M53" name="Range2_2_12_1_4_3_1_1_1_1_2_1_2"/>
    <protectedRange sqref="D51:D53" name="Range2_2_12_1_3_1_2_1_1_1_2_1_2_1_2"/>
    <protectedRange sqref="G54:H62" name="Range2_2_12_1_3_1_1_1_1_1_4_1_1_1_1"/>
    <protectedRange sqref="E54:F62" name="Range2_2_12_1_7_1_1_3_1_1_1_1"/>
    <protectedRange sqref="Q54:R62" name="Range2_12_1_6_1_1_1_1_2_1_1_1"/>
    <protectedRange sqref="N54:P62" name="Range2_12_1_2_3_1_1_1_1_2_1_1_1"/>
    <protectedRange sqref="I54:M62" name="Range2_2_12_1_4_3_1_1_1_1_2_1_1_1"/>
    <protectedRange sqref="D54:D62" name="Range2_2_12_1_3_1_2_1_1_1_2_1_2_1_1_1"/>
    <protectedRange sqref="B75" name="Range2_12_5_1_1_2_1_2_2_1_1_1_1_2_1_1_1_2_1_1_1_2"/>
    <protectedRange sqref="N63:R69" name="Range2_12_1_6_1_1_1_1_1"/>
    <protectedRange sqref="J63:M66 L67:M69" name="Range2_2_12_1_7_1_1_2_2_1"/>
    <protectedRange sqref="I63:I64" name="Range2_2_12_1_7_1_1_2_2_1_1_1_1"/>
    <protectedRange sqref="G63:H64" name="Range2_2_12_1_3_3_1_1_1_2_1_1_1_1_1_1_1_1_1_1_1_1_1_1_1_1_1_1"/>
    <protectedRange sqref="F63:F64" name="Range2_2_12_1_3_1_2_1_1_1_3_1_1_1_1_1_3_1_1_1_1_1_1_1_1_1_1"/>
    <protectedRange sqref="D63:D64" name="Range2_2_12_1_7_1_1_2_1_1_1_1_1_1_1"/>
    <protectedRange sqref="E63:E64" name="Range2_2_12_1_1_1_1_1_1_1_1_1_1_1_1_1"/>
    <protectedRange sqref="C63:C64" name="Range2_1_4_2_1_1_1_1_1_1_1_1_1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3" name="Range2_12_5_1_1_2_1_4_1_1_1_2_1_1_1_1_1_1_1_1_1_2_1_1_1_1_2_1_1_1_2_1_1_1_2_2_2_1"/>
    <protectedRange sqref="B74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9" name="Range2_12_5_1_1_2_1_4_1_1_1_2_1_1_1_1_1_1_1_1_1_2_1_1_1_1_2_1_1_1_2_1_1_1_2_2_2_1_1"/>
    <protectedRange sqref="B70" name="Range2_12_5_1_1_2_1_2_2_1_1_1_1_2_1_1_1_2_1_1_1_2_2_2_1_1"/>
    <protectedRange sqref="B66" name="Range2_12_5_1_1_2_1_4_1_1_1_2_1_1_1_1_1_1_1_1_1_2_1_1_1_1_2_1_1_1_2_1_1_1_2_2_2_1_1_1"/>
    <protectedRange sqref="B67" name="Range2_12_5_1_1_2_1_2_2_1_1_1_1_2_1_1_1_2_1_1_1_2_2_2_1_1_1"/>
    <protectedRange sqref="S44" name="Range2_12_3_1_1_1_1_2"/>
    <protectedRange sqref="N44:R44" name="Range2_12_1_3_1_1_1_1_2"/>
    <protectedRange sqref="E44:M44" name="Range2_2_12_1_6_1_1_1_1_2"/>
    <protectedRange sqref="D44" name="Range2_1_1_1_1_11_1_1_1_1_1_1_2"/>
    <protectedRange sqref="G45:H46" name="Range2_2_12_1_3_1_1_1_1_1_4_1_1"/>
    <protectedRange sqref="E45:F46" name="Range2_2_12_1_7_1_1_3_1_1"/>
    <protectedRange sqref="S45:S49" name="Range2_12_5_1_1_2_3_1"/>
    <protectedRange sqref="Q45:R46" name="Range2_12_1_6_1_1_1_1_2_1"/>
    <protectedRange sqref="N45:P46" name="Range2_12_1_2_3_1_1_1_1_2_1"/>
    <protectedRange sqref="I45:M46" name="Range2_2_12_1_4_3_1_1_1_1_2_1"/>
    <protectedRange sqref="D45:D46" name="Range2_2_12_1_3_1_2_1_1_1_2_1_2_1"/>
    <protectedRange sqref="S50" name="Range2_12_4_1_1_1_4_2_2_1_1_1"/>
    <protectedRange sqref="G47:H49" name="Range2_2_12_1_3_1_1_1_1_1_4_1_1_1"/>
    <protectedRange sqref="E47:F49" name="Range2_2_12_1_7_1_1_3_1_1_1"/>
    <protectedRange sqref="Q47:R49" name="Range2_12_1_6_1_1_1_1_2_1_1"/>
    <protectedRange sqref="N47:P49" name="Range2_12_1_2_3_1_1_1_1_2_1_1"/>
    <protectedRange sqref="I47:M49" name="Range2_2_12_1_4_3_1_1_1_1_2_1_1"/>
    <protectedRange sqref="D47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B45:B46" name="Range2_12_5_1_1_1_2"/>
    <protectedRange sqref="C44" name="Range2_1_2_1_1_1_1_1_1_2"/>
    <protectedRange sqref="B47:B49" name="Range2_12_5_1_1_1_2_2_1_1_1_1_1_1_1_1_1_1_1_2"/>
    <protectedRange sqref="B50" name="Range2_12_5_1_1_1_2_2_1_1_1_1_1_1_1_1_1_1_1_1_1"/>
    <protectedRange sqref="B44" name="Range2_12_5_1_1_1_1_1"/>
    <protectedRange sqref="B61" name="Range2_12_5_1_1_2_1_4_1_1_1_2_1_1_1_1_1_1_1_1_1_2_1_1_1_1_2_1_1_1_2_1_1_1_2_2_2_1_1_1_1_1"/>
    <protectedRange sqref="B62" name="Range2_12_5_1_1_2_1_2_2_1_1_1_1_2_1_1_1_2_1_1_1_2_2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8" priority="5" operator="containsText" text="N/A">
      <formula>NOT(ISERROR(SEARCH("N/A",X11)))</formula>
    </cfRule>
    <cfRule type="cellIs" dxfId="67" priority="23" operator="equal">
      <formula>0</formula>
    </cfRule>
  </conditionalFormatting>
  <conditionalFormatting sqref="X11:AE34">
    <cfRule type="cellIs" dxfId="66" priority="22" operator="greaterThanOrEqual">
      <formula>1185</formula>
    </cfRule>
  </conditionalFormatting>
  <conditionalFormatting sqref="X11:AE34">
    <cfRule type="cellIs" dxfId="65" priority="21" operator="between">
      <formula>0.1</formula>
      <formula>1184</formula>
    </cfRule>
  </conditionalFormatting>
  <conditionalFormatting sqref="X8 AJ11:AO11 AJ12:AK15 AJ16:AJ34 AK33:AK34 AL12:AO16 AM30:AM34 AO17:AO34">
    <cfRule type="cellIs" dxfId="64" priority="20" operator="equal">
      <formula>0</formula>
    </cfRule>
  </conditionalFormatting>
  <conditionalFormatting sqref="X8 AJ11:AO11 AJ12:AK15 AJ16:AJ34 AK33:AK34 AL12:AO16 AM30:AM34 AO17:AO34">
    <cfRule type="cellIs" dxfId="63" priority="19" operator="greaterThan">
      <formula>1179</formula>
    </cfRule>
  </conditionalFormatting>
  <conditionalFormatting sqref="X8 AJ11:AO11 AJ12:AK15 AJ16:AJ34 AK33:AK34 AL12:AO16 AM30:AM34 AO17:AO34">
    <cfRule type="cellIs" dxfId="62" priority="18" operator="greaterThan">
      <formula>99</formula>
    </cfRule>
  </conditionalFormatting>
  <conditionalFormatting sqref="X8 AJ11:AO11 AJ12:AK15 AJ16:AJ34 AK33:AK34 AL12:AO16 AM30:AM34 AO17:AO34">
    <cfRule type="cellIs" dxfId="61" priority="17" operator="greaterThan">
      <formula>0.99</formula>
    </cfRule>
  </conditionalFormatting>
  <conditionalFormatting sqref="AB8">
    <cfRule type="cellIs" dxfId="60" priority="16" operator="equal">
      <formula>0</formula>
    </cfRule>
  </conditionalFormatting>
  <conditionalFormatting sqref="AB8">
    <cfRule type="cellIs" dxfId="59" priority="15" operator="greaterThan">
      <formula>1179</formula>
    </cfRule>
  </conditionalFormatting>
  <conditionalFormatting sqref="AB8">
    <cfRule type="cellIs" dxfId="58" priority="14" operator="greaterThan">
      <formula>99</formula>
    </cfRule>
  </conditionalFormatting>
  <conditionalFormatting sqref="AB8">
    <cfRule type="cellIs" dxfId="57" priority="13" operator="greaterThan">
      <formula>0.99</formula>
    </cfRule>
  </conditionalFormatting>
  <conditionalFormatting sqref="AQ11:AQ34 AL17:AN23 AK16:AK32 AL24:AL34 AM24:AM29 AN24:AN34">
    <cfRule type="cellIs" dxfId="56" priority="12" operator="equal">
      <formula>0</formula>
    </cfRule>
  </conditionalFormatting>
  <conditionalFormatting sqref="AQ11:AQ34 AL17:AN23 AK16:AK32 AL24:AL34 AM24:AM29 AN24:AN34">
    <cfRule type="cellIs" dxfId="55" priority="11" operator="greaterThan">
      <formula>1179</formula>
    </cfRule>
  </conditionalFormatting>
  <conditionalFormatting sqref="AQ11:AQ34 AL17:AN23 AK16:AK32 AL24:AL34 AM24:AM29 AN24:AN34">
    <cfRule type="cellIs" dxfId="54" priority="10" operator="greaterThan">
      <formula>99</formula>
    </cfRule>
  </conditionalFormatting>
  <conditionalFormatting sqref="AQ11:AQ34 AL17:AN23 AK16:AK32 AL24:AL34 AM24:AM29 AN24:AN34">
    <cfRule type="cellIs" dxfId="53" priority="9" operator="greaterThan">
      <formula>0.99</formula>
    </cfRule>
  </conditionalFormatting>
  <conditionalFormatting sqref="AI11:AI34">
    <cfRule type="cellIs" dxfId="52" priority="8" operator="greaterThan">
      <formula>$AI$8</formula>
    </cfRule>
  </conditionalFormatting>
  <conditionalFormatting sqref="AH11:AH34">
    <cfRule type="cellIs" dxfId="51" priority="6" operator="greaterThan">
      <formula>$AH$8</formula>
    </cfRule>
    <cfRule type="cellIs" dxfId="50" priority="7" operator="greaterThan">
      <formula>$AH$8</formula>
    </cfRule>
  </conditionalFormatting>
  <conditionalFormatting sqref="AP11:AP34">
    <cfRule type="cellIs" dxfId="49" priority="4" operator="equal">
      <formula>0</formula>
    </cfRule>
  </conditionalFormatting>
  <conditionalFormatting sqref="AP11:AP34">
    <cfRule type="cellIs" dxfId="48" priority="3" operator="greaterThan">
      <formula>1179</formula>
    </cfRule>
  </conditionalFormatting>
  <conditionalFormatting sqref="AP11:AP34">
    <cfRule type="cellIs" dxfId="47" priority="2" operator="greaterThan">
      <formula>99</formula>
    </cfRule>
  </conditionalFormatting>
  <conditionalFormatting sqref="AP11:AP34">
    <cfRule type="cellIs" dxfId="46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7030A0"/>
  </sheetPr>
  <dimension ref="A2:AY141"/>
  <sheetViews>
    <sheetView showGridLines="0" topLeftCell="A49" zoomScaleNormal="100" workbookViewId="0">
      <selection activeCell="B57" sqref="B57:B6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253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55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59" t="s">
        <v>10</v>
      </c>
      <c r="I7" s="258" t="s">
        <v>11</v>
      </c>
      <c r="J7" s="258" t="s">
        <v>12</v>
      </c>
      <c r="K7" s="258" t="s">
        <v>13</v>
      </c>
      <c r="L7" s="14"/>
      <c r="M7" s="14"/>
      <c r="N7" s="14"/>
      <c r="O7" s="259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58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58" t="s">
        <v>22</v>
      </c>
      <c r="AG7" s="258" t="s">
        <v>23</v>
      </c>
      <c r="AH7" s="258" t="s">
        <v>24</v>
      </c>
      <c r="AI7" s="258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58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42062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25852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58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56" t="s">
        <v>51</v>
      </c>
      <c r="V9" s="256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54" t="s">
        <v>55</v>
      </c>
      <c r="AG9" s="254" t="s">
        <v>56</v>
      </c>
      <c r="AH9" s="266" t="s">
        <v>57</v>
      </c>
      <c r="AI9" s="281" t="s">
        <v>58</v>
      </c>
      <c r="AJ9" s="256" t="s">
        <v>59</v>
      </c>
      <c r="AK9" s="256" t="s">
        <v>60</v>
      </c>
      <c r="AL9" s="256" t="s">
        <v>61</v>
      </c>
      <c r="AM9" s="256" t="s">
        <v>62</v>
      </c>
      <c r="AN9" s="256" t="s">
        <v>63</v>
      </c>
      <c r="AO9" s="256" t="s">
        <v>64</v>
      </c>
      <c r="AP9" s="256" t="s">
        <v>65</v>
      </c>
      <c r="AQ9" s="283" t="s">
        <v>66</v>
      </c>
      <c r="AR9" s="256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56" t="s">
        <v>72</v>
      </c>
      <c r="C10" s="256" t="s">
        <v>73</v>
      </c>
      <c r="D10" s="256" t="s">
        <v>74</v>
      </c>
      <c r="E10" s="256" t="s">
        <v>75</v>
      </c>
      <c r="F10" s="256" t="s">
        <v>74</v>
      </c>
      <c r="G10" s="256" t="s">
        <v>75</v>
      </c>
      <c r="H10" s="292"/>
      <c r="I10" s="256" t="s">
        <v>75</v>
      </c>
      <c r="J10" s="256" t="s">
        <v>75</v>
      </c>
      <c r="K10" s="256" t="s">
        <v>75</v>
      </c>
      <c r="L10" s="30" t="s">
        <v>29</v>
      </c>
      <c r="M10" s="293"/>
      <c r="N10" s="30" t="s">
        <v>29</v>
      </c>
      <c r="O10" s="284"/>
      <c r="P10" s="284"/>
      <c r="Q10" s="3">
        <f>'FEB 26'!Q34</f>
        <v>26984345</v>
      </c>
      <c r="R10" s="274"/>
      <c r="S10" s="275"/>
      <c r="T10" s="276"/>
      <c r="U10" s="256" t="s">
        <v>75</v>
      </c>
      <c r="V10" s="256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26'!AG34</f>
        <v>35046832</v>
      </c>
      <c r="AH10" s="266"/>
      <c r="AI10" s="282"/>
      <c r="AJ10" s="256" t="s">
        <v>84</v>
      </c>
      <c r="AK10" s="256" t="s">
        <v>84</v>
      </c>
      <c r="AL10" s="256" t="s">
        <v>84</v>
      </c>
      <c r="AM10" s="256" t="s">
        <v>84</v>
      </c>
      <c r="AN10" s="256" t="s">
        <v>84</v>
      </c>
      <c r="AO10" s="256" t="s">
        <v>84</v>
      </c>
      <c r="AP10" s="2">
        <f>'FEB 26'!AP34</f>
        <v>7811009</v>
      </c>
      <c r="AQ10" s="284"/>
      <c r="AR10" s="257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9</v>
      </c>
      <c r="E11" s="43">
        <f>D11/1.42</f>
        <v>6.3380281690140849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131</v>
      </c>
      <c r="P11" s="125">
        <v>91</v>
      </c>
      <c r="Q11" s="125">
        <v>26988293</v>
      </c>
      <c r="R11" s="48">
        <f>Q11-Q10</f>
        <v>3948</v>
      </c>
      <c r="S11" s="49">
        <f>R11*24/1000</f>
        <v>94.751999999999995</v>
      </c>
      <c r="T11" s="49">
        <f>R11/1000</f>
        <v>3.948</v>
      </c>
      <c r="U11" s="126">
        <v>4.7</v>
      </c>
      <c r="V11" s="126">
        <f>U11</f>
        <v>4.7</v>
      </c>
      <c r="W11" s="127" t="s">
        <v>129</v>
      </c>
      <c r="X11" s="129">
        <v>0</v>
      </c>
      <c r="Y11" s="129">
        <v>0</v>
      </c>
      <c r="Z11" s="129">
        <v>1035</v>
      </c>
      <c r="AA11" s="129">
        <v>0</v>
      </c>
      <c r="AB11" s="129">
        <v>1110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35047524</v>
      </c>
      <c r="AH11" s="51">
        <f>IF(ISBLANK(AG11),"-",AG11-AG10)</f>
        <v>692</v>
      </c>
      <c r="AI11" s="52">
        <f>AH11/T11</f>
        <v>175.27862208713273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0.48</v>
      </c>
      <c r="AP11" s="129">
        <v>7812570</v>
      </c>
      <c r="AQ11" s="129">
        <f>AP11-AP10</f>
        <v>1561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11</v>
      </c>
      <c r="E12" s="43">
        <f t="shared" ref="E12:E34" si="0">D12/1.42</f>
        <v>7.746478873239437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129</v>
      </c>
      <c r="P12" s="125">
        <v>89</v>
      </c>
      <c r="Q12" s="125">
        <v>26991920</v>
      </c>
      <c r="R12" s="48">
        <f t="shared" ref="R12:R34" si="3">Q12-Q11</f>
        <v>3627</v>
      </c>
      <c r="S12" s="49">
        <f t="shared" ref="S12:S34" si="4">R12*24/1000</f>
        <v>87.048000000000002</v>
      </c>
      <c r="T12" s="49">
        <f t="shared" ref="T12:T34" si="5">R12/1000</f>
        <v>3.6269999999999998</v>
      </c>
      <c r="U12" s="126">
        <v>6.3</v>
      </c>
      <c r="V12" s="126">
        <f t="shared" ref="V12:V34" si="6">U12</f>
        <v>6.3</v>
      </c>
      <c r="W12" s="127" t="s">
        <v>129</v>
      </c>
      <c r="X12" s="129">
        <v>0</v>
      </c>
      <c r="Y12" s="129">
        <v>0</v>
      </c>
      <c r="Z12" s="129">
        <v>983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35048140</v>
      </c>
      <c r="AH12" s="51">
        <f>IF(ISBLANK(AG12),"-",AG12-AG11)</f>
        <v>616</v>
      </c>
      <c r="AI12" s="52">
        <f t="shared" ref="AI12:AI34" si="7">AH12/T12</f>
        <v>169.83733112765373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0.48</v>
      </c>
      <c r="AP12" s="129">
        <v>7814155</v>
      </c>
      <c r="AQ12" s="129">
        <f>AP12-AP11</f>
        <v>1585</v>
      </c>
      <c r="AR12" s="55">
        <v>0.87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13</v>
      </c>
      <c r="E13" s="43">
        <f t="shared" si="0"/>
        <v>9.1549295774647899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122</v>
      </c>
      <c r="P13" s="125">
        <v>85</v>
      </c>
      <c r="Q13" s="125">
        <v>26995473</v>
      </c>
      <c r="R13" s="48">
        <f t="shared" si="3"/>
        <v>3553</v>
      </c>
      <c r="S13" s="49">
        <f t="shared" si="4"/>
        <v>85.272000000000006</v>
      </c>
      <c r="T13" s="49">
        <f t="shared" si="5"/>
        <v>3.5529999999999999</v>
      </c>
      <c r="U13" s="126">
        <v>7.8</v>
      </c>
      <c r="V13" s="126">
        <f t="shared" si="6"/>
        <v>7.8</v>
      </c>
      <c r="W13" s="127" t="s">
        <v>129</v>
      </c>
      <c r="X13" s="129">
        <v>0</v>
      </c>
      <c r="Y13" s="129">
        <v>0</v>
      </c>
      <c r="Z13" s="129">
        <v>966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35048740</v>
      </c>
      <c r="AH13" s="51">
        <f>IF(ISBLANK(AG13),"-",AG13-AG12)</f>
        <v>600</v>
      </c>
      <c r="AI13" s="52">
        <f t="shared" si="7"/>
        <v>168.87137630171685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0.48</v>
      </c>
      <c r="AP13" s="129">
        <v>7815575</v>
      </c>
      <c r="AQ13" s="129">
        <f>AP13-AP12</f>
        <v>1420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12</v>
      </c>
      <c r="E14" s="43">
        <f t="shared" si="0"/>
        <v>8.4507042253521139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104</v>
      </c>
      <c r="P14" s="125">
        <v>84</v>
      </c>
      <c r="Q14" s="125">
        <v>26998998</v>
      </c>
      <c r="R14" s="48">
        <f t="shared" si="3"/>
        <v>3525</v>
      </c>
      <c r="S14" s="49">
        <f t="shared" si="4"/>
        <v>84.6</v>
      </c>
      <c r="T14" s="49">
        <f t="shared" si="5"/>
        <v>3.5249999999999999</v>
      </c>
      <c r="U14" s="126">
        <v>9.1999999999999993</v>
      </c>
      <c r="V14" s="126">
        <f t="shared" si="6"/>
        <v>9.1999999999999993</v>
      </c>
      <c r="W14" s="127" t="s">
        <v>129</v>
      </c>
      <c r="X14" s="129">
        <v>0</v>
      </c>
      <c r="Y14" s="129">
        <v>0</v>
      </c>
      <c r="Z14" s="129">
        <v>976</v>
      </c>
      <c r="AA14" s="129">
        <v>0</v>
      </c>
      <c r="AB14" s="129">
        <v>1109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35049332</v>
      </c>
      <c r="AH14" s="51">
        <f t="shared" ref="AH14:AH34" si="8">IF(ISBLANK(AG14),"-",AG14-AG13)</f>
        <v>592</v>
      </c>
      <c r="AI14" s="52">
        <f t="shared" si="7"/>
        <v>167.94326241134752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0.48</v>
      </c>
      <c r="AP14" s="129">
        <v>7816840</v>
      </c>
      <c r="AQ14" s="129">
        <f>AP14-AP13</f>
        <v>1265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21</v>
      </c>
      <c r="E15" s="43">
        <f t="shared" si="0"/>
        <v>14.788732394366198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102</v>
      </c>
      <c r="P15" s="125">
        <v>102</v>
      </c>
      <c r="Q15" s="125">
        <v>27002760</v>
      </c>
      <c r="R15" s="48">
        <f t="shared" si="3"/>
        <v>3762</v>
      </c>
      <c r="S15" s="49">
        <f t="shared" si="4"/>
        <v>90.287999999999997</v>
      </c>
      <c r="T15" s="49">
        <f t="shared" si="5"/>
        <v>3.762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922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35049896</v>
      </c>
      <c r="AH15" s="51">
        <f t="shared" si="8"/>
        <v>564</v>
      </c>
      <c r="AI15" s="52">
        <f t="shared" si="7"/>
        <v>149.92025518341308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0.48</v>
      </c>
      <c r="AP15" s="129">
        <v>7817131</v>
      </c>
      <c r="AQ15" s="129">
        <f>AP15-AP14</f>
        <v>291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16</v>
      </c>
      <c r="E16" s="43">
        <f t="shared" si="0"/>
        <v>11.267605633802818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122</v>
      </c>
      <c r="P16" s="125">
        <v>115</v>
      </c>
      <c r="Q16" s="125">
        <v>27007494</v>
      </c>
      <c r="R16" s="48">
        <f t="shared" si="3"/>
        <v>4734</v>
      </c>
      <c r="S16" s="49">
        <f t="shared" si="4"/>
        <v>113.616</v>
      </c>
      <c r="T16" s="49">
        <f t="shared" si="5"/>
        <v>4.734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1131</v>
      </c>
      <c r="AA16" s="129">
        <v>0</v>
      </c>
      <c r="AB16" s="129">
        <v>1109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35050604</v>
      </c>
      <c r="AH16" s="51">
        <f t="shared" si="8"/>
        <v>708</v>
      </c>
      <c r="AI16" s="52">
        <f t="shared" si="7"/>
        <v>149.55640050697085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7817131</v>
      </c>
      <c r="AQ16" s="129">
        <f t="shared" ref="AQ16:AQ34" si="10">AP16-AP15</f>
        <v>0</v>
      </c>
      <c r="AR16" s="55">
        <v>0.9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0"/>
        <v>5.6338028169014089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137</v>
      </c>
      <c r="P17" s="125">
        <v>154</v>
      </c>
      <c r="Q17" s="125">
        <v>27013555</v>
      </c>
      <c r="R17" s="48">
        <f t="shared" si="3"/>
        <v>6061</v>
      </c>
      <c r="S17" s="49">
        <f t="shared" si="4"/>
        <v>145.464</v>
      </c>
      <c r="T17" s="49">
        <f t="shared" si="5"/>
        <v>6.0609999999999999</v>
      </c>
      <c r="U17" s="126">
        <v>9.1999999999999993</v>
      </c>
      <c r="V17" s="126">
        <f t="shared" si="6"/>
        <v>9.1999999999999993</v>
      </c>
      <c r="W17" s="127" t="s">
        <v>148</v>
      </c>
      <c r="X17" s="129">
        <v>0</v>
      </c>
      <c r="Y17" s="129">
        <v>1058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35051924</v>
      </c>
      <c r="AH17" s="51">
        <f t="shared" si="8"/>
        <v>1320</v>
      </c>
      <c r="AI17" s="52">
        <f t="shared" si="7"/>
        <v>217.7858439201452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7817131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7</v>
      </c>
      <c r="E18" s="43">
        <f t="shared" si="0"/>
        <v>4.9295774647887329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134</v>
      </c>
      <c r="P18" s="125">
        <v>150</v>
      </c>
      <c r="Q18" s="125">
        <v>27019726</v>
      </c>
      <c r="R18" s="48">
        <f t="shared" si="3"/>
        <v>6171</v>
      </c>
      <c r="S18" s="49">
        <f t="shared" si="4"/>
        <v>148.10400000000001</v>
      </c>
      <c r="T18" s="49">
        <f t="shared" si="5"/>
        <v>6.1710000000000003</v>
      </c>
      <c r="U18" s="126">
        <v>8.6</v>
      </c>
      <c r="V18" s="126">
        <f t="shared" si="6"/>
        <v>8.6</v>
      </c>
      <c r="W18" s="127" t="s">
        <v>148</v>
      </c>
      <c r="X18" s="129">
        <v>0</v>
      </c>
      <c r="Y18" s="129">
        <v>1112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35053292</v>
      </c>
      <c r="AH18" s="51">
        <f t="shared" si="8"/>
        <v>1368</v>
      </c>
      <c r="AI18" s="52">
        <f t="shared" si="7"/>
        <v>221.68206125425377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7817131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0"/>
        <v>4.9295774647887329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132</v>
      </c>
      <c r="P19" s="125">
        <v>150</v>
      </c>
      <c r="Q19" s="125">
        <v>27025932</v>
      </c>
      <c r="R19" s="48">
        <f t="shared" si="3"/>
        <v>6206</v>
      </c>
      <c r="S19" s="49">
        <f t="shared" si="4"/>
        <v>148.94399999999999</v>
      </c>
      <c r="T19" s="49">
        <f t="shared" si="5"/>
        <v>6.2060000000000004</v>
      </c>
      <c r="U19" s="126">
        <v>8.1</v>
      </c>
      <c r="V19" s="126">
        <f t="shared" si="6"/>
        <v>8.1</v>
      </c>
      <c r="W19" s="127" t="s">
        <v>148</v>
      </c>
      <c r="X19" s="129">
        <v>0</v>
      </c>
      <c r="Y19" s="129">
        <v>1108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35054658</v>
      </c>
      <c r="AH19" s="51">
        <f t="shared" si="8"/>
        <v>1366</v>
      </c>
      <c r="AI19" s="52">
        <f t="shared" si="7"/>
        <v>220.10957138253301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7817131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133</v>
      </c>
      <c r="P20" s="125">
        <v>150</v>
      </c>
      <c r="Q20" s="125">
        <v>27032145</v>
      </c>
      <c r="R20" s="48">
        <f t="shared" si="3"/>
        <v>6213</v>
      </c>
      <c r="S20" s="49">
        <f t="shared" si="4"/>
        <v>149.11199999999999</v>
      </c>
      <c r="T20" s="49">
        <f t="shared" si="5"/>
        <v>6.2130000000000001</v>
      </c>
      <c r="U20" s="126">
        <v>7.5</v>
      </c>
      <c r="V20" s="126">
        <f t="shared" si="6"/>
        <v>7.5</v>
      </c>
      <c r="W20" s="127" t="s">
        <v>148</v>
      </c>
      <c r="X20" s="129">
        <v>0</v>
      </c>
      <c r="Y20" s="129">
        <v>1086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35056052</v>
      </c>
      <c r="AH20" s="51">
        <f>IF(ISBLANK(AG20),"-",AG20-AG19)</f>
        <v>1394</v>
      </c>
      <c r="AI20" s="52">
        <f t="shared" si="7"/>
        <v>224.36826009979075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7817131</v>
      </c>
      <c r="AQ20" s="129">
        <f t="shared" si="10"/>
        <v>0</v>
      </c>
      <c r="AR20" s="55">
        <v>1.02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136</v>
      </c>
      <c r="P21" s="125">
        <v>143</v>
      </c>
      <c r="Q21" s="125">
        <v>27038100</v>
      </c>
      <c r="R21" s="48">
        <f>Q21-Q20</f>
        <v>5955</v>
      </c>
      <c r="S21" s="49">
        <f t="shared" si="4"/>
        <v>142.91999999999999</v>
      </c>
      <c r="T21" s="49">
        <f t="shared" si="5"/>
        <v>5.9550000000000001</v>
      </c>
      <c r="U21" s="126">
        <v>7.1</v>
      </c>
      <c r="V21" s="126">
        <f t="shared" si="6"/>
        <v>7.1</v>
      </c>
      <c r="W21" s="127" t="s">
        <v>148</v>
      </c>
      <c r="X21" s="129">
        <v>0</v>
      </c>
      <c r="Y21" s="129">
        <v>1060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35057341</v>
      </c>
      <c r="AH21" s="51">
        <f t="shared" si="8"/>
        <v>1289</v>
      </c>
      <c r="AI21" s="52">
        <f t="shared" si="7"/>
        <v>216.45675902602855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7817131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133</v>
      </c>
      <c r="P22" s="125">
        <v>143</v>
      </c>
      <c r="Q22" s="125">
        <v>27044084</v>
      </c>
      <c r="R22" s="48">
        <f t="shared" si="3"/>
        <v>5984</v>
      </c>
      <c r="S22" s="49">
        <f t="shared" si="4"/>
        <v>143.61600000000001</v>
      </c>
      <c r="T22" s="49">
        <f t="shared" si="5"/>
        <v>5.984</v>
      </c>
      <c r="U22" s="126">
        <v>6.8</v>
      </c>
      <c r="V22" s="126">
        <f t="shared" si="6"/>
        <v>6.8</v>
      </c>
      <c r="W22" s="127" t="s">
        <v>148</v>
      </c>
      <c r="X22" s="129">
        <v>0</v>
      </c>
      <c r="Y22" s="129">
        <v>1064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35058720</v>
      </c>
      <c r="AH22" s="51">
        <f t="shared" si="8"/>
        <v>1379</v>
      </c>
      <c r="AI22" s="52">
        <f t="shared" si="7"/>
        <v>230.44786096256684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7817131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0"/>
        <v>4.2253521126760569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136</v>
      </c>
      <c r="P23" s="125">
        <v>140</v>
      </c>
      <c r="Q23" s="125">
        <v>27049968</v>
      </c>
      <c r="R23" s="48">
        <f t="shared" si="3"/>
        <v>5884</v>
      </c>
      <c r="S23" s="49">
        <f t="shared" si="4"/>
        <v>141.21600000000001</v>
      </c>
      <c r="T23" s="49">
        <f t="shared" si="5"/>
        <v>5.8840000000000003</v>
      </c>
      <c r="U23" s="126">
        <v>6.5</v>
      </c>
      <c r="V23" s="126">
        <f t="shared" si="6"/>
        <v>6.5</v>
      </c>
      <c r="W23" s="127" t="s">
        <v>148</v>
      </c>
      <c r="X23" s="129">
        <v>0</v>
      </c>
      <c r="Y23" s="129">
        <v>1000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35060052</v>
      </c>
      <c r="AH23" s="51">
        <f t="shared" si="8"/>
        <v>1332</v>
      </c>
      <c r="AI23" s="52">
        <f t="shared" si="7"/>
        <v>226.37661454792658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7817131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8</v>
      </c>
      <c r="E24" s="43">
        <f t="shared" si="0"/>
        <v>5.6338028169014089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134</v>
      </c>
      <c r="P24" s="125">
        <v>135</v>
      </c>
      <c r="Q24" s="125">
        <v>27055670</v>
      </c>
      <c r="R24" s="48">
        <f t="shared" si="3"/>
        <v>5702</v>
      </c>
      <c r="S24" s="49">
        <f t="shared" si="4"/>
        <v>136.84800000000001</v>
      </c>
      <c r="T24" s="49">
        <f t="shared" si="5"/>
        <v>5.702</v>
      </c>
      <c r="U24" s="126">
        <v>6.3</v>
      </c>
      <c r="V24" s="126">
        <f t="shared" si="6"/>
        <v>6.3</v>
      </c>
      <c r="W24" s="127" t="s">
        <v>148</v>
      </c>
      <c r="X24" s="129">
        <v>0</v>
      </c>
      <c r="Y24" s="129">
        <v>999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35061360</v>
      </c>
      <c r="AH24" s="51">
        <f t="shared" si="8"/>
        <v>1308</v>
      </c>
      <c r="AI24" s="52">
        <f t="shared" si="7"/>
        <v>229.39319537004559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7817131</v>
      </c>
      <c r="AQ24" s="129">
        <f t="shared" si="10"/>
        <v>0</v>
      </c>
      <c r="AR24" s="55">
        <v>1.1299999999999999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6</v>
      </c>
      <c r="E25" s="43">
        <f t="shared" si="0"/>
        <v>4.2253521126760569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133</v>
      </c>
      <c r="P25" s="125">
        <v>133</v>
      </c>
      <c r="Q25" s="125">
        <v>27061293</v>
      </c>
      <c r="R25" s="48">
        <f t="shared" si="3"/>
        <v>5623</v>
      </c>
      <c r="S25" s="49">
        <f t="shared" si="4"/>
        <v>134.952</v>
      </c>
      <c r="T25" s="49">
        <f t="shared" si="5"/>
        <v>5.6230000000000002</v>
      </c>
      <c r="U25" s="126">
        <v>6</v>
      </c>
      <c r="V25" s="126">
        <f t="shared" si="6"/>
        <v>6</v>
      </c>
      <c r="W25" s="127" t="s">
        <v>148</v>
      </c>
      <c r="X25" s="129">
        <v>0</v>
      </c>
      <c r="Y25" s="129">
        <v>1006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35062644</v>
      </c>
      <c r="AH25" s="51">
        <f t="shared" si="8"/>
        <v>1284</v>
      </c>
      <c r="AI25" s="52">
        <f t="shared" si="7"/>
        <v>228.34785701582783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7817131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130</v>
      </c>
      <c r="P26" s="125">
        <v>135</v>
      </c>
      <c r="Q26" s="125">
        <v>27067011</v>
      </c>
      <c r="R26" s="48">
        <f t="shared" si="3"/>
        <v>5718</v>
      </c>
      <c r="S26" s="49">
        <f t="shared" si="4"/>
        <v>137.232</v>
      </c>
      <c r="T26" s="49">
        <f t="shared" si="5"/>
        <v>5.718</v>
      </c>
      <c r="U26" s="126">
        <v>5.8</v>
      </c>
      <c r="V26" s="126">
        <f t="shared" si="6"/>
        <v>5.8</v>
      </c>
      <c r="W26" s="127" t="s">
        <v>148</v>
      </c>
      <c r="X26" s="129">
        <v>0</v>
      </c>
      <c r="Y26" s="129">
        <v>1036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35063988</v>
      </c>
      <c r="AH26" s="51">
        <f t="shared" si="8"/>
        <v>1344</v>
      </c>
      <c r="AI26" s="52">
        <f t="shared" si="7"/>
        <v>235.04721930745015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7817131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0"/>
        <v>3.5211267605633805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131</v>
      </c>
      <c r="P27" s="125">
        <v>140</v>
      </c>
      <c r="Q27" s="125">
        <v>27072698</v>
      </c>
      <c r="R27" s="48">
        <f t="shared" si="3"/>
        <v>5687</v>
      </c>
      <c r="S27" s="49">
        <f t="shared" si="4"/>
        <v>136.488</v>
      </c>
      <c r="T27" s="49">
        <f t="shared" si="5"/>
        <v>5.6870000000000003</v>
      </c>
      <c r="U27" s="126">
        <v>5.2</v>
      </c>
      <c r="V27" s="126">
        <f t="shared" si="6"/>
        <v>5.2</v>
      </c>
      <c r="W27" s="127" t="s">
        <v>148</v>
      </c>
      <c r="X27" s="129">
        <v>0</v>
      </c>
      <c r="Y27" s="129">
        <v>1059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35065304</v>
      </c>
      <c r="AH27" s="51">
        <f t="shared" si="8"/>
        <v>1316</v>
      </c>
      <c r="AI27" s="52">
        <f t="shared" si="7"/>
        <v>231.40495867768593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7817131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133</v>
      </c>
      <c r="P28" s="125">
        <v>137</v>
      </c>
      <c r="Q28" s="125">
        <v>27078437</v>
      </c>
      <c r="R28" s="48">
        <f t="shared" si="3"/>
        <v>5739</v>
      </c>
      <c r="S28" s="49">
        <f t="shared" si="4"/>
        <v>137.73599999999999</v>
      </c>
      <c r="T28" s="49">
        <f t="shared" si="5"/>
        <v>5.7389999999999999</v>
      </c>
      <c r="U28" s="126">
        <v>5.0999999999999996</v>
      </c>
      <c r="V28" s="126">
        <f t="shared" si="6"/>
        <v>5.0999999999999996</v>
      </c>
      <c r="W28" s="127" t="s">
        <v>148</v>
      </c>
      <c r="X28" s="129">
        <v>0</v>
      </c>
      <c r="Y28" s="129">
        <v>980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35066614</v>
      </c>
      <c r="AH28" s="51">
        <f t="shared" si="8"/>
        <v>1310</v>
      </c>
      <c r="AI28" s="52">
        <f t="shared" si="7"/>
        <v>228.26276354765639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7817131</v>
      </c>
      <c r="AQ28" s="129">
        <f t="shared" si="10"/>
        <v>0</v>
      </c>
      <c r="AR28" s="55">
        <v>1.08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0"/>
        <v>2.1126760563380285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136</v>
      </c>
      <c r="P29" s="125">
        <v>136</v>
      </c>
      <c r="Q29" s="125">
        <v>27084155</v>
      </c>
      <c r="R29" s="48">
        <f t="shared" si="3"/>
        <v>5718</v>
      </c>
      <c r="S29" s="49">
        <f t="shared" si="4"/>
        <v>137.232</v>
      </c>
      <c r="T29" s="49">
        <f t="shared" si="5"/>
        <v>5.718</v>
      </c>
      <c r="U29" s="126">
        <v>5</v>
      </c>
      <c r="V29" s="126">
        <f t="shared" si="6"/>
        <v>5</v>
      </c>
      <c r="W29" s="127" t="s">
        <v>148</v>
      </c>
      <c r="X29" s="129">
        <v>0</v>
      </c>
      <c r="Y29" s="129">
        <v>994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35067916</v>
      </c>
      <c r="AH29" s="51">
        <f t="shared" si="8"/>
        <v>1302</v>
      </c>
      <c r="AI29" s="52">
        <f t="shared" si="7"/>
        <v>227.70199370409233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7817131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10</v>
      </c>
      <c r="E30" s="43">
        <f t="shared" si="0"/>
        <v>7.042253521126761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113</v>
      </c>
      <c r="P30" s="125">
        <v>130</v>
      </c>
      <c r="Q30" s="125">
        <v>27089664</v>
      </c>
      <c r="R30" s="48">
        <f t="shared" si="3"/>
        <v>5509</v>
      </c>
      <c r="S30" s="49">
        <f t="shared" si="4"/>
        <v>132.21600000000001</v>
      </c>
      <c r="T30" s="49">
        <f t="shared" si="5"/>
        <v>5.5090000000000003</v>
      </c>
      <c r="U30" s="126">
        <v>4</v>
      </c>
      <c r="V30" s="126">
        <f t="shared" si="6"/>
        <v>4</v>
      </c>
      <c r="W30" s="127" t="s">
        <v>156</v>
      </c>
      <c r="X30" s="129">
        <v>0</v>
      </c>
      <c r="Y30" s="129">
        <v>1129</v>
      </c>
      <c r="Z30" s="129">
        <v>1196</v>
      </c>
      <c r="AA30" s="129">
        <v>0</v>
      </c>
      <c r="AB30" s="129">
        <v>1199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35069030</v>
      </c>
      <c r="AH30" s="51">
        <f t="shared" si="8"/>
        <v>1114</v>
      </c>
      <c r="AI30" s="52">
        <f t="shared" si="7"/>
        <v>202.21455799600653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7817131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8</v>
      </c>
      <c r="E31" s="43">
        <f t="shared" si="0"/>
        <v>5.6338028169014089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113</v>
      </c>
      <c r="P31" s="125">
        <v>131</v>
      </c>
      <c r="Q31" s="125">
        <v>27095080</v>
      </c>
      <c r="R31" s="48">
        <f t="shared" si="3"/>
        <v>5416</v>
      </c>
      <c r="S31" s="49">
        <f t="shared" si="4"/>
        <v>129.98400000000001</v>
      </c>
      <c r="T31" s="49">
        <f t="shared" si="5"/>
        <v>5.4160000000000004</v>
      </c>
      <c r="U31" s="126">
        <v>3.1</v>
      </c>
      <c r="V31" s="126">
        <f t="shared" si="6"/>
        <v>3.1</v>
      </c>
      <c r="W31" s="127" t="s">
        <v>156</v>
      </c>
      <c r="X31" s="129">
        <v>0</v>
      </c>
      <c r="Y31" s="129">
        <v>1147</v>
      </c>
      <c r="Z31" s="129">
        <v>1197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35070132</v>
      </c>
      <c r="AH31" s="51">
        <f t="shared" si="8"/>
        <v>1102</v>
      </c>
      <c r="AI31" s="52">
        <f t="shared" si="7"/>
        <v>203.47119645494828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7817131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13</v>
      </c>
      <c r="E32" s="43">
        <f t="shared" si="0"/>
        <v>9.1549295774647899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117</v>
      </c>
      <c r="P32" s="125">
        <v>126</v>
      </c>
      <c r="Q32" s="125">
        <v>27100331</v>
      </c>
      <c r="R32" s="48">
        <f t="shared" si="3"/>
        <v>5251</v>
      </c>
      <c r="S32" s="49">
        <f t="shared" si="4"/>
        <v>126.024</v>
      </c>
      <c r="T32" s="49">
        <f t="shared" si="5"/>
        <v>5.2510000000000003</v>
      </c>
      <c r="U32" s="126">
        <v>2.5</v>
      </c>
      <c r="V32" s="126">
        <f t="shared" si="6"/>
        <v>2.5</v>
      </c>
      <c r="W32" s="127" t="s">
        <v>156</v>
      </c>
      <c r="X32" s="129">
        <v>0</v>
      </c>
      <c r="Y32" s="129">
        <v>1012</v>
      </c>
      <c r="Z32" s="129">
        <v>1197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35071176</v>
      </c>
      <c r="AH32" s="51">
        <f t="shared" si="8"/>
        <v>1044</v>
      </c>
      <c r="AI32" s="52">
        <f t="shared" si="7"/>
        <v>198.81927251952007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7817131</v>
      </c>
      <c r="AQ32" s="129">
        <f t="shared" si="10"/>
        <v>0</v>
      </c>
      <c r="AR32" s="55">
        <v>0.98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7</v>
      </c>
      <c r="E33" s="43">
        <f t="shared" si="0"/>
        <v>4.9295774647887329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121</v>
      </c>
      <c r="P33" s="125">
        <v>103</v>
      </c>
      <c r="Q33" s="125">
        <v>27104741</v>
      </c>
      <c r="R33" s="48">
        <f t="shared" si="3"/>
        <v>4410</v>
      </c>
      <c r="S33" s="49">
        <f t="shared" si="4"/>
        <v>105.84</v>
      </c>
      <c r="T33" s="49">
        <f t="shared" si="5"/>
        <v>4.41</v>
      </c>
      <c r="U33" s="126">
        <v>2.9</v>
      </c>
      <c r="V33" s="126">
        <f t="shared" si="6"/>
        <v>2.9</v>
      </c>
      <c r="W33" s="127" t="s">
        <v>129</v>
      </c>
      <c r="X33" s="129">
        <v>0</v>
      </c>
      <c r="Y33" s="129">
        <v>0</v>
      </c>
      <c r="Z33" s="129">
        <v>1150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35071972</v>
      </c>
      <c r="AH33" s="51">
        <f t="shared" si="8"/>
        <v>796</v>
      </c>
      <c r="AI33" s="52">
        <f t="shared" si="7"/>
        <v>180.49886621315193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9">
        <v>7817597</v>
      </c>
      <c r="AQ33" s="129">
        <f t="shared" si="10"/>
        <v>466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10</v>
      </c>
      <c r="E34" s="43">
        <f t="shared" si="0"/>
        <v>7.042253521126761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118</v>
      </c>
      <c r="P34" s="125">
        <v>100</v>
      </c>
      <c r="Q34" s="125">
        <v>27108882</v>
      </c>
      <c r="R34" s="48">
        <f t="shared" si="3"/>
        <v>4141</v>
      </c>
      <c r="S34" s="49">
        <f t="shared" si="4"/>
        <v>99.384</v>
      </c>
      <c r="T34" s="49">
        <f t="shared" si="5"/>
        <v>4.141</v>
      </c>
      <c r="U34" s="126">
        <v>3.5</v>
      </c>
      <c r="V34" s="126">
        <f t="shared" si="6"/>
        <v>3.5</v>
      </c>
      <c r="W34" s="127" t="s">
        <v>129</v>
      </c>
      <c r="X34" s="129">
        <v>0</v>
      </c>
      <c r="Y34" s="129">
        <v>0</v>
      </c>
      <c r="Z34" s="129">
        <v>1060</v>
      </c>
      <c r="AA34" s="129">
        <v>0</v>
      </c>
      <c r="AB34" s="129">
        <v>1110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35072684</v>
      </c>
      <c r="AH34" s="51">
        <f t="shared" si="8"/>
        <v>712</v>
      </c>
      <c r="AI34" s="52">
        <f t="shared" si="7"/>
        <v>171.93914513402561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9">
        <v>7818250</v>
      </c>
      <c r="AQ34" s="129">
        <f t="shared" si="10"/>
        <v>653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125.08333333333333</v>
      </c>
      <c r="Q35" s="66">
        <f>Q34-Q10</f>
        <v>124537</v>
      </c>
      <c r="R35" s="67">
        <f>SUM(R11:R34)</f>
        <v>124537</v>
      </c>
      <c r="S35" s="175">
        <f>AVERAGE(S11:S34)</f>
        <v>124.53699999999999</v>
      </c>
      <c r="T35" s="175">
        <f>SUM(T11:T34)</f>
        <v>124.53700000000002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25852</v>
      </c>
      <c r="AH35" s="70">
        <f>SUM(AH11:AH34)</f>
        <v>25852</v>
      </c>
      <c r="AI35" s="71">
        <f>$AH$35/$T35</f>
        <v>207.58489444903921</v>
      </c>
      <c r="AJ35" s="99"/>
      <c r="AK35" s="100"/>
      <c r="AL35" s="100"/>
      <c r="AM35" s="100"/>
      <c r="AN35" s="101"/>
      <c r="AO35" s="72"/>
      <c r="AP35" s="73">
        <f>AP34-AP10</f>
        <v>7241</v>
      </c>
      <c r="AQ35" s="74">
        <f>SUM(AQ11:AQ34)</f>
        <v>7241</v>
      </c>
      <c r="AR35" s="75">
        <f>AVERAGE(AR11:AR34)</f>
        <v>0.9966666666666667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224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115" t="s">
        <v>339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91" t="s">
        <v>343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122" t="s">
        <v>124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125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88"/>
      <c r="T44" s="88"/>
      <c r="U44" s="88"/>
      <c r="V44" s="88"/>
      <c r="W44" s="112"/>
      <c r="X44" s="112"/>
      <c r="Y44" s="112"/>
      <c r="Z44" s="112"/>
      <c r="AA44" s="112"/>
      <c r="AB44" s="112"/>
      <c r="AC44" s="112"/>
      <c r="AD44" s="112"/>
      <c r="AE44" s="112"/>
      <c r="AM44" s="22"/>
      <c r="AN44" s="109"/>
      <c r="AO44" s="109"/>
      <c r="AP44" s="109"/>
      <c r="AQ44" s="109"/>
      <c r="AR44" s="112"/>
      <c r="AV44" s="195"/>
      <c r="AW44" s="195"/>
      <c r="AY44" s="107"/>
    </row>
    <row r="45" spans="2:51" x14ac:dyDescent="0.25">
      <c r="B45" s="115" t="s">
        <v>345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88"/>
      <c r="U45" s="88"/>
      <c r="V45" s="88"/>
      <c r="W45" s="112"/>
      <c r="X45" s="112"/>
      <c r="Y45" s="112"/>
      <c r="Z45" s="112"/>
      <c r="AA45" s="112"/>
      <c r="AB45" s="112"/>
      <c r="AC45" s="112"/>
      <c r="AD45" s="112"/>
      <c r="AE45" s="112"/>
      <c r="AM45" s="22"/>
      <c r="AN45" s="109"/>
      <c r="AO45" s="109"/>
      <c r="AP45" s="109"/>
      <c r="AQ45" s="109"/>
      <c r="AR45" s="112"/>
      <c r="AV45" s="195"/>
      <c r="AW45" s="195"/>
      <c r="AY45" s="107"/>
    </row>
    <row r="46" spans="2:51" x14ac:dyDescent="0.25">
      <c r="B46" s="91" t="s">
        <v>244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88"/>
      <c r="U46" s="88"/>
      <c r="V46" s="88"/>
      <c r="W46" s="112"/>
      <c r="X46" s="112"/>
      <c r="Y46" s="112"/>
      <c r="Z46" s="112"/>
      <c r="AA46" s="112"/>
      <c r="AB46" s="112"/>
      <c r="AC46" s="112"/>
      <c r="AD46" s="112"/>
      <c r="AE46" s="112"/>
      <c r="AM46" s="22"/>
      <c r="AN46" s="109"/>
      <c r="AO46" s="109"/>
      <c r="AP46" s="109"/>
      <c r="AQ46" s="109"/>
      <c r="AR46" s="112"/>
      <c r="AV46" s="195"/>
      <c r="AW46" s="195"/>
      <c r="AY46" s="107"/>
    </row>
    <row r="47" spans="2:51" x14ac:dyDescent="0.25">
      <c r="B47" s="91" t="s">
        <v>344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88"/>
      <c r="U47" s="88"/>
      <c r="V47" s="88"/>
      <c r="W47" s="112"/>
      <c r="X47" s="112"/>
      <c r="Y47" s="112"/>
      <c r="Z47" s="112"/>
      <c r="AA47" s="112"/>
      <c r="AB47" s="112"/>
      <c r="AC47" s="112"/>
      <c r="AD47" s="112"/>
      <c r="AE47" s="112"/>
      <c r="AM47" s="22"/>
      <c r="AN47" s="109"/>
      <c r="AO47" s="109"/>
      <c r="AP47" s="109"/>
      <c r="AQ47" s="109"/>
      <c r="AR47" s="112"/>
      <c r="AV47" s="195"/>
      <c r="AW47" s="195"/>
      <c r="AY47" s="107"/>
    </row>
    <row r="48" spans="2:51" x14ac:dyDescent="0.25">
      <c r="B48" s="115" t="s">
        <v>347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346</v>
      </c>
      <c r="C49" s="116"/>
      <c r="D49" s="116"/>
      <c r="E49" s="121"/>
      <c r="F49" s="121"/>
      <c r="G49" s="121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131</v>
      </c>
      <c r="C50" s="116"/>
      <c r="D50" s="116"/>
      <c r="E50" s="116"/>
      <c r="F50" s="116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284</v>
      </c>
      <c r="C51" s="116"/>
      <c r="D51" s="116"/>
      <c r="E51" s="121"/>
      <c r="F51" s="121"/>
      <c r="G51" s="121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168</v>
      </c>
      <c r="C52" s="116"/>
      <c r="D52" s="116"/>
      <c r="E52" s="121"/>
      <c r="F52" s="121"/>
      <c r="G52" s="121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132</v>
      </c>
      <c r="C53" s="121"/>
      <c r="D53" s="121"/>
      <c r="E53" s="121"/>
      <c r="F53" s="121"/>
      <c r="G53" s="121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348</v>
      </c>
      <c r="C54" s="116"/>
      <c r="D54" s="116"/>
      <c r="E54" s="121"/>
      <c r="F54" s="121"/>
      <c r="G54" s="121"/>
      <c r="H54" s="116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133</v>
      </c>
      <c r="C55" s="116"/>
      <c r="D55" s="116"/>
      <c r="E55" s="121"/>
      <c r="F55" s="121"/>
      <c r="G55" s="121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8" t="s">
        <v>140</v>
      </c>
      <c r="C56" s="116"/>
      <c r="D56" s="116"/>
      <c r="E56" s="121"/>
      <c r="F56" s="121"/>
      <c r="G56" s="121"/>
      <c r="H56" s="116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15" t="s">
        <v>157</v>
      </c>
      <c r="C57" s="116"/>
      <c r="D57" s="116"/>
      <c r="E57" s="121"/>
      <c r="F57" s="121"/>
      <c r="G57" s="121"/>
      <c r="H57" s="116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22" t="s">
        <v>138</v>
      </c>
      <c r="C58" s="116"/>
      <c r="D58" s="116"/>
      <c r="E58" s="121"/>
      <c r="F58" s="121"/>
      <c r="G58" s="121"/>
      <c r="H58" s="116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1" t="s">
        <v>221</v>
      </c>
      <c r="C59" s="116"/>
      <c r="D59" s="116"/>
      <c r="E59" s="121"/>
      <c r="F59" s="121"/>
      <c r="G59" s="121"/>
      <c r="H59" s="116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20"/>
      <c r="T59" s="119"/>
      <c r="U59" s="119"/>
      <c r="V59" s="119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 t="s">
        <v>155</v>
      </c>
      <c r="C60" s="116"/>
      <c r="D60" s="116"/>
      <c r="E60" s="121"/>
      <c r="F60" s="121"/>
      <c r="G60" s="121"/>
      <c r="H60" s="116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20"/>
      <c r="T60" s="119"/>
      <c r="U60" s="119"/>
      <c r="V60" s="119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15" t="s">
        <v>349</v>
      </c>
      <c r="C61" s="116"/>
      <c r="D61" s="116"/>
      <c r="E61" s="121"/>
      <c r="F61" s="121"/>
      <c r="G61" s="121"/>
      <c r="H61" s="116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20"/>
      <c r="T61" s="119"/>
      <c r="U61" s="119"/>
      <c r="V61" s="119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 t="s">
        <v>127</v>
      </c>
      <c r="C62" s="116"/>
      <c r="D62" s="116"/>
      <c r="E62" s="121"/>
      <c r="F62" s="121"/>
      <c r="G62" s="121"/>
      <c r="H62" s="116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20"/>
      <c r="T62" s="119"/>
      <c r="U62" s="119"/>
      <c r="V62" s="119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122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20"/>
      <c r="T63" s="119"/>
      <c r="U63" s="119"/>
      <c r="V63" s="119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15"/>
      <c r="C64" s="116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20"/>
      <c r="T64" s="119"/>
      <c r="U64" s="119"/>
      <c r="V64" s="119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2:51" x14ac:dyDescent="0.25">
      <c r="B65" s="91"/>
      <c r="C65" s="116"/>
      <c r="D65" s="116"/>
      <c r="E65" s="116"/>
      <c r="F65" s="116"/>
      <c r="G65" s="116"/>
      <c r="H65" s="116"/>
      <c r="I65" s="176"/>
      <c r="J65" s="117"/>
      <c r="K65" s="117"/>
      <c r="L65" s="117"/>
      <c r="M65" s="117"/>
      <c r="N65" s="117"/>
      <c r="O65" s="117"/>
      <c r="P65" s="117"/>
      <c r="Q65" s="117"/>
      <c r="R65" s="117"/>
      <c r="S65" s="120"/>
      <c r="T65" s="119"/>
      <c r="U65" s="119"/>
      <c r="V65" s="119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2:51" x14ac:dyDescent="0.25">
      <c r="B66" s="95"/>
      <c r="C66" s="116"/>
      <c r="D66" s="116"/>
      <c r="E66" s="116"/>
      <c r="F66" s="116"/>
      <c r="G66" s="116"/>
      <c r="H66" s="116"/>
      <c r="I66" s="176"/>
      <c r="J66" s="117"/>
      <c r="K66" s="117"/>
      <c r="L66" s="117"/>
      <c r="M66" s="117"/>
      <c r="N66" s="117"/>
      <c r="O66" s="117"/>
      <c r="P66" s="117"/>
      <c r="Q66" s="117"/>
      <c r="R66" s="117"/>
      <c r="S66" s="120"/>
      <c r="T66" s="119"/>
      <c r="U66" s="119"/>
      <c r="V66" s="119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2:51" x14ac:dyDescent="0.25">
      <c r="B67" s="95"/>
      <c r="C67" s="118"/>
      <c r="D67" s="116"/>
      <c r="E67" s="116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20"/>
      <c r="T67" s="119"/>
      <c r="U67" s="119"/>
      <c r="V67" s="119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2:51" x14ac:dyDescent="0.25">
      <c r="B68" s="91"/>
      <c r="C68" s="118"/>
      <c r="D68" s="116"/>
      <c r="E68" s="94"/>
      <c r="F68" s="116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9"/>
      <c r="U68" s="119"/>
      <c r="V68" s="119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2:51" x14ac:dyDescent="0.25">
      <c r="B69" s="95"/>
      <c r="C69" s="116"/>
      <c r="D69" s="116"/>
      <c r="E69" s="116"/>
      <c r="F69" s="116"/>
      <c r="G69" s="94"/>
      <c r="H69" s="94"/>
      <c r="I69" s="17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9"/>
      <c r="U69" s="119"/>
      <c r="V69" s="119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2:51" x14ac:dyDescent="0.25">
      <c r="B70" s="95"/>
      <c r="C70" s="116"/>
      <c r="D70" s="116"/>
      <c r="E70" s="116"/>
      <c r="F70" s="116"/>
      <c r="G70" s="94"/>
      <c r="H70" s="94"/>
      <c r="I70" s="123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9"/>
      <c r="U70" s="119"/>
      <c r="V70" s="119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2:51" x14ac:dyDescent="0.25">
      <c r="B71" s="122"/>
      <c r="C71" s="122"/>
      <c r="D71" s="116"/>
      <c r="E71" s="94"/>
      <c r="F71" s="116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9"/>
      <c r="U71" s="119"/>
      <c r="V71" s="119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2:51" x14ac:dyDescent="0.25">
      <c r="B72" s="91"/>
      <c r="C72" s="118"/>
      <c r="D72" s="116"/>
      <c r="E72" s="116"/>
      <c r="F72" s="116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9"/>
      <c r="U72" s="119"/>
      <c r="V72" s="119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2:51" x14ac:dyDescent="0.25">
      <c r="B73" s="95"/>
      <c r="C73" s="118"/>
      <c r="D73" s="116"/>
      <c r="E73" s="94"/>
      <c r="F73" s="116"/>
      <c r="G73" s="116"/>
      <c r="H73" s="116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9"/>
      <c r="U73" s="119"/>
      <c r="V73" s="119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2:51" x14ac:dyDescent="0.25">
      <c r="B74" s="95"/>
      <c r="C74" s="116"/>
      <c r="D74" s="116"/>
      <c r="E74" s="116"/>
      <c r="F74" s="116"/>
      <c r="G74" s="94"/>
      <c r="H74" s="94"/>
      <c r="I74" s="176"/>
      <c r="J74" s="117"/>
      <c r="K74" s="117"/>
      <c r="L74" s="117"/>
      <c r="M74" s="117"/>
      <c r="N74" s="117"/>
      <c r="O74" s="117"/>
      <c r="P74" s="117"/>
      <c r="Q74" s="117"/>
      <c r="R74" s="117"/>
      <c r="S74" s="120"/>
      <c r="T74" s="119"/>
      <c r="U74" s="119"/>
      <c r="V74" s="119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2:51" x14ac:dyDescent="0.25">
      <c r="B75" s="95"/>
      <c r="C75" s="116"/>
      <c r="D75" s="116"/>
      <c r="E75" s="116"/>
      <c r="F75" s="116"/>
      <c r="G75" s="94"/>
      <c r="H75" s="94"/>
      <c r="I75" s="123"/>
      <c r="J75" s="117"/>
      <c r="K75" s="117"/>
      <c r="L75" s="117"/>
      <c r="M75" s="117"/>
      <c r="N75" s="117"/>
      <c r="O75" s="117"/>
      <c r="P75" s="117"/>
      <c r="Q75" s="117"/>
      <c r="R75" s="117"/>
      <c r="S75" s="120"/>
      <c r="T75" s="120"/>
      <c r="U75" s="120"/>
      <c r="V75" s="120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V75" s="111"/>
      <c r="AW75" s="107"/>
      <c r="AX75" s="107"/>
      <c r="AY75" s="107"/>
    </row>
    <row r="76" spans="2:51" x14ac:dyDescent="0.25">
      <c r="B76" s="95"/>
      <c r="C76" s="122"/>
      <c r="D76" s="116"/>
      <c r="E76" s="94"/>
      <c r="F76" s="116"/>
      <c r="G76" s="116"/>
      <c r="H76" s="116"/>
      <c r="I76" s="116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20"/>
      <c r="U76" s="120"/>
      <c r="V76" s="120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V76" s="111"/>
      <c r="AW76" s="107"/>
      <c r="AX76" s="107"/>
      <c r="AY76" s="107"/>
    </row>
    <row r="77" spans="2:51" x14ac:dyDescent="0.25">
      <c r="B77" s="95"/>
      <c r="C77" s="122"/>
      <c r="D77" s="116"/>
      <c r="E77" s="94"/>
      <c r="F77" s="116"/>
      <c r="G77" s="116"/>
      <c r="H77" s="116"/>
      <c r="I77" s="116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0"/>
      <c r="U77" s="83"/>
      <c r="V77" s="83"/>
      <c r="W77" s="112"/>
      <c r="X77" s="112"/>
      <c r="Y77" s="112"/>
      <c r="Z77" s="112"/>
      <c r="AA77" s="112"/>
      <c r="AB77" s="112"/>
      <c r="AC77" s="112"/>
      <c r="AD77" s="112"/>
      <c r="AE77" s="112"/>
      <c r="AM77" s="113"/>
      <c r="AN77" s="113"/>
      <c r="AO77" s="113"/>
      <c r="AP77" s="113"/>
      <c r="AQ77" s="113"/>
      <c r="AR77" s="113"/>
      <c r="AS77" s="114"/>
      <c r="AV77" s="111"/>
      <c r="AW77" s="107"/>
      <c r="AX77" s="107"/>
      <c r="AY77" s="107"/>
    </row>
    <row r="78" spans="2:51" x14ac:dyDescent="0.25">
      <c r="B78" s="95"/>
      <c r="C78" s="122"/>
      <c r="D78" s="116"/>
      <c r="E78" s="94"/>
      <c r="F78" s="116"/>
      <c r="G78" s="116"/>
      <c r="H78" s="116"/>
      <c r="I78" s="116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20"/>
      <c r="U78" s="83"/>
      <c r="V78" s="83"/>
      <c r="W78" s="112"/>
      <c r="X78" s="112"/>
      <c r="Y78" s="112"/>
      <c r="Z78" s="112"/>
      <c r="AA78" s="112"/>
      <c r="AB78" s="112"/>
      <c r="AC78" s="112"/>
      <c r="AD78" s="112"/>
      <c r="AE78" s="112"/>
      <c r="AM78" s="113"/>
      <c r="AN78" s="113"/>
      <c r="AO78" s="113"/>
      <c r="AP78" s="113"/>
      <c r="AQ78" s="113"/>
      <c r="AR78" s="113"/>
      <c r="AS78" s="114"/>
      <c r="AV78" s="111"/>
      <c r="AW78" s="107"/>
      <c r="AX78" s="107"/>
      <c r="AY78" s="107"/>
    </row>
    <row r="79" spans="2:51" x14ac:dyDescent="0.25">
      <c r="B79" s="95"/>
      <c r="C79" s="118"/>
      <c r="D79" s="116"/>
      <c r="E79" s="94"/>
      <c r="F79" s="116"/>
      <c r="G79" s="116"/>
      <c r="H79" s="116"/>
      <c r="I79" s="116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20"/>
      <c r="U79" s="83"/>
      <c r="V79" s="83"/>
      <c r="W79" s="112"/>
      <c r="X79" s="112"/>
      <c r="Y79" s="112"/>
      <c r="Z79" s="112"/>
      <c r="AA79" s="112"/>
      <c r="AB79" s="112"/>
      <c r="AC79" s="112"/>
      <c r="AD79" s="112"/>
      <c r="AE79" s="112"/>
      <c r="AM79" s="113"/>
      <c r="AN79" s="113"/>
      <c r="AO79" s="113"/>
      <c r="AP79" s="113"/>
      <c r="AQ79" s="113"/>
      <c r="AR79" s="113"/>
      <c r="AS79" s="114"/>
      <c r="AV79" s="111"/>
      <c r="AW79" s="107"/>
      <c r="AX79" s="107"/>
      <c r="AY79" s="107"/>
    </row>
    <row r="80" spans="2:51" x14ac:dyDescent="0.25">
      <c r="B80" s="95"/>
      <c r="C80" s="118"/>
      <c r="D80" s="116"/>
      <c r="E80" s="116"/>
      <c r="F80" s="116"/>
      <c r="G80" s="116"/>
      <c r="H80" s="116"/>
      <c r="I80" s="116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20"/>
      <c r="U80" s="83"/>
      <c r="V80" s="83"/>
      <c r="W80" s="112"/>
      <c r="X80" s="112"/>
      <c r="Y80" s="112"/>
      <c r="Z80" s="112"/>
      <c r="AA80" s="112"/>
      <c r="AB80" s="112"/>
      <c r="AC80" s="112"/>
      <c r="AD80" s="112"/>
      <c r="AE80" s="112"/>
      <c r="AM80" s="113"/>
      <c r="AN80" s="113"/>
      <c r="AO80" s="113"/>
      <c r="AP80" s="113"/>
      <c r="AQ80" s="113"/>
      <c r="AR80" s="113"/>
      <c r="AS80" s="114"/>
      <c r="AV80" s="111"/>
      <c r="AW80" s="107"/>
      <c r="AX80" s="107"/>
      <c r="AY80" s="107"/>
    </row>
    <row r="81" spans="1:51" x14ac:dyDescent="0.25">
      <c r="B81" s="95"/>
      <c r="C81" s="118"/>
      <c r="D81" s="116"/>
      <c r="E81" s="116"/>
      <c r="F81" s="116"/>
      <c r="G81" s="116"/>
      <c r="H81" s="116"/>
      <c r="I81" s="116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20"/>
      <c r="U81" s="83"/>
      <c r="V81" s="83"/>
      <c r="W81" s="112"/>
      <c r="X81" s="112"/>
      <c r="Y81" s="112"/>
      <c r="Z81" s="112"/>
      <c r="AA81" s="112"/>
      <c r="AB81" s="112"/>
      <c r="AC81" s="112"/>
      <c r="AD81" s="112"/>
      <c r="AE81" s="112"/>
      <c r="AM81" s="113"/>
      <c r="AN81" s="113"/>
      <c r="AO81" s="113"/>
      <c r="AP81" s="113"/>
      <c r="AQ81" s="113"/>
      <c r="AR81" s="113"/>
      <c r="AS81" s="114"/>
      <c r="AV81" s="111"/>
      <c r="AW81" s="107"/>
      <c r="AX81" s="107"/>
      <c r="AY81" s="107"/>
    </row>
    <row r="82" spans="1:51" x14ac:dyDescent="0.25">
      <c r="B82" s="95"/>
      <c r="C82" s="118"/>
      <c r="D82" s="116"/>
      <c r="E82" s="94"/>
      <c r="F82" s="116"/>
      <c r="G82" s="116"/>
      <c r="H82" s="116"/>
      <c r="I82" s="116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20"/>
      <c r="U82" s="83"/>
      <c r="V82" s="83"/>
      <c r="W82" s="112"/>
      <c r="X82" s="112"/>
      <c r="Y82" s="112"/>
      <c r="Z82" s="112"/>
      <c r="AA82" s="112"/>
      <c r="AB82" s="112"/>
      <c r="AC82" s="112"/>
      <c r="AD82" s="112"/>
      <c r="AE82" s="112"/>
      <c r="AM82" s="113"/>
      <c r="AN82" s="113"/>
      <c r="AO82" s="113"/>
      <c r="AP82" s="113"/>
      <c r="AQ82" s="113"/>
      <c r="AR82" s="113"/>
      <c r="AS82" s="114"/>
      <c r="AV82" s="111"/>
      <c r="AW82" s="107"/>
      <c r="AX82" s="107"/>
      <c r="AY82" s="107"/>
    </row>
    <row r="83" spans="1:51" x14ac:dyDescent="0.25">
      <c r="B83" s="95"/>
      <c r="C83" s="118"/>
      <c r="D83" s="116"/>
      <c r="E83" s="116"/>
      <c r="F83" s="116"/>
      <c r="G83" s="116"/>
      <c r="H83" s="116"/>
      <c r="I83" s="116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20"/>
      <c r="U83" s="83"/>
      <c r="V83" s="83"/>
      <c r="W83" s="112"/>
      <c r="X83" s="112"/>
      <c r="Y83" s="112"/>
      <c r="Z83" s="112"/>
      <c r="AA83" s="112"/>
      <c r="AB83" s="112"/>
      <c r="AC83" s="112"/>
      <c r="AD83" s="112"/>
      <c r="AE83" s="112"/>
      <c r="AM83" s="113"/>
      <c r="AN83" s="113"/>
      <c r="AO83" s="113"/>
      <c r="AP83" s="113"/>
      <c r="AQ83" s="113"/>
      <c r="AR83" s="113"/>
      <c r="AS83" s="114"/>
      <c r="AV83" s="111"/>
      <c r="AW83" s="107"/>
      <c r="AX83" s="107"/>
      <c r="AY83" s="107"/>
    </row>
    <row r="84" spans="1:51" x14ac:dyDescent="0.25">
      <c r="B84" s="95"/>
      <c r="C84" s="115"/>
      <c r="D84" s="116"/>
      <c r="E84" s="116"/>
      <c r="F84" s="116"/>
      <c r="G84" s="116"/>
      <c r="H84" s="116"/>
      <c r="I84" s="116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20"/>
      <c r="U84" s="83"/>
      <c r="V84" s="83"/>
      <c r="W84" s="112"/>
      <c r="X84" s="112"/>
      <c r="Y84" s="112"/>
      <c r="Z84" s="92"/>
      <c r="AA84" s="112"/>
      <c r="AB84" s="112"/>
      <c r="AC84" s="112"/>
      <c r="AD84" s="112"/>
      <c r="AE84" s="112"/>
      <c r="AM84" s="113"/>
      <c r="AN84" s="113"/>
      <c r="AO84" s="113"/>
      <c r="AP84" s="113"/>
      <c r="AQ84" s="113"/>
      <c r="AR84" s="113"/>
      <c r="AS84" s="114"/>
      <c r="AV84" s="111"/>
      <c r="AW84" s="107"/>
      <c r="AX84" s="107"/>
      <c r="AY84" s="107"/>
    </row>
    <row r="85" spans="1:51" x14ac:dyDescent="0.25">
      <c r="B85" s="95"/>
      <c r="C85" s="115"/>
      <c r="D85" s="94"/>
      <c r="E85" s="116"/>
      <c r="F85" s="116"/>
      <c r="G85" s="116"/>
      <c r="H85" s="116"/>
      <c r="I85" s="94"/>
      <c r="J85" s="117"/>
      <c r="K85" s="117"/>
      <c r="L85" s="117"/>
      <c r="M85" s="117"/>
      <c r="N85" s="117"/>
      <c r="O85" s="117"/>
      <c r="P85" s="117"/>
      <c r="Q85" s="117"/>
      <c r="R85" s="117"/>
      <c r="S85" s="92"/>
      <c r="T85" s="92"/>
      <c r="U85" s="92"/>
      <c r="V85" s="92"/>
      <c r="W85" s="92"/>
      <c r="X85" s="92"/>
      <c r="Y85" s="92"/>
      <c r="Z85" s="84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111"/>
      <c r="AW85" s="107"/>
      <c r="AX85" s="107"/>
      <c r="AY85" s="107"/>
    </row>
    <row r="86" spans="1:51" x14ac:dyDescent="0.25">
      <c r="B86" s="95"/>
      <c r="C86" s="122"/>
      <c r="D86" s="94"/>
      <c r="E86" s="116"/>
      <c r="F86" s="116"/>
      <c r="G86" s="116"/>
      <c r="H86" s="116"/>
      <c r="I86" s="94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84"/>
      <c r="X86" s="84"/>
      <c r="Y86" s="84"/>
      <c r="Z86" s="112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111"/>
      <c r="AW86" s="107"/>
      <c r="AX86" s="107"/>
      <c r="AY86" s="107"/>
    </row>
    <row r="87" spans="1:51" x14ac:dyDescent="0.25">
      <c r="B87" s="95"/>
      <c r="C87" s="122"/>
      <c r="D87" s="116"/>
      <c r="E87" s="94"/>
      <c r="F87" s="116"/>
      <c r="G87" s="116"/>
      <c r="H87" s="116"/>
      <c r="I87" s="116"/>
      <c r="J87" s="92"/>
      <c r="K87" s="92"/>
      <c r="L87" s="92"/>
      <c r="M87" s="92"/>
      <c r="N87" s="92"/>
      <c r="O87" s="92"/>
      <c r="P87" s="92"/>
      <c r="Q87" s="92"/>
      <c r="R87" s="92"/>
      <c r="S87" s="117"/>
      <c r="T87" s="120"/>
      <c r="U87" s="83"/>
      <c r="V87" s="83"/>
      <c r="W87" s="112"/>
      <c r="X87" s="112"/>
      <c r="Y87" s="112"/>
      <c r="Z87" s="112"/>
      <c r="AA87" s="112"/>
      <c r="AB87" s="112"/>
      <c r="AC87" s="112"/>
      <c r="AD87" s="112"/>
      <c r="AE87" s="112"/>
      <c r="AM87" s="113"/>
      <c r="AN87" s="113"/>
      <c r="AO87" s="113"/>
      <c r="AP87" s="113"/>
      <c r="AQ87" s="113"/>
      <c r="AR87" s="113"/>
      <c r="AS87" s="114"/>
      <c r="AV87" s="111"/>
      <c r="AW87" s="107"/>
      <c r="AX87" s="107"/>
      <c r="AY87" s="107"/>
    </row>
    <row r="88" spans="1:51" x14ac:dyDescent="0.25">
      <c r="B88" s="95"/>
      <c r="C88" s="118"/>
      <c r="D88" s="116"/>
      <c r="E88" s="94"/>
      <c r="F88" s="94"/>
      <c r="G88" s="116"/>
      <c r="H88" s="116"/>
      <c r="I88" s="116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20"/>
      <c r="U88" s="83"/>
      <c r="V88" s="83"/>
      <c r="W88" s="112"/>
      <c r="X88" s="112"/>
      <c r="Y88" s="112"/>
      <c r="Z88" s="112"/>
      <c r="AA88" s="112"/>
      <c r="AB88" s="112"/>
      <c r="AC88" s="112"/>
      <c r="AD88" s="112"/>
      <c r="AE88" s="112"/>
      <c r="AM88" s="113"/>
      <c r="AN88" s="113"/>
      <c r="AO88" s="113"/>
      <c r="AP88" s="113"/>
      <c r="AQ88" s="113"/>
      <c r="AR88" s="113"/>
      <c r="AS88" s="114"/>
      <c r="AV88" s="111"/>
      <c r="AW88" s="107"/>
      <c r="AX88" s="107"/>
      <c r="AY88" s="107"/>
    </row>
    <row r="89" spans="1:51" x14ac:dyDescent="0.25">
      <c r="B89" s="95"/>
      <c r="C89" s="118"/>
      <c r="D89" s="116"/>
      <c r="E89" s="116"/>
      <c r="F89" s="94"/>
      <c r="G89" s="94"/>
      <c r="H89" s="94"/>
      <c r="I89" s="116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20"/>
      <c r="U89" s="83"/>
      <c r="V89" s="83"/>
      <c r="W89" s="112"/>
      <c r="X89" s="112"/>
      <c r="Y89" s="112"/>
      <c r="Z89" s="112"/>
      <c r="AA89" s="112"/>
      <c r="AB89" s="112"/>
      <c r="AC89" s="112"/>
      <c r="AD89" s="112"/>
      <c r="AE89" s="112"/>
      <c r="AM89" s="113"/>
      <c r="AN89" s="113"/>
      <c r="AO89" s="113"/>
      <c r="AP89" s="113"/>
      <c r="AQ89" s="113"/>
      <c r="AR89" s="113"/>
      <c r="AS89" s="114"/>
      <c r="AV89" s="111"/>
      <c r="AW89" s="107"/>
      <c r="AX89" s="107"/>
      <c r="AY89" s="107"/>
    </row>
    <row r="90" spans="1:51" x14ac:dyDescent="0.25">
      <c r="B90" s="177"/>
      <c r="C90" s="92"/>
      <c r="D90" s="116"/>
      <c r="E90" s="116"/>
      <c r="F90" s="116"/>
      <c r="G90" s="94"/>
      <c r="H90" s="94"/>
      <c r="I90" s="116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20"/>
      <c r="U90" s="83"/>
      <c r="V90" s="83"/>
      <c r="W90" s="112"/>
      <c r="X90" s="112"/>
      <c r="Y90" s="112"/>
      <c r="Z90" s="112"/>
      <c r="AA90" s="112"/>
      <c r="AB90" s="112"/>
      <c r="AC90" s="112"/>
      <c r="AD90" s="112"/>
      <c r="AE90" s="112"/>
      <c r="AM90" s="113"/>
      <c r="AN90" s="113"/>
      <c r="AO90" s="113"/>
      <c r="AP90" s="113"/>
      <c r="AQ90" s="113"/>
      <c r="AR90" s="113"/>
      <c r="AS90" s="114"/>
      <c r="AV90" s="111"/>
      <c r="AW90" s="107"/>
      <c r="AX90" s="107"/>
      <c r="AY90" s="107"/>
    </row>
    <row r="91" spans="1:51" x14ac:dyDescent="0.25">
      <c r="B91" s="177"/>
      <c r="C91" s="122"/>
      <c r="D91" s="92"/>
      <c r="E91" s="116"/>
      <c r="F91" s="116"/>
      <c r="G91" s="116"/>
      <c r="H91" s="116"/>
      <c r="I91" s="92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20"/>
      <c r="U91" s="83"/>
      <c r="V91" s="83"/>
      <c r="W91" s="112"/>
      <c r="X91" s="112"/>
      <c r="Y91" s="112"/>
      <c r="Z91" s="112"/>
      <c r="AA91" s="112"/>
      <c r="AB91" s="112"/>
      <c r="AC91" s="112"/>
      <c r="AD91" s="112"/>
      <c r="AE91" s="112"/>
      <c r="AM91" s="113"/>
      <c r="AN91" s="113"/>
      <c r="AO91" s="113"/>
      <c r="AP91" s="113"/>
      <c r="AQ91" s="113"/>
      <c r="AR91" s="113"/>
      <c r="AS91" s="114"/>
      <c r="AV91" s="111"/>
      <c r="AW91" s="107"/>
      <c r="AX91" s="107"/>
      <c r="AY91" s="107"/>
    </row>
    <row r="92" spans="1:51" x14ac:dyDescent="0.25">
      <c r="B92" s="180"/>
      <c r="C92" s="183"/>
      <c r="D92" s="84"/>
      <c r="E92" s="178"/>
      <c r="F92" s="178"/>
      <c r="G92" s="178"/>
      <c r="H92" s="178"/>
      <c r="I92" s="84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84"/>
      <c r="U92" s="185"/>
      <c r="V92" s="185"/>
      <c r="W92" s="112"/>
      <c r="X92" s="112"/>
      <c r="Y92" s="112"/>
      <c r="Z92" s="112"/>
      <c r="AA92" s="112"/>
      <c r="AB92" s="112"/>
      <c r="AC92" s="112"/>
      <c r="AD92" s="112"/>
      <c r="AE92" s="112"/>
      <c r="AM92" s="113"/>
      <c r="AN92" s="113"/>
      <c r="AO92" s="113"/>
      <c r="AP92" s="113"/>
      <c r="AQ92" s="113"/>
      <c r="AR92" s="113"/>
      <c r="AS92" s="114"/>
      <c r="AU92" s="107"/>
      <c r="AV92" s="111"/>
      <c r="AW92" s="107"/>
      <c r="AX92" s="107"/>
      <c r="AY92" s="182"/>
    </row>
    <row r="93" spans="1:51" s="182" customFormat="1" x14ac:dyDescent="0.25">
      <c r="B93" s="180"/>
      <c r="C93" s="186"/>
      <c r="D93" s="178"/>
      <c r="E93" s="84"/>
      <c r="F93" s="178"/>
      <c r="G93" s="178"/>
      <c r="H93" s="178"/>
      <c r="I93" s="178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84"/>
      <c r="U93" s="185"/>
      <c r="V93" s="185"/>
      <c r="W93" s="112"/>
      <c r="X93" s="112"/>
      <c r="Y93" s="112"/>
      <c r="Z93" s="112"/>
      <c r="AA93" s="112"/>
      <c r="AB93" s="112"/>
      <c r="AC93" s="112"/>
      <c r="AD93" s="112"/>
      <c r="AE93" s="112"/>
      <c r="AM93" s="113"/>
      <c r="AN93" s="113"/>
      <c r="AO93" s="113"/>
      <c r="AP93" s="113"/>
      <c r="AQ93" s="113"/>
      <c r="AR93" s="113"/>
      <c r="AS93" s="114"/>
      <c r="AT93" s="22"/>
      <c r="AV93" s="111"/>
      <c r="AY93" s="107"/>
    </row>
    <row r="94" spans="1:51" x14ac:dyDescent="0.25">
      <c r="A94" s="112"/>
      <c r="B94" s="180"/>
      <c r="C94" s="181"/>
      <c r="D94" s="178"/>
      <c r="E94" s="84"/>
      <c r="F94" s="84"/>
      <c r="G94" s="178"/>
      <c r="H94" s="178"/>
      <c r="I94" s="113"/>
      <c r="J94" s="113"/>
      <c r="K94" s="113"/>
      <c r="L94" s="113"/>
      <c r="M94" s="113"/>
      <c r="N94" s="113"/>
      <c r="O94" s="114"/>
      <c r="P94" s="109"/>
      <c r="R94" s="111"/>
      <c r="AS94" s="107"/>
      <c r="AT94" s="107"/>
      <c r="AU94" s="107"/>
      <c r="AV94" s="107"/>
      <c r="AW94" s="107"/>
      <c r="AX94" s="107"/>
      <c r="AY94" s="107"/>
    </row>
    <row r="95" spans="1:51" x14ac:dyDescent="0.25">
      <c r="A95" s="112"/>
      <c r="B95" s="180"/>
      <c r="C95" s="182"/>
      <c r="D95" s="182"/>
      <c r="E95" s="182"/>
      <c r="F95" s="182"/>
      <c r="G95" s="84"/>
      <c r="H95" s="84"/>
      <c r="I95" s="113"/>
      <c r="J95" s="113"/>
      <c r="K95" s="113"/>
      <c r="L95" s="113"/>
      <c r="M95" s="113"/>
      <c r="N95" s="113"/>
      <c r="O95" s="114"/>
      <c r="P95" s="109"/>
      <c r="R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A96" s="112"/>
      <c r="B96" s="84"/>
      <c r="C96" s="182"/>
      <c r="D96" s="182"/>
      <c r="E96" s="182"/>
      <c r="F96" s="182"/>
      <c r="G96" s="84"/>
      <c r="H96" s="84"/>
      <c r="I96" s="113"/>
      <c r="J96" s="113"/>
      <c r="K96" s="113"/>
      <c r="L96" s="113"/>
      <c r="M96" s="113"/>
      <c r="N96" s="113"/>
      <c r="O96" s="114"/>
      <c r="P96" s="109"/>
      <c r="R96" s="109"/>
      <c r="AS96" s="107"/>
      <c r="AT96" s="107"/>
      <c r="AU96" s="107"/>
      <c r="AV96" s="107"/>
      <c r="AW96" s="107"/>
      <c r="AX96" s="107"/>
      <c r="AY96" s="107"/>
    </row>
    <row r="97" spans="1:51" x14ac:dyDescent="0.25">
      <c r="A97" s="112"/>
      <c r="B97" s="84"/>
      <c r="C97" s="182"/>
      <c r="D97" s="182"/>
      <c r="E97" s="182"/>
      <c r="F97" s="182"/>
      <c r="G97" s="182"/>
      <c r="H97" s="182"/>
      <c r="I97" s="113"/>
      <c r="J97" s="113"/>
      <c r="K97" s="113"/>
      <c r="L97" s="113"/>
      <c r="M97" s="113"/>
      <c r="N97" s="113"/>
      <c r="O97" s="114"/>
      <c r="P97" s="109"/>
      <c r="R97" s="109"/>
      <c r="AS97" s="107"/>
      <c r="AT97" s="107"/>
      <c r="AU97" s="107"/>
      <c r="AV97" s="107"/>
      <c r="AW97" s="107"/>
      <c r="AX97" s="107"/>
      <c r="AY97" s="107"/>
    </row>
    <row r="98" spans="1:51" x14ac:dyDescent="0.25">
      <c r="A98" s="112"/>
      <c r="B98" s="180"/>
      <c r="C98" s="182"/>
      <c r="D98" s="182"/>
      <c r="E98" s="182"/>
      <c r="F98" s="182"/>
      <c r="G98" s="182"/>
      <c r="H98" s="182"/>
      <c r="I98" s="113"/>
      <c r="J98" s="113"/>
      <c r="K98" s="113"/>
      <c r="L98" s="113"/>
      <c r="M98" s="113"/>
      <c r="N98" s="113"/>
      <c r="O98" s="114"/>
      <c r="P98" s="109"/>
      <c r="R98" s="109"/>
      <c r="AS98" s="107"/>
      <c r="AT98" s="107"/>
      <c r="AU98" s="107"/>
      <c r="AV98" s="107"/>
      <c r="AW98" s="107"/>
      <c r="AX98" s="107"/>
      <c r="AY98" s="107"/>
    </row>
    <row r="99" spans="1:51" x14ac:dyDescent="0.25">
      <c r="A99" s="112"/>
      <c r="C99" s="182"/>
      <c r="D99" s="182"/>
      <c r="E99" s="182"/>
      <c r="F99" s="182"/>
      <c r="G99" s="182"/>
      <c r="H99" s="182"/>
      <c r="I99" s="113"/>
      <c r="J99" s="113"/>
      <c r="K99" s="113"/>
      <c r="L99" s="113"/>
      <c r="M99" s="113"/>
      <c r="N99" s="113"/>
      <c r="O99" s="114"/>
      <c r="P99" s="109"/>
      <c r="R99" s="109"/>
      <c r="AS99" s="107"/>
      <c r="AT99" s="107"/>
      <c r="AU99" s="107"/>
      <c r="AV99" s="107"/>
      <c r="AW99" s="107"/>
      <c r="AX99" s="107"/>
      <c r="AY99" s="107"/>
    </row>
    <row r="100" spans="1:51" x14ac:dyDescent="0.25">
      <c r="A100" s="112"/>
      <c r="C100" s="182"/>
      <c r="D100" s="182"/>
      <c r="E100" s="182"/>
      <c r="F100" s="182"/>
      <c r="G100" s="182"/>
      <c r="H100" s="182"/>
      <c r="I100" s="113"/>
      <c r="J100" s="113"/>
      <c r="K100" s="113"/>
      <c r="L100" s="113"/>
      <c r="M100" s="113"/>
      <c r="N100" s="113"/>
      <c r="O100" s="114"/>
      <c r="P100" s="109"/>
      <c r="R100" s="84"/>
      <c r="AS100" s="107"/>
      <c r="AT100" s="107"/>
      <c r="AU100" s="107"/>
      <c r="AV100" s="107"/>
      <c r="AW100" s="107"/>
      <c r="AX100" s="107"/>
      <c r="AY100" s="107"/>
    </row>
    <row r="101" spans="1:51" x14ac:dyDescent="0.25">
      <c r="A101" s="112"/>
      <c r="I101" s="113"/>
      <c r="J101" s="113"/>
      <c r="K101" s="113"/>
      <c r="L101" s="113"/>
      <c r="M101" s="113"/>
      <c r="N101" s="113"/>
      <c r="O101" s="114"/>
      <c r="R101" s="109"/>
      <c r="AS101" s="107"/>
      <c r="AT101" s="107"/>
      <c r="AU101" s="107"/>
      <c r="AV101" s="107"/>
      <c r="AW101" s="107"/>
      <c r="AX101" s="107"/>
      <c r="AY101" s="107"/>
    </row>
    <row r="102" spans="1:51" x14ac:dyDescent="0.25">
      <c r="O102" s="114"/>
      <c r="R102" s="109"/>
      <c r="AS102" s="107"/>
      <c r="AT102" s="107"/>
      <c r="AU102" s="107"/>
      <c r="AV102" s="107"/>
      <c r="AW102" s="107"/>
      <c r="AX102" s="107"/>
      <c r="AY102" s="107"/>
    </row>
    <row r="103" spans="1:51" x14ac:dyDescent="0.25">
      <c r="O103" s="114"/>
      <c r="R103" s="109"/>
      <c r="AS103" s="107"/>
      <c r="AT103" s="107"/>
      <c r="AU103" s="107"/>
      <c r="AV103" s="107"/>
      <c r="AW103" s="107"/>
      <c r="AX103" s="107"/>
      <c r="AY103" s="107"/>
    </row>
    <row r="104" spans="1:51" x14ac:dyDescent="0.25">
      <c r="O104" s="114"/>
      <c r="R104" s="109"/>
      <c r="AS104" s="107"/>
      <c r="AT104" s="107"/>
      <c r="AU104" s="107"/>
      <c r="AV104" s="107"/>
      <c r="AW104" s="107"/>
      <c r="AX104" s="107"/>
      <c r="AY104" s="107"/>
    </row>
    <row r="105" spans="1:51" x14ac:dyDescent="0.25">
      <c r="O105" s="114"/>
      <c r="R105" s="109"/>
      <c r="AS105" s="107"/>
      <c r="AT105" s="107"/>
      <c r="AU105" s="107"/>
      <c r="AV105" s="107"/>
      <c r="AW105" s="107"/>
      <c r="AX105" s="107"/>
      <c r="AY105" s="107"/>
    </row>
    <row r="106" spans="1:51" x14ac:dyDescent="0.25">
      <c r="O106" s="114"/>
      <c r="AS106" s="107"/>
      <c r="AT106" s="107"/>
      <c r="AU106" s="107"/>
      <c r="AV106" s="107"/>
      <c r="AW106" s="107"/>
      <c r="AX106" s="107"/>
      <c r="AY106" s="107"/>
    </row>
    <row r="107" spans="1:51" x14ac:dyDescent="0.25">
      <c r="O107" s="114"/>
      <c r="AS107" s="107"/>
      <c r="AT107" s="107"/>
      <c r="AU107" s="107"/>
      <c r="AV107" s="107"/>
      <c r="AW107" s="107"/>
      <c r="AX107" s="107"/>
      <c r="AY107" s="107"/>
    </row>
    <row r="108" spans="1:51" x14ac:dyDescent="0.25">
      <c r="O108" s="114"/>
      <c r="AS108" s="107"/>
      <c r="AT108" s="107"/>
      <c r="AU108" s="107"/>
      <c r="AV108" s="107"/>
      <c r="AW108" s="107"/>
      <c r="AX108" s="107"/>
      <c r="AY108" s="107"/>
    </row>
    <row r="109" spans="1:51" x14ac:dyDescent="0.25">
      <c r="O109" s="114"/>
      <c r="AS109" s="107"/>
      <c r="AT109" s="107"/>
      <c r="AU109" s="107"/>
      <c r="AV109" s="107"/>
      <c r="AW109" s="107"/>
      <c r="AX109" s="107"/>
      <c r="AY109" s="107"/>
    </row>
    <row r="110" spans="1:51" x14ac:dyDescent="0.25">
      <c r="O110" s="114"/>
      <c r="AS110" s="107"/>
      <c r="AT110" s="107"/>
      <c r="AU110" s="107"/>
      <c r="AV110" s="107"/>
      <c r="AW110" s="107"/>
      <c r="AX110" s="107"/>
      <c r="AY110" s="107"/>
    </row>
    <row r="111" spans="1:51" x14ac:dyDescent="0.25">
      <c r="O111" s="114"/>
      <c r="AS111" s="107"/>
      <c r="AT111" s="107"/>
      <c r="AU111" s="107"/>
      <c r="AV111" s="107"/>
      <c r="AW111" s="107"/>
      <c r="AX111" s="107"/>
      <c r="AY111" s="107"/>
    </row>
    <row r="112" spans="1:51" x14ac:dyDescent="0.25">
      <c r="O112" s="114"/>
      <c r="Q112" s="109"/>
      <c r="AS112" s="107"/>
      <c r="AT112" s="107"/>
      <c r="AU112" s="107"/>
      <c r="AV112" s="107"/>
      <c r="AW112" s="107"/>
      <c r="AX112" s="107"/>
      <c r="AY112" s="107"/>
    </row>
    <row r="113" spans="15:51" x14ac:dyDescent="0.25">
      <c r="O113" s="14"/>
      <c r="P113" s="109"/>
      <c r="Q113" s="109"/>
      <c r="AS113" s="107"/>
      <c r="AT113" s="107"/>
      <c r="AU113" s="107"/>
      <c r="AV113" s="107"/>
      <c r="AW113" s="107"/>
      <c r="AX113" s="107"/>
      <c r="AY113" s="107"/>
    </row>
    <row r="114" spans="15:51" x14ac:dyDescent="0.25">
      <c r="O114" s="14"/>
      <c r="P114" s="109"/>
      <c r="Q114" s="109"/>
      <c r="AS114" s="107"/>
      <c r="AT114" s="107"/>
      <c r="AU114" s="107"/>
      <c r="AV114" s="107"/>
      <c r="AW114" s="107"/>
      <c r="AX114" s="107"/>
      <c r="AY114" s="107"/>
    </row>
    <row r="115" spans="15:51" x14ac:dyDescent="0.25">
      <c r="O115" s="14"/>
      <c r="P115" s="109"/>
      <c r="Q115" s="109"/>
      <c r="AS115" s="107"/>
      <c r="AT115" s="107"/>
      <c r="AU115" s="107"/>
      <c r="AV115" s="107"/>
      <c r="AW115" s="107"/>
      <c r="AX115" s="107"/>
      <c r="AY115" s="107"/>
    </row>
    <row r="116" spans="15:51" x14ac:dyDescent="0.25">
      <c r="O116" s="14"/>
      <c r="P116" s="109"/>
      <c r="Q116" s="109"/>
      <c r="AS116" s="107"/>
      <c r="AT116" s="107"/>
      <c r="AU116" s="107"/>
      <c r="AV116" s="107"/>
      <c r="AW116" s="107"/>
      <c r="AX116" s="107"/>
      <c r="AY116" s="107"/>
    </row>
    <row r="117" spans="15:51" x14ac:dyDescent="0.25">
      <c r="O117" s="14"/>
      <c r="P117" s="109"/>
      <c r="Q117" s="109"/>
      <c r="AS117" s="107"/>
      <c r="AT117" s="107"/>
      <c r="AU117" s="107"/>
      <c r="AV117" s="107"/>
      <c r="AW117" s="107"/>
      <c r="AX117" s="107"/>
      <c r="AY117" s="107"/>
    </row>
    <row r="118" spans="15:51" x14ac:dyDescent="0.25">
      <c r="O118" s="14"/>
      <c r="P118" s="109"/>
      <c r="Q118" s="109"/>
      <c r="AS118" s="107"/>
      <c r="AT118" s="107"/>
      <c r="AU118" s="107"/>
      <c r="AV118" s="107"/>
      <c r="AW118" s="107"/>
      <c r="AX118" s="107"/>
      <c r="AY118" s="107"/>
    </row>
    <row r="119" spans="15:51" x14ac:dyDescent="0.25">
      <c r="O119" s="14"/>
      <c r="P119" s="109"/>
      <c r="Q119" s="109"/>
      <c r="AS119" s="107"/>
      <c r="AT119" s="107"/>
      <c r="AU119" s="107"/>
      <c r="AV119" s="107"/>
      <c r="AW119" s="107"/>
      <c r="AX119" s="107"/>
      <c r="AY119" s="107"/>
    </row>
    <row r="120" spans="15:51" x14ac:dyDescent="0.25">
      <c r="O120" s="14"/>
      <c r="P120" s="109"/>
      <c r="Q120" s="109"/>
      <c r="AS120" s="107"/>
      <c r="AT120" s="107"/>
      <c r="AU120" s="107"/>
      <c r="AV120" s="107"/>
      <c r="AW120" s="107"/>
      <c r="AX120" s="107"/>
      <c r="AY120" s="107"/>
    </row>
    <row r="121" spans="15:51" x14ac:dyDescent="0.25">
      <c r="O121" s="14"/>
      <c r="P121" s="109"/>
      <c r="Q121" s="109"/>
      <c r="AS121" s="107"/>
      <c r="AT121" s="107"/>
      <c r="AU121" s="107"/>
      <c r="AV121" s="107"/>
      <c r="AW121" s="107"/>
      <c r="AX121" s="107"/>
      <c r="AY121" s="107"/>
    </row>
    <row r="122" spans="15:51" x14ac:dyDescent="0.25">
      <c r="O122" s="14"/>
      <c r="P122" s="109"/>
      <c r="Q122" s="109"/>
      <c r="R122" s="109"/>
      <c r="S122" s="109"/>
      <c r="AS122" s="107"/>
      <c r="AT122" s="107"/>
      <c r="AU122" s="107"/>
      <c r="AV122" s="107"/>
      <c r="AW122" s="107"/>
      <c r="AX122" s="107"/>
      <c r="AY122" s="107"/>
    </row>
    <row r="123" spans="15:51" x14ac:dyDescent="0.25">
      <c r="O123" s="14"/>
      <c r="P123" s="109"/>
      <c r="Q123" s="109"/>
      <c r="R123" s="109"/>
      <c r="S123" s="109"/>
      <c r="T123" s="109"/>
      <c r="AS123" s="107"/>
      <c r="AT123" s="107"/>
      <c r="AU123" s="107"/>
      <c r="AV123" s="107"/>
      <c r="AW123" s="107"/>
      <c r="AX123" s="107"/>
      <c r="AY123" s="107"/>
    </row>
    <row r="124" spans="15:51" x14ac:dyDescent="0.25">
      <c r="O124" s="14"/>
      <c r="P124" s="109"/>
      <c r="Q124" s="109"/>
      <c r="R124" s="109"/>
      <c r="S124" s="109"/>
      <c r="T124" s="109"/>
      <c r="AS124" s="107"/>
      <c r="AT124" s="107"/>
      <c r="AU124" s="107"/>
      <c r="AV124" s="107"/>
      <c r="AW124" s="107"/>
      <c r="AX124" s="107"/>
      <c r="AY124" s="107"/>
    </row>
    <row r="125" spans="15:51" x14ac:dyDescent="0.25">
      <c r="O125" s="14"/>
      <c r="P125" s="109"/>
      <c r="T125" s="109"/>
      <c r="AS125" s="107"/>
      <c r="AT125" s="107"/>
      <c r="AU125" s="107"/>
      <c r="AV125" s="107"/>
      <c r="AW125" s="107"/>
      <c r="AX125" s="107"/>
      <c r="AY125" s="107"/>
    </row>
    <row r="126" spans="15:51" x14ac:dyDescent="0.25">
      <c r="O126" s="109"/>
      <c r="Q126" s="109"/>
      <c r="R126" s="109"/>
      <c r="S126" s="109"/>
      <c r="AS126" s="107"/>
      <c r="AT126" s="107"/>
      <c r="AU126" s="107"/>
      <c r="AV126" s="107"/>
      <c r="AW126" s="107"/>
      <c r="AX126" s="107"/>
      <c r="AY126" s="107"/>
    </row>
    <row r="127" spans="15:51" x14ac:dyDescent="0.25">
      <c r="O127" s="14"/>
      <c r="P127" s="109"/>
      <c r="Q127" s="109"/>
      <c r="R127" s="109"/>
      <c r="S127" s="109"/>
      <c r="T127" s="109"/>
      <c r="AS127" s="107"/>
      <c r="AT127" s="107"/>
      <c r="AU127" s="107"/>
      <c r="AV127" s="107"/>
      <c r="AW127" s="107"/>
      <c r="AX127" s="107"/>
      <c r="AY127" s="107"/>
    </row>
    <row r="128" spans="15:51" x14ac:dyDescent="0.25">
      <c r="O128" s="14"/>
      <c r="P128" s="109"/>
      <c r="Q128" s="109"/>
      <c r="R128" s="109"/>
      <c r="S128" s="109"/>
      <c r="T128" s="109"/>
      <c r="U128" s="109"/>
      <c r="AS128" s="107"/>
      <c r="AT128" s="107"/>
      <c r="AU128" s="107"/>
      <c r="AV128" s="107"/>
      <c r="AW128" s="107"/>
      <c r="AX128" s="107"/>
      <c r="AY128" s="107"/>
    </row>
    <row r="129" spans="15:51" x14ac:dyDescent="0.25">
      <c r="O129" s="14"/>
      <c r="P129" s="109"/>
      <c r="T129" s="109"/>
      <c r="U129" s="109"/>
      <c r="AS129" s="107"/>
      <c r="AT129" s="107"/>
      <c r="AU129" s="107"/>
      <c r="AV129" s="107"/>
      <c r="AW129" s="107"/>
      <c r="AX129" s="107"/>
    </row>
    <row r="140" spans="15:51" x14ac:dyDescent="0.25">
      <c r="AY140" s="107"/>
    </row>
    <row r="141" spans="15:51" x14ac:dyDescent="0.25">
      <c r="AS141" s="107"/>
      <c r="AT141" s="107"/>
      <c r="AU141" s="107"/>
      <c r="AV141" s="107"/>
      <c r="AW141" s="107"/>
      <c r="AX141" s="107"/>
    </row>
  </sheetData>
  <protectedRanges>
    <protectedRange sqref="N85:R85 B98 S87:T93 B90:B95 S83:T84 N88:R93 T75:T82 T48:T66" name="Range2_12_5_1_1"/>
    <protectedRange sqref="N10 L10 L6 D6 D8 AD8 AF8 O8:U8 AJ8:AR8 AF10 AR11:AR34 L24:N31 N12:N23 N32:N34 N11:AA11 AB11:AF12 O12:U34 V12:AA12 E11:G34 V13:AF34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Q10" name="Range1_17_1_1_1"/>
    <protectedRange sqref="AG10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96:B97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11:J15 J26:J34" name="Range1_1_2_1_10_1_1_1_1"/>
    <protectedRange sqref="R100" name="Range2_2_1_10_1_1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87:B89" name="Range2_12_5_1_1_2"/>
    <protectedRange sqref="B86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84:B85" name="Range2_12_5_1_1_2_1"/>
    <protectedRange sqref="B83" name="Range2_12_5_1_1_2_1_2_1"/>
    <protectedRange sqref="B82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80" name="Range2_12_5_1_1_2_1_4_1_1_1_2_1_1_1_1_1_1_1_1_1_2_1_1_1_1_1"/>
    <protectedRange sqref="B81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9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8" name="Range2_12_5_1_1_2_1_2_2_1_1_1_1_2_1_1_1"/>
    <protectedRange sqref="B77" name="Range2_12_5_1_1_2_1_2_2_1_1_1_1_2_1_1_1_2"/>
    <protectedRange sqref="C43" name="Range2_1_2_1_1_1_1_1_1"/>
    <protectedRange sqref="B76" name="Range2_12_5_1_1_2_1_2_2_1_1_1_1_2_1_1_1_2_1_1"/>
    <protectedRange sqref="B42:B43" name="Range2_12_5_1_1_1_1_1_2"/>
    <protectedRange sqref="G51:H53" name="Range2_2_12_1_3_1_1_1_1_1_4_1_1_2"/>
    <protectedRange sqref="E51:F53" name="Range2_2_12_1_7_1_1_3_1_1_2"/>
    <protectedRange sqref="S51:S66" name="Range2_12_5_1_1_2_3_1_1"/>
    <protectedRange sqref="Q51:R53" name="Range2_12_1_6_1_1_1_1_2_1_2"/>
    <protectedRange sqref="N51:P53" name="Range2_12_1_2_3_1_1_1_1_2_1_2"/>
    <protectedRange sqref="I51:M53" name="Range2_2_12_1_4_3_1_1_1_1_2_1_2"/>
    <protectedRange sqref="D51:D53" name="Range2_2_12_1_3_1_2_1_1_1_2_1_2_1_2"/>
    <protectedRange sqref="G54:H62" name="Range2_2_12_1_3_1_1_1_1_1_4_1_1_1_1"/>
    <protectedRange sqref="E54:F62" name="Range2_2_12_1_7_1_1_3_1_1_1_1"/>
    <protectedRange sqref="Q54:R62" name="Range2_12_1_6_1_1_1_1_2_1_1_1"/>
    <protectedRange sqref="N54:P62" name="Range2_12_1_2_3_1_1_1_1_2_1_1_1"/>
    <protectedRange sqref="I54:M62" name="Range2_2_12_1_4_3_1_1_1_1_2_1_1_1"/>
    <protectedRange sqref="D54:D62" name="Range2_2_12_1_3_1_2_1_1_1_2_1_2_1_1_1"/>
    <protectedRange sqref="B75" name="Range2_12_5_1_1_2_1_2_2_1_1_1_1_2_1_1_1_2_1_1_1_2"/>
    <protectedRange sqref="N63:R69" name="Range2_12_1_6_1_1_1_1_1"/>
    <protectedRange sqref="J63:M66 L67:M69" name="Range2_2_12_1_7_1_1_2_2_1"/>
    <protectedRange sqref="I63:I64" name="Range2_2_12_1_7_1_1_2_2_1_1_1_1"/>
    <protectedRange sqref="G63:H64" name="Range2_2_12_1_3_3_1_1_1_2_1_1_1_1_1_1_1_1_1_1_1_1_1_1_1_1_1_1"/>
    <protectedRange sqref="F63:F64" name="Range2_2_12_1_3_1_2_1_1_1_3_1_1_1_1_1_3_1_1_1_1_1_1_1_1_1_1"/>
    <protectedRange sqref="D63:D64" name="Range2_2_12_1_7_1_1_2_1_1_1_1_1_1_1"/>
    <protectedRange sqref="E63:E64" name="Range2_2_12_1_1_1_1_1_1_1_1_1_1_1_1_1"/>
    <protectedRange sqref="C63:C64" name="Range2_1_4_2_1_1_1_1_1_1_1_1_1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73" name="Range2_12_5_1_1_2_1_4_1_1_1_2_1_1_1_1_1_1_1_1_1_2_1_1_1_1_2_1_1_1_2_1_1_1_2_2_2_1"/>
    <protectedRange sqref="B74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9" name="Range2_12_5_1_1_2_1_4_1_1_1_2_1_1_1_1_1_1_1_1_1_2_1_1_1_1_2_1_1_1_2_1_1_1_2_2_2_1_1"/>
    <protectedRange sqref="B70" name="Range2_12_5_1_1_2_1_2_2_1_1_1_1_2_1_1_1_2_1_1_1_2_2_2_1_1"/>
    <protectedRange sqref="B66" name="Range2_12_5_1_1_2_1_4_1_1_1_2_1_1_1_1_1_1_1_1_1_2_1_1_1_1_2_1_1_1_2_1_1_1_2_2_2_1_1_1"/>
    <protectedRange sqref="B67" name="Range2_12_5_1_1_2_1_2_2_1_1_1_1_2_1_1_1_2_1_1_1_2_2_2_1_1_1"/>
    <protectedRange sqref="S44" name="Range2_12_3_1_1_1_1_2"/>
    <protectedRange sqref="N44:R44" name="Range2_12_1_3_1_1_1_1_2"/>
    <protectedRange sqref="E44:M44" name="Range2_2_12_1_6_1_1_1_1_2"/>
    <protectedRange sqref="D44" name="Range2_1_1_1_1_11_1_1_1_1_1_1_2"/>
    <protectedRange sqref="G45:H46" name="Range2_2_12_1_3_1_1_1_1_1_4_1_1"/>
    <protectedRange sqref="E45:F46" name="Range2_2_12_1_7_1_1_3_1_1"/>
    <protectedRange sqref="S45:S49" name="Range2_12_5_1_1_2_3_1"/>
    <protectedRange sqref="Q45:R46" name="Range2_12_1_6_1_1_1_1_2_1"/>
    <protectedRange sqref="N45:P46" name="Range2_12_1_2_3_1_1_1_1_2_1"/>
    <protectedRange sqref="I45:M46" name="Range2_2_12_1_4_3_1_1_1_1_2_1"/>
    <protectedRange sqref="D45:D46" name="Range2_2_12_1_3_1_2_1_1_1_2_1_2_1"/>
    <protectedRange sqref="S50" name="Range2_12_4_1_1_1_4_2_2_1_1_1"/>
    <protectedRange sqref="G47:H49" name="Range2_2_12_1_3_1_1_1_1_1_4_1_1_1"/>
    <protectedRange sqref="E47:F49" name="Range2_2_12_1_7_1_1_3_1_1_1"/>
    <protectedRange sqref="Q47:R49" name="Range2_12_1_6_1_1_1_1_2_1_1"/>
    <protectedRange sqref="N47:P49" name="Range2_12_1_2_3_1_1_1_1_2_1_1"/>
    <protectedRange sqref="I47:M49" name="Range2_2_12_1_4_3_1_1_1_1_2_1_1"/>
    <protectedRange sqref="D47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4" name="Range2_1_2_1_1_1_1_1_1_2"/>
    <protectedRange sqref="B44" name="Range2_12_5_1_1_1_2_1"/>
    <protectedRange sqref="B45" name="Range2_12_5_1_1_1_1_1_1"/>
    <protectedRange sqref="B46" name="Range2_12_5_1_1_1_2_2"/>
    <protectedRange sqref="B47:B48" name="Range2_12_5_1_1_1_2_2_1_1_1_1_1_1_1_1_1_1_1_2_1"/>
    <protectedRange sqref="B49" name="Range2_12_5_1_1_1_2_2_1_1_1_1_1_1_1_1_1_1_1_2_2"/>
    <protectedRange sqref="B50" name="Range2_12_5_1_1_1_2_2_1_1_1_1_1_1_1_1_1_1_1_1_1_1"/>
    <protectedRange sqref="B60" name="Range2_12_5_1_1_2_1_4_1_1_1_2_1_1_1_1_1_1_1_1_1_2_1_1_1_1_2_1_1_1_2_1_1_1_2_2_2_1_1_1_1_1_1"/>
    <protectedRange sqref="B62" name="Range2_12_5_1_1_2_1_2_2_1_1_1_1_2_1_1_1_2_1_1_1_2_2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5" priority="5" operator="containsText" text="N/A">
      <formula>NOT(ISERROR(SEARCH("N/A",X11)))</formula>
    </cfRule>
    <cfRule type="cellIs" dxfId="44" priority="23" operator="equal">
      <formula>0</formula>
    </cfRule>
  </conditionalFormatting>
  <conditionalFormatting sqref="X11:AE34">
    <cfRule type="cellIs" dxfId="43" priority="22" operator="greaterThanOrEqual">
      <formula>1185</formula>
    </cfRule>
  </conditionalFormatting>
  <conditionalFormatting sqref="X11:AE34">
    <cfRule type="cellIs" dxfId="42" priority="21" operator="between">
      <formula>0.1</formula>
      <formula>1184</formula>
    </cfRule>
  </conditionalFormatting>
  <conditionalFormatting sqref="X8 AJ11:AO11 AJ12:AK15 AJ16:AJ34 AK33:AK34 AL12:AO34">
    <cfRule type="cellIs" dxfId="41" priority="20" operator="equal">
      <formula>0</formula>
    </cfRule>
  </conditionalFormatting>
  <conditionalFormatting sqref="X8 AJ11:AO11 AJ12:AK15 AJ16:AJ34 AK33:AK34 AL12:AO34">
    <cfRule type="cellIs" dxfId="40" priority="19" operator="greaterThan">
      <formula>1179</formula>
    </cfRule>
  </conditionalFormatting>
  <conditionalFormatting sqref="X8 AJ11:AO11 AJ12:AK15 AJ16:AJ34 AK33:AK34 AL12:AO34">
    <cfRule type="cellIs" dxfId="39" priority="18" operator="greaterThan">
      <formula>99</formula>
    </cfRule>
  </conditionalFormatting>
  <conditionalFormatting sqref="X8 AJ11:AO11 AJ12:AK15 AJ16:AJ34 AK33:AK34 AL12:AO34">
    <cfRule type="cellIs" dxfId="38" priority="17" operator="greaterThan">
      <formula>0.99</formula>
    </cfRule>
  </conditionalFormatting>
  <conditionalFormatting sqref="AB8">
    <cfRule type="cellIs" dxfId="37" priority="16" operator="equal">
      <formula>0</formula>
    </cfRule>
  </conditionalFormatting>
  <conditionalFormatting sqref="AB8">
    <cfRule type="cellIs" dxfId="36" priority="15" operator="greaterThan">
      <formula>1179</formula>
    </cfRule>
  </conditionalFormatting>
  <conditionalFormatting sqref="AB8">
    <cfRule type="cellIs" dxfId="35" priority="14" operator="greaterThan">
      <formula>99</formula>
    </cfRule>
  </conditionalFormatting>
  <conditionalFormatting sqref="AB8">
    <cfRule type="cellIs" dxfId="34" priority="13" operator="greaterThan">
      <formula>0.99</formula>
    </cfRule>
  </conditionalFormatting>
  <conditionalFormatting sqref="AQ11:AQ34 AK16:AK32">
    <cfRule type="cellIs" dxfId="33" priority="12" operator="equal">
      <formula>0</formula>
    </cfRule>
  </conditionalFormatting>
  <conditionalFormatting sqref="AQ11:AQ34 AK16:AK32">
    <cfRule type="cellIs" dxfId="32" priority="11" operator="greaterThan">
      <formula>1179</formula>
    </cfRule>
  </conditionalFormatting>
  <conditionalFormatting sqref="AQ11:AQ34 AK16:AK32">
    <cfRule type="cellIs" dxfId="31" priority="10" operator="greaterThan">
      <formula>99</formula>
    </cfRule>
  </conditionalFormatting>
  <conditionalFormatting sqref="AQ11:AQ34 AK16:AK32">
    <cfRule type="cellIs" dxfId="30" priority="9" operator="greaterThan">
      <formula>0.99</formula>
    </cfRule>
  </conditionalFormatting>
  <conditionalFormatting sqref="AI11:AI34">
    <cfRule type="cellIs" dxfId="29" priority="8" operator="greaterThan">
      <formula>$AI$8</formula>
    </cfRule>
  </conditionalFormatting>
  <conditionalFormatting sqref="AH11:AH34">
    <cfRule type="cellIs" dxfId="28" priority="6" operator="greaterThan">
      <formula>$AH$8</formula>
    </cfRule>
    <cfRule type="cellIs" dxfId="27" priority="7" operator="greaterThan">
      <formula>$AH$8</formula>
    </cfRule>
  </conditionalFormatting>
  <conditionalFormatting sqref="AP11:AP34">
    <cfRule type="cellIs" dxfId="26" priority="4" operator="equal">
      <formula>0</formula>
    </cfRule>
  </conditionalFormatting>
  <conditionalFormatting sqref="AP11:AP34">
    <cfRule type="cellIs" dxfId="25" priority="3" operator="greaterThan">
      <formula>1179</formula>
    </cfRule>
  </conditionalFormatting>
  <conditionalFormatting sqref="AP11:AP34">
    <cfRule type="cellIs" dxfId="24" priority="2" operator="greaterThan">
      <formula>99</formula>
    </cfRule>
  </conditionalFormatting>
  <conditionalFormatting sqref="AP11:AP34">
    <cfRule type="cellIs" dxfId="2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7030A0"/>
  </sheetPr>
  <dimension ref="A2:AY142"/>
  <sheetViews>
    <sheetView showGridLines="0" tabSelected="1" topLeftCell="A43" zoomScaleNormal="100" workbookViewId="0">
      <selection activeCell="P61" sqref="P61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15" customHeight="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136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253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265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260" t="s">
        <v>10</v>
      </c>
      <c r="I7" s="261" t="s">
        <v>11</v>
      </c>
      <c r="J7" s="261" t="s">
        <v>12</v>
      </c>
      <c r="K7" s="261" t="s">
        <v>13</v>
      </c>
      <c r="L7" s="14"/>
      <c r="M7" s="14"/>
      <c r="N7" s="14"/>
      <c r="O7" s="260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261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261" t="s">
        <v>22</v>
      </c>
      <c r="AG7" s="261" t="s">
        <v>23</v>
      </c>
      <c r="AH7" s="261" t="s">
        <v>24</v>
      </c>
      <c r="AI7" s="261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261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42063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25888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261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262" t="s">
        <v>51</v>
      </c>
      <c r="V9" s="262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264" t="s">
        <v>55</v>
      </c>
      <c r="AG9" s="264" t="s">
        <v>56</v>
      </c>
      <c r="AH9" s="266" t="s">
        <v>57</v>
      </c>
      <c r="AI9" s="281" t="s">
        <v>58</v>
      </c>
      <c r="AJ9" s="262" t="s">
        <v>59</v>
      </c>
      <c r="AK9" s="262" t="s">
        <v>60</v>
      </c>
      <c r="AL9" s="262" t="s">
        <v>61</v>
      </c>
      <c r="AM9" s="262" t="s">
        <v>62</v>
      </c>
      <c r="AN9" s="262" t="s">
        <v>63</v>
      </c>
      <c r="AO9" s="262" t="s">
        <v>64</v>
      </c>
      <c r="AP9" s="262" t="s">
        <v>65</v>
      </c>
      <c r="AQ9" s="283" t="s">
        <v>66</v>
      </c>
      <c r="AR9" s="262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262" t="s">
        <v>72</v>
      </c>
      <c r="C10" s="262" t="s">
        <v>73</v>
      </c>
      <c r="D10" s="262" t="s">
        <v>74</v>
      </c>
      <c r="E10" s="262" t="s">
        <v>75</v>
      </c>
      <c r="F10" s="262" t="s">
        <v>74</v>
      </c>
      <c r="G10" s="262" t="s">
        <v>75</v>
      </c>
      <c r="H10" s="292"/>
      <c r="I10" s="262" t="s">
        <v>75</v>
      </c>
      <c r="J10" s="262" t="s">
        <v>75</v>
      </c>
      <c r="K10" s="262" t="s">
        <v>75</v>
      </c>
      <c r="L10" s="30" t="s">
        <v>29</v>
      </c>
      <c r="M10" s="293"/>
      <c r="N10" s="30" t="s">
        <v>29</v>
      </c>
      <c r="O10" s="284"/>
      <c r="P10" s="284"/>
      <c r="Q10" s="3">
        <f>'FEB 27'!Q34</f>
        <v>27108882</v>
      </c>
      <c r="R10" s="274"/>
      <c r="S10" s="275"/>
      <c r="T10" s="276"/>
      <c r="U10" s="262" t="s">
        <v>75</v>
      </c>
      <c r="V10" s="262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27'!AG34</f>
        <v>35072684</v>
      </c>
      <c r="AH10" s="266"/>
      <c r="AI10" s="282"/>
      <c r="AJ10" s="262" t="s">
        <v>84</v>
      </c>
      <c r="AK10" s="262" t="s">
        <v>84</v>
      </c>
      <c r="AL10" s="262" t="s">
        <v>84</v>
      </c>
      <c r="AM10" s="262" t="s">
        <v>84</v>
      </c>
      <c r="AN10" s="262" t="s">
        <v>84</v>
      </c>
      <c r="AO10" s="262" t="s">
        <v>84</v>
      </c>
      <c r="AP10" s="2">
        <f>'FEB 27'!AP34</f>
        <v>7818250</v>
      </c>
      <c r="AQ10" s="284"/>
      <c r="AR10" s="263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8</v>
      </c>
      <c r="E11" s="43">
        <f>D11/1.42</f>
        <v>5.6338028169014089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123</v>
      </c>
      <c r="P11" s="125">
        <v>96</v>
      </c>
      <c r="Q11" s="125">
        <v>27112921</v>
      </c>
      <c r="R11" s="48">
        <f>Q11-Q10</f>
        <v>4039</v>
      </c>
      <c r="S11" s="49">
        <f>R11*24/1000</f>
        <v>96.936000000000007</v>
      </c>
      <c r="T11" s="49">
        <f>R11/1000</f>
        <v>4.0389999999999997</v>
      </c>
      <c r="U11" s="126">
        <v>4.5999999999999996</v>
      </c>
      <c r="V11" s="126">
        <f>U11</f>
        <v>4.5999999999999996</v>
      </c>
      <c r="W11" s="127" t="s">
        <v>129</v>
      </c>
      <c r="X11" s="129">
        <v>0</v>
      </c>
      <c r="Y11" s="129">
        <v>0</v>
      </c>
      <c r="Z11" s="129">
        <v>1073</v>
      </c>
      <c r="AA11" s="129">
        <v>0</v>
      </c>
      <c r="AB11" s="129">
        <v>1110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35073388</v>
      </c>
      <c r="AH11" s="51">
        <f>IF(ISBLANK(AG11),"-",AG11-AG10)</f>
        <v>704</v>
      </c>
      <c r="AI11" s="52">
        <f>AH11/T11</f>
        <v>174.30056944788316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9">
        <v>7819195</v>
      </c>
      <c r="AQ11" s="129">
        <f>AP11-AP10</f>
        <v>945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11</v>
      </c>
      <c r="E12" s="43">
        <f t="shared" ref="E12:E34" si="0">D12/1.42</f>
        <v>7.746478873239437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123</v>
      </c>
      <c r="P12" s="125">
        <v>89</v>
      </c>
      <c r="Q12" s="125">
        <v>27116641</v>
      </c>
      <c r="R12" s="48">
        <f t="shared" ref="R12:R34" si="3">Q12-Q11</f>
        <v>3720</v>
      </c>
      <c r="S12" s="49">
        <f t="shared" ref="S12:S34" si="4">R12*24/1000</f>
        <v>89.28</v>
      </c>
      <c r="T12" s="49">
        <f t="shared" ref="T12:T34" si="5">R12/1000</f>
        <v>3.72</v>
      </c>
      <c r="U12" s="126">
        <v>5.9</v>
      </c>
      <c r="V12" s="126">
        <f t="shared" ref="V12:V34" si="6">U12</f>
        <v>5.9</v>
      </c>
      <c r="W12" s="127" t="s">
        <v>129</v>
      </c>
      <c r="X12" s="129">
        <v>0</v>
      </c>
      <c r="Y12" s="129">
        <v>0</v>
      </c>
      <c r="Z12" s="129">
        <v>1000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35074024</v>
      </c>
      <c r="AH12" s="51">
        <f>IF(ISBLANK(AG12),"-",AG12-AG11)</f>
        <v>636</v>
      </c>
      <c r="AI12" s="52">
        <f t="shared" ref="AI12:AI34" si="7">AH12/T12</f>
        <v>170.96774193548387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9">
        <v>7820480</v>
      </c>
      <c r="AQ12" s="129">
        <f>AP12-AP11</f>
        <v>1285</v>
      </c>
      <c r="AR12" s="55">
        <v>1.03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12</v>
      </c>
      <c r="E13" s="43">
        <f t="shared" si="0"/>
        <v>8.4507042253521139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126</v>
      </c>
      <c r="P13" s="125">
        <v>85</v>
      </c>
      <c r="Q13" s="125">
        <v>27120318</v>
      </c>
      <c r="R13" s="48">
        <f t="shared" si="3"/>
        <v>3677</v>
      </c>
      <c r="S13" s="49">
        <f t="shared" si="4"/>
        <v>88.248000000000005</v>
      </c>
      <c r="T13" s="49">
        <f t="shared" si="5"/>
        <v>3.677</v>
      </c>
      <c r="U13" s="126">
        <v>6.8</v>
      </c>
      <c r="V13" s="126">
        <f t="shared" si="6"/>
        <v>6.8</v>
      </c>
      <c r="W13" s="127" t="s">
        <v>129</v>
      </c>
      <c r="X13" s="129">
        <v>0</v>
      </c>
      <c r="Y13" s="129">
        <v>0</v>
      </c>
      <c r="Z13" s="129">
        <v>978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35074652</v>
      </c>
      <c r="AH13" s="51">
        <f>IF(ISBLANK(AG13),"-",AG13-AG12)</f>
        <v>628</v>
      </c>
      <c r="AI13" s="52">
        <f t="shared" si="7"/>
        <v>170.79140603753061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9">
        <v>7822100</v>
      </c>
      <c r="AQ13" s="129">
        <f>AP13-AP12</f>
        <v>1620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14</v>
      </c>
      <c r="E14" s="43">
        <f t="shared" si="0"/>
        <v>9.8591549295774659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129</v>
      </c>
      <c r="P14" s="125">
        <v>90</v>
      </c>
      <c r="Q14" s="125">
        <v>27123920</v>
      </c>
      <c r="R14" s="48">
        <f t="shared" si="3"/>
        <v>3602</v>
      </c>
      <c r="S14" s="49">
        <f t="shared" si="4"/>
        <v>86.447999999999993</v>
      </c>
      <c r="T14" s="49">
        <f t="shared" si="5"/>
        <v>3.6019999999999999</v>
      </c>
      <c r="U14" s="126">
        <v>9.1</v>
      </c>
      <c r="V14" s="126">
        <f t="shared" si="6"/>
        <v>9.1</v>
      </c>
      <c r="W14" s="127" t="s">
        <v>129</v>
      </c>
      <c r="X14" s="129">
        <v>0</v>
      </c>
      <c r="Y14" s="129">
        <v>0</v>
      </c>
      <c r="Z14" s="129">
        <v>959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35075244</v>
      </c>
      <c r="AH14" s="51">
        <f t="shared" ref="AH14:AH34" si="8">IF(ISBLANK(AG14),"-",AG14-AG13)</f>
        <v>592</v>
      </c>
      <c r="AI14" s="52">
        <f t="shared" si="7"/>
        <v>164.35313714602998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9">
        <v>7823652</v>
      </c>
      <c r="AQ14" s="129">
        <f>AP14-AP13</f>
        <v>1552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30</v>
      </c>
      <c r="E15" s="43">
        <f t="shared" si="0"/>
        <v>21.126760563380284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96</v>
      </c>
      <c r="P15" s="125">
        <v>94</v>
      </c>
      <c r="Q15" s="125">
        <v>27127765</v>
      </c>
      <c r="R15" s="48">
        <f t="shared" si="3"/>
        <v>3845</v>
      </c>
      <c r="S15" s="49">
        <f t="shared" si="4"/>
        <v>92.28</v>
      </c>
      <c r="T15" s="49">
        <f t="shared" si="5"/>
        <v>3.8450000000000002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930</v>
      </c>
      <c r="AA15" s="129">
        <v>0</v>
      </c>
      <c r="AB15" s="129">
        <v>1110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35075816</v>
      </c>
      <c r="AH15" s="51">
        <f t="shared" si="8"/>
        <v>572</v>
      </c>
      <c r="AI15" s="52">
        <f t="shared" si="7"/>
        <v>148.76462938881664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0.45</v>
      </c>
      <c r="AP15" s="129">
        <v>7823769</v>
      </c>
      <c r="AQ15" s="129">
        <f>AP15-AP14</f>
        <v>117</v>
      </c>
      <c r="AR15" s="53"/>
      <c r="AS15" s="54" t="s">
        <v>113</v>
      </c>
      <c r="AV15" s="41" t="s">
        <v>98</v>
      </c>
      <c r="AW15" s="41" t="s">
        <v>99</v>
      </c>
      <c r="AY15" s="85" t="s">
        <v>253</v>
      </c>
    </row>
    <row r="16" spans="2:51" x14ac:dyDescent="0.25">
      <c r="B16" s="42">
        <v>2.2083333333333299</v>
      </c>
      <c r="C16" s="42">
        <v>0.25</v>
      </c>
      <c r="D16" s="124">
        <v>23</v>
      </c>
      <c r="E16" s="43">
        <f t="shared" si="0"/>
        <v>16.197183098591552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112</v>
      </c>
      <c r="P16" s="125">
        <v>109</v>
      </c>
      <c r="Q16" s="125">
        <v>27131983</v>
      </c>
      <c r="R16" s="48">
        <f t="shared" si="3"/>
        <v>4218</v>
      </c>
      <c r="S16" s="49">
        <f t="shared" si="4"/>
        <v>101.232</v>
      </c>
      <c r="T16" s="49">
        <f t="shared" si="5"/>
        <v>4.218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1025</v>
      </c>
      <c r="AA16" s="129">
        <v>0</v>
      </c>
      <c r="AB16" s="129">
        <v>1048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35076396</v>
      </c>
      <c r="AH16" s="51">
        <f t="shared" si="8"/>
        <v>580</v>
      </c>
      <c r="AI16" s="52">
        <f t="shared" si="7"/>
        <v>137.50592697961119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7823769</v>
      </c>
      <c r="AQ16" s="129">
        <f t="shared" ref="AQ16:AQ34" si="10">AP16-AP15</f>
        <v>0</v>
      </c>
      <c r="AR16" s="55">
        <v>1.19</v>
      </c>
      <c r="AS16" s="54" t="s">
        <v>101</v>
      </c>
      <c r="AV16" s="41" t="s">
        <v>102</v>
      </c>
      <c r="AW16" s="41" t="s">
        <v>103</v>
      </c>
      <c r="AY16" s="85" t="s">
        <v>254</v>
      </c>
    </row>
    <row r="17" spans="1:51" x14ac:dyDescent="0.25">
      <c r="B17" s="42">
        <v>2.25</v>
      </c>
      <c r="C17" s="42">
        <v>0.29166666666666702</v>
      </c>
      <c r="D17" s="124">
        <v>9</v>
      </c>
      <c r="E17" s="43">
        <f t="shared" si="0"/>
        <v>6.3380281690140849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140</v>
      </c>
      <c r="P17" s="125">
        <v>137</v>
      </c>
      <c r="Q17" s="125">
        <v>27137817</v>
      </c>
      <c r="R17" s="48">
        <f t="shared" si="3"/>
        <v>5834</v>
      </c>
      <c r="S17" s="49">
        <f t="shared" si="4"/>
        <v>140.01599999999999</v>
      </c>
      <c r="T17" s="49">
        <f t="shared" si="5"/>
        <v>5.8339999999999996</v>
      </c>
      <c r="U17" s="126">
        <v>9.4</v>
      </c>
      <c r="V17" s="126">
        <f t="shared" si="6"/>
        <v>9.4</v>
      </c>
      <c r="W17" s="127" t="s">
        <v>148</v>
      </c>
      <c r="X17" s="129">
        <v>0</v>
      </c>
      <c r="Y17" s="129">
        <v>1088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35077612</v>
      </c>
      <c r="AH17" s="51">
        <f t="shared" si="8"/>
        <v>1216</v>
      </c>
      <c r="AI17" s="52">
        <f t="shared" si="7"/>
        <v>208.4333219060679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7823769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0"/>
        <v>5.6338028169014089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134</v>
      </c>
      <c r="P18" s="125">
        <v>148</v>
      </c>
      <c r="Q18" s="125">
        <v>27143977</v>
      </c>
      <c r="R18" s="48">
        <f t="shared" si="3"/>
        <v>6160</v>
      </c>
      <c r="S18" s="49">
        <f t="shared" si="4"/>
        <v>147.84</v>
      </c>
      <c r="T18" s="49">
        <f t="shared" si="5"/>
        <v>6.16</v>
      </c>
      <c r="U18" s="126">
        <v>8.9</v>
      </c>
      <c r="V18" s="126">
        <f t="shared" si="6"/>
        <v>8.9</v>
      </c>
      <c r="W18" s="127" t="s">
        <v>148</v>
      </c>
      <c r="X18" s="129">
        <v>0</v>
      </c>
      <c r="Y18" s="129">
        <v>1098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35078941</v>
      </c>
      <c r="AH18" s="51">
        <f t="shared" si="8"/>
        <v>1329</v>
      </c>
      <c r="AI18" s="52">
        <f t="shared" si="7"/>
        <v>215.74675324675323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7823769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0"/>
        <v>4.9295774647887329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131</v>
      </c>
      <c r="P19" s="125">
        <v>152</v>
      </c>
      <c r="Q19" s="125">
        <v>27150170</v>
      </c>
      <c r="R19" s="48">
        <f t="shared" si="3"/>
        <v>6193</v>
      </c>
      <c r="S19" s="49">
        <f t="shared" si="4"/>
        <v>148.63200000000001</v>
      </c>
      <c r="T19" s="49">
        <f t="shared" si="5"/>
        <v>6.1929999999999996</v>
      </c>
      <c r="U19" s="126">
        <v>8.4</v>
      </c>
      <c r="V19" s="126">
        <f t="shared" si="6"/>
        <v>8.4</v>
      </c>
      <c r="W19" s="127" t="s">
        <v>148</v>
      </c>
      <c r="X19" s="129">
        <v>0</v>
      </c>
      <c r="Y19" s="129">
        <v>1189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35080343</v>
      </c>
      <c r="AH19" s="51">
        <f t="shared" si="8"/>
        <v>1402</v>
      </c>
      <c r="AI19" s="52">
        <f t="shared" si="7"/>
        <v>226.38462780558697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7823769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6</v>
      </c>
      <c r="E20" s="43">
        <f t="shared" si="0"/>
        <v>4.2253521126760569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130</v>
      </c>
      <c r="P20" s="125">
        <v>152</v>
      </c>
      <c r="Q20" s="125">
        <v>27156409</v>
      </c>
      <c r="R20" s="48">
        <f t="shared" si="3"/>
        <v>6239</v>
      </c>
      <c r="S20" s="49">
        <f t="shared" si="4"/>
        <v>149.73599999999999</v>
      </c>
      <c r="T20" s="49">
        <f t="shared" si="5"/>
        <v>6.2389999999999999</v>
      </c>
      <c r="U20" s="126">
        <v>7.8</v>
      </c>
      <c r="V20" s="126">
        <f t="shared" si="6"/>
        <v>7.8</v>
      </c>
      <c r="W20" s="127" t="s">
        <v>148</v>
      </c>
      <c r="X20" s="129">
        <v>0</v>
      </c>
      <c r="Y20" s="129">
        <v>1189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35081721</v>
      </c>
      <c r="AH20" s="51">
        <f>IF(ISBLANK(AG20),"-",AG20-AG19)</f>
        <v>1378</v>
      </c>
      <c r="AI20" s="52">
        <f t="shared" si="7"/>
        <v>220.86872896297484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7823769</v>
      </c>
      <c r="AQ20" s="129">
        <f t="shared" si="10"/>
        <v>0</v>
      </c>
      <c r="AR20" s="55">
        <v>1.23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7</v>
      </c>
      <c r="E21" s="43">
        <f t="shared" si="0"/>
        <v>4.9295774647887329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132</v>
      </c>
      <c r="P21" s="125">
        <v>149</v>
      </c>
      <c r="Q21" s="125">
        <v>27162540</v>
      </c>
      <c r="R21" s="48">
        <f>Q21-Q20</f>
        <v>6131</v>
      </c>
      <c r="S21" s="49">
        <f t="shared" si="4"/>
        <v>147.14400000000001</v>
      </c>
      <c r="T21" s="49">
        <f t="shared" si="5"/>
        <v>6.1310000000000002</v>
      </c>
      <c r="U21" s="126">
        <v>7.4</v>
      </c>
      <c r="V21" s="126">
        <f t="shared" si="6"/>
        <v>7.4</v>
      </c>
      <c r="W21" s="127" t="s">
        <v>148</v>
      </c>
      <c r="X21" s="129">
        <v>0</v>
      </c>
      <c r="Y21" s="129">
        <v>1166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35083076</v>
      </c>
      <c r="AH21" s="51">
        <f t="shared" si="8"/>
        <v>1355</v>
      </c>
      <c r="AI21" s="52">
        <f t="shared" si="7"/>
        <v>221.00799217093459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7823769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6</v>
      </c>
      <c r="E22" s="43">
        <f t="shared" si="0"/>
        <v>4.2253521126760569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127</v>
      </c>
      <c r="P22" s="125">
        <v>152</v>
      </c>
      <c r="Q22" s="125">
        <v>27168680</v>
      </c>
      <c r="R22" s="48">
        <f t="shared" si="3"/>
        <v>6140</v>
      </c>
      <c r="S22" s="49">
        <f t="shared" si="4"/>
        <v>147.36000000000001</v>
      </c>
      <c r="T22" s="49">
        <f t="shared" si="5"/>
        <v>6.14</v>
      </c>
      <c r="U22" s="126">
        <v>6.9</v>
      </c>
      <c r="V22" s="126">
        <f t="shared" si="6"/>
        <v>6.9</v>
      </c>
      <c r="W22" s="127" t="s">
        <v>148</v>
      </c>
      <c r="X22" s="129">
        <v>0</v>
      </c>
      <c r="Y22" s="129">
        <v>1184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35084444</v>
      </c>
      <c r="AH22" s="51">
        <f t="shared" si="8"/>
        <v>1368</v>
      </c>
      <c r="AI22" s="52">
        <f t="shared" si="7"/>
        <v>222.8013029315961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7823769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0"/>
        <v>3.5211267605633805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132</v>
      </c>
      <c r="P23" s="125">
        <v>146</v>
      </c>
      <c r="Q23" s="125">
        <v>27174666</v>
      </c>
      <c r="R23" s="48">
        <f t="shared" si="3"/>
        <v>5986</v>
      </c>
      <c r="S23" s="49">
        <f t="shared" si="4"/>
        <v>143.66399999999999</v>
      </c>
      <c r="T23" s="49">
        <f t="shared" si="5"/>
        <v>5.9859999999999998</v>
      </c>
      <c r="U23" s="126">
        <v>6.4</v>
      </c>
      <c r="V23" s="126">
        <f t="shared" si="6"/>
        <v>6.4</v>
      </c>
      <c r="W23" s="127" t="s">
        <v>148</v>
      </c>
      <c r="X23" s="129">
        <v>0</v>
      </c>
      <c r="Y23" s="129">
        <v>1082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35085814</v>
      </c>
      <c r="AH23" s="51">
        <f t="shared" si="8"/>
        <v>1370</v>
      </c>
      <c r="AI23" s="52">
        <f t="shared" si="7"/>
        <v>228.86735716672237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7823769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4</v>
      </c>
      <c r="E24" s="43">
        <f t="shared" si="0"/>
        <v>2.8169014084507045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126</v>
      </c>
      <c r="P24" s="125">
        <v>143</v>
      </c>
      <c r="Q24" s="125">
        <v>27180535</v>
      </c>
      <c r="R24" s="48">
        <f t="shared" si="3"/>
        <v>5869</v>
      </c>
      <c r="S24" s="49">
        <f t="shared" si="4"/>
        <v>140.85599999999999</v>
      </c>
      <c r="T24" s="49">
        <f t="shared" si="5"/>
        <v>5.8689999999999998</v>
      </c>
      <c r="U24" s="126">
        <v>5.8</v>
      </c>
      <c r="V24" s="126">
        <f t="shared" si="6"/>
        <v>5.8</v>
      </c>
      <c r="W24" s="127" t="s">
        <v>148</v>
      </c>
      <c r="X24" s="129">
        <v>0</v>
      </c>
      <c r="Y24" s="129">
        <v>1151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35087144</v>
      </c>
      <c r="AH24" s="51">
        <f t="shared" si="8"/>
        <v>1330</v>
      </c>
      <c r="AI24" s="52">
        <f t="shared" si="7"/>
        <v>226.61441472141763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7823769</v>
      </c>
      <c r="AQ24" s="129">
        <f t="shared" si="10"/>
        <v>0</v>
      </c>
      <c r="AR24" s="55">
        <v>0.86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4</v>
      </c>
      <c r="E25" s="43">
        <f t="shared" si="0"/>
        <v>2.8169014084507045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127</v>
      </c>
      <c r="P25" s="125">
        <v>141</v>
      </c>
      <c r="Q25" s="125">
        <v>27186430</v>
      </c>
      <c r="R25" s="48">
        <f t="shared" si="3"/>
        <v>5895</v>
      </c>
      <c r="S25" s="49">
        <f t="shared" si="4"/>
        <v>141.47999999999999</v>
      </c>
      <c r="T25" s="49">
        <f t="shared" si="5"/>
        <v>5.8949999999999996</v>
      </c>
      <c r="U25" s="126">
        <v>5.3</v>
      </c>
      <c r="V25" s="126">
        <f t="shared" si="6"/>
        <v>5.3</v>
      </c>
      <c r="W25" s="127" t="s">
        <v>148</v>
      </c>
      <c r="X25" s="129">
        <v>0</v>
      </c>
      <c r="Y25" s="129">
        <v>1103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35088492</v>
      </c>
      <c r="AH25" s="51">
        <f t="shared" si="8"/>
        <v>1348</v>
      </c>
      <c r="AI25" s="52">
        <f t="shared" si="7"/>
        <v>228.66836301950806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7823769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4</v>
      </c>
      <c r="E26" s="43">
        <f t="shared" si="0"/>
        <v>2.8169014084507045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130</v>
      </c>
      <c r="P26" s="125">
        <v>140</v>
      </c>
      <c r="Q26" s="125">
        <v>27192157</v>
      </c>
      <c r="R26" s="48">
        <f t="shared" si="3"/>
        <v>5727</v>
      </c>
      <c r="S26" s="49">
        <f t="shared" si="4"/>
        <v>137.44800000000001</v>
      </c>
      <c r="T26" s="49">
        <f t="shared" si="5"/>
        <v>5.7270000000000003</v>
      </c>
      <c r="U26" s="126">
        <v>4.4000000000000004</v>
      </c>
      <c r="V26" s="126">
        <f t="shared" si="6"/>
        <v>4.4000000000000004</v>
      </c>
      <c r="W26" s="127" t="s">
        <v>148</v>
      </c>
      <c r="X26" s="129">
        <v>0</v>
      </c>
      <c r="Y26" s="129">
        <v>1090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35089796</v>
      </c>
      <c r="AH26" s="51">
        <f t="shared" si="8"/>
        <v>1304</v>
      </c>
      <c r="AI26" s="52">
        <f t="shared" si="7"/>
        <v>227.69338222455036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7823769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0"/>
        <v>2.8169014084507045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130</v>
      </c>
      <c r="P27" s="125">
        <v>141</v>
      </c>
      <c r="Q27" s="125">
        <v>27198004</v>
      </c>
      <c r="R27" s="48">
        <f t="shared" si="3"/>
        <v>5847</v>
      </c>
      <c r="S27" s="49">
        <f t="shared" si="4"/>
        <v>140.328</v>
      </c>
      <c r="T27" s="49">
        <f t="shared" si="5"/>
        <v>5.8470000000000004</v>
      </c>
      <c r="U27" s="126">
        <v>4.0999999999999996</v>
      </c>
      <c r="V27" s="126">
        <f t="shared" si="6"/>
        <v>4.0999999999999996</v>
      </c>
      <c r="W27" s="127" t="s">
        <v>148</v>
      </c>
      <c r="X27" s="129">
        <v>0</v>
      </c>
      <c r="Y27" s="129">
        <v>1103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35091144</v>
      </c>
      <c r="AH27" s="51">
        <f t="shared" si="8"/>
        <v>1348</v>
      </c>
      <c r="AI27" s="52">
        <f t="shared" si="7"/>
        <v>230.54557892936546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7823769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136</v>
      </c>
      <c r="P28" s="125">
        <v>141</v>
      </c>
      <c r="Q28" s="125">
        <v>27203799</v>
      </c>
      <c r="R28" s="48">
        <f t="shared" si="3"/>
        <v>5795</v>
      </c>
      <c r="S28" s="49">
        <f t="shared" si="4"/>
        <v>139.08000000000001</v>
      </c>
      <c r="T28" s="49">
        <f t="shared" si="5"/>
        <v>5.7949999999999999</v>
      </c>
      <c r="U28" s="126">
        <v>3.8</v>
      </c>
      <c r="V28" s="126">
        <f t="shared" si="6"/>
        <v>3.8</v>
      </c>
      <c r="W28" s="127" t="s">
        <v>148</v>
      </c>
      <c r="X28" s="129">
        <v>0</v>
      </c>
      <c r="Y28" s="129">
        <v>1015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35092468</v>
      </c>
      <c r="AH28" s="51">
        <f t="shared" si="8"/>
        <v>1324</v>
      </c>
      <c r="AI28" s="52">
        <f t="shared" si="7"/>
        <v>228.47282139775669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7823769</v>
      </c>
      <c r="AQ28" s="129">
        <f t="shared" si="10"/>
        <v>0</v>
      </c>
      <c r="AR28" s="55">
        <v>0.98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0"/>
        <v>2.1126760563380285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122</v>
      </c>
      <c r="P29" s="125">
        <v>135</v>
      </c>
      <c r="Q29" s="125">
        <v>27209543</v>
      </c>
      <c r="R29" s="48">
        <f t="shared" si="3"/>
        <v>5744</v>
      </c>
      <c r="S29" s="49">
        <f t="shared" si="4"/>
        <v>137.85599999999999</v>
      </c>
      <c r="T29" s="49">
        <f t="shared" si="5"/>
        <v>5.7439999999999998</v>
      </c>
      <c r="U29" s="126">
        <v>3.2</v>
      </c>
      <c r="V29" s="126">
        <f t="shared" si="6"/>
        <v>3.2</v>
      </c>
      <c r="W29" s="127" t="s">
        <v>148</v>
      </c>
      <c r="X29" s="129">
        <v>0</v>
      </c>
      <c r="Y29" s="129">
        <v>1141</v>
      </c>
      <c r="Z29" s="129">
        <v>1155</v>
      </c>
      <c r="AA29" s="129">
        <v>1185</v>
      </c>
      <c r="AB29" s="129">
        <v>1159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35093788</v>
      </c>
      <c r="AH29" s="51">
        <f t="shared" si="8"/>
        <v>1320</v>
      </c>
      <c r="AI29" s="52">
        <f t="shared" si="7"/>
        <v>229.80501392757662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7823769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3</v>
      </c>
      <c r="E30" s="43">
        <f t="shared" si="0"/>
        <v>2.1126760563380285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125</v>
      </c>
      <c r="P30" s="125">
        <v>130</v>
      </c>
      <c r="Q30" s="125">
        <v>27215096</v>
      </c>
      <c r="R30" s="48">
        <f t="shared" si="3"/>
        <v>5553</v>
      </c>
      <c r="S30" s="49">
        <f t="shared" si="4"/>
        <v>133.27199999999999</v>
      </c>
      <c r="T30" s="49">
        <f t="shared" si="5"/>
        <v>5.5529999999999999</v>
      </c>
      <c r="U30" s="126">
        <v>2.8</v>
      </c>
      <c r="V30" s="126">
        <f t="shared" si="6"/>
        <v>2.8</v>
      </c>
      <c r="W30" s="127" t="s">
        <v>148</v>
      </c>
      <c r="X30" s="129">
        <v>0</v>
      </c>
      <c r="Y30" s="129">
        <v>1029</v>
      </c>
      <c r="Z30" s="129">
        <v>1155</v>
      </c>
      <c r="AA30" s="129">
        <v>1185</v>
      </c>
      <c r="AB30" s="129">
        <v>1159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35095036</v>
      </c>
      <c r="AH30" s="51">
        <f t="shared" si="8"/>
        <v>1248</v>
      </c>
      <c r="AI30" s="52">
        <f t="shared" si="7"/>
        <v>224.74338195569962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9">
        <v>7823769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4</v>
      </c>
      <c r="E31" s="43">
        <f t="shared" si="0"/>
        <v>2.8169014084507045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117</v>
      </c>
      <c r="P31" s="125">
        <v>110</v>
      </c>
      <c r="Q31" s="125">
        <v>27220263</v>
      </c>
      <c r="R31" s="48">
        <f t="shared" si="3"/>
        <v>5167</v>
      </c>
      <c r="S31" s="49">
        <f t="shared" si="4"/>
        <v>124.008</v>
      </c>
      <c r="T31" s="49">
        <f t="shared" si="5"/>
        <v>5.1669999999999998</v>
      </c>
      <c r="U31" s="126">
        <v>2.6</v>
      </c>
      <c r="V31" s="126">
        <f t="shared" si="6"/>
        <v>2.6</v>
      </c>
      <c r="W31" s="127" t="s">
        <v>148</v>
      </c>
      <c r="X31" s="129">
        <v>0</v>
      </c>
      <c r="Y31" s="129">
        <v>1128</v>
      </c>
      <c r="Z31" s="129">
        <v>1155</v>
      </c>
      <c r="AA31" s="129">
        <v>1185</v>
      </c>
      <c r="AB31" s="129">
        <v>1150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35096056</v>
      </c>
      <c r="AH31" s="51">
        <f t="shared" si="8"/>
        <v>1020</v>
      </c>
      <c r="AI31" s="52">
        <f t="shared" si="7"/>
        <v>197.40661892781111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9">
        <v>7823769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3</v>
      </c>
      <c r="E32" s="43">
        <f t="shared" si="0"/>
        <v>2.1126760563380285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109</v>
      </c>
      <c r="P32" s="125">
        <v>110</v>
      </c>
      <c r="Q32" s="125">
        <v>27225431</v>
      </c>
      <c r="R32" s="48">
        <f t="shared" si="3"/>
        <v>5168</v>
      </c>
      <c r="S32" s="49">
        <f t="shared" si="4"/>
        <v>124.032</v>
      </c>
      <c r="T32" s="49">
        <f t="shared" si="5"/>
        <v>5.1680000000000001</v>
      </c>
      <c r="U32" s="126">
        <v>2.5</v>
      </c>
      <c r="V32" s="126">
        <f t="shared" si="6"/>
        <v>2.5</v>
      </c>
      <c r="W32" s="127" t="s">
        <v>156</v>
      </c>
      <c r="X32" s="129">
        <v>0</v>
      </c>
      <c r="Y32" s="129">
        <v>1120</v>
      </c>
      <c r="Z32" s="129">
        <v>1040</v>
      </c>
      <c r="AA32" s="129">
        <v>0</v>
      </c>
      <c r="AB32" s="129">
        <v>1110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35097076</v>
      </c>
      <c r="AH32" s="51">
        <f t="shared" si="8"/>
        <v>1020</v>
      </c>
      <c r="AI32" s="52">
        <f t="shared" si="7"/>
        <v>197.36842105263156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7823769</v>
      </c>
      <c r="AQ32" s="129">
        <f t="shared" si="10"/>
        <v>0</v>
      </c>
      <c r="AR32" s="55">
        <v>0.93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6</v>
      </c>
      <c r="E33" s="43">
        <f t="shared" si="0"/>
        <v>4.2253521126760569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126</v>
      </c>
      <c r="P33" s="125">
        <v>108</v>
      </c>
      <c r="Q33" s="125">
        <v>27229761</v>
      </c>
      <c r="R33" s="48">
        <f t="shared" si="3"/>
        <v>4330</v>
      </c>
      <c r="S33" s="49">
        <f t="shared" si="4"/>
        <v>103.92</v>
      </c>
      <c r="T33" s="49">
        <f t="shared" si="5"/>
        <v>4.33</v>
      </c>
      <c r="U33" s="126">
        <v>3.2</v>
      </c>
      <c r="V33" s="126">
        <f t="shared" si="6"/>
        <v>3.2</v>
      </c>
      <c r="W33" s="127" t="s">
        <v>129</v>
      </c>
      <c r="X33" s="129">
        <v>0</v>
      </c>
      <c r="Y33" s="129">
        <v>0</v>
      </c>
      <c r="Z33" s="129">
        <v>1186</v>
      </c>
      <c r="AA33" s="129">
        <v>0</v>
      </c>
      <c r="AB33" s="129">
        <v>1110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35097836</v>
      </c>
      <c r="AH33" s="51">
        <f t="shared" si="8"/>
        <v>760</v>
      </c>
      <c r="AI33" s="52">
        <f t="shared" si="7"/>
        <v>175.51963048498845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9">
        <v>7824523</v>
      </c>
      <c r="AQ33" s="129">
        <f t="shared" si="10"/>
        <v>754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9</v>
      </c>
      <c r="E34" s="43">
        <f t="shared" si="0"/>
        <v>6.3380281690140849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123</v>
      </c>
      <c r="P34" s="125">
        <v>101</v>
      </c>
      <c r="Q34" s="125">
        <v>27233970</v>
      </c>
      <c r="R34" s="48">
        <f t="shared" si="3"/>
        <v>4209</v>
      </c>
      <c r="S34" s="49">
        <f t="shared" si="4"/>
        <v>101.01600000000001</v>
      </c>
      <c r="T34" s="49">
        <f t="shared" si="5"/>
        <v>4.2089999999999996</v>
      </c>
      <c r="U34" s="126">
        <v>4.0999999999999996</v>
      </c>
      <c r="V34" s="126">
        <f t="shared" si="6"/>
        <v>4.0999999999999996</v>
      </c>
      <c r="W34" s="127" t="s">
        <v>129</v>
      </c>
      <c r="X34" s="129">
        <v>0</v>
      </c>
      <c r="Y34" s="129">
        <v>0</v>
      </c>
      <c r="Z34" s="129">
        <v>1084</v>
      </c>
      <c r="AA34" s="129">
        <v>0</v>
      </c>
      <c r="AB34" s="129">
        <v>1110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35098572</v>
      </c>
      <c r="AH34" s="51">
        <f t="shared" si="8"/>
        <v>736</v>
      </c>
      <c r="AI34" s="52">
        <f t="shared" si="7"/>
        <v>174.8633879781421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9">
        <v>7825280</v>
      </c>
      <c r="AQ34" s="129">
        <f t="shared" si="10"/>
        <v>757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124.95833333333333</v>
      </c>
      <c r="Q35" s="66">
        <f>Q34-Q10</f>
        <v>125088</v>
      </c>
      <c r="R35" s="67">
        <f>SUM(R11:R34)</f>
        <v>125088</v>
      </c>
      <c r="S35" s="175">
        <f>AVERAGE(S11:S34)</f>
        <v>125.08800000000002</v>
      </c>
      <c r="T35" s="175">
        <f>SUM(T11:T34)</f>
        <v>125.08799999999999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25888</v>
      </c>
      <c r="AH35" s="70">
        <f>SUM(AH11:AH34)</f>
        <v>25888</v>
      </c>
      <c r="AI35" s="71">
        <f>$AH$35/$T35</f>
        <v>206.95830135584549</v>
      </c>
      <c r="AJ35" s="99"/>
      <c r="AK35" s="100"/>
      <c r="AL35" s="100"/>
      <c r="AM35" s="100"/>
      <c r="AN35" s="101"/>
      <c r="AO35" s="72"/>
      <c r="AP35" s="73">
        <f>AP34-AP10</f>
        <v>7030</v>
      </c>
      <c r="AQ35" s="74">
        <f>SUM(AQ11:AQ34)</f>
        <v>7030</v>
      </c>
      <c r="AR35" s="75">
        <f>AVERAGE(AR11:AR34)</f>
        <v>1.0366666666666664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183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115" t="s">
        <v>350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2"/>
      <c r="AN41" s="109"/>
      <c r="AO41" s="109"/>
      <c r="AP41" s="109"/>
      <c r="AQ41" s="109"/>
      <c r="AR41" s="112"/>
      <c r="AV41" s="195"/>
      <c r="AW41" s="195"/>
      <c r="AY41" s="107"/>
    </row>
    <row r="42" spans="2:51" x14ac:dyDescent="0.25">
      <c r="B42" s="115" t="s">
        <v>352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88"/>
      <c r="T42" s="88"/>
      <c r="U42" s="88"/>
      <c r="V42" s="88"/>
      <c r="W42" s="112"/>
      <c r="X42" s="112"/>
      <c r="Y42" s="112"/>
      <c r="Z42" s="112"/>
      <c r="AA42" s="112"/>
      <c r="AB42" s="112"/>
      <c r="AC42" s="112"/>
      <c r="AD42" s="112"/>
      <c r="AE42" s="112"/>
      <c r="AM42" s="22"/>
      <c r="AN42" s="109"/>
      <c r="AO42" s="109"/>
      <c r="AP42" s="109"/>
      <c r="AQ42" s="109"/>
      <c r="AR42" s="112"/>
      <c r="AV42" s="195"/>
      <c r="AW42" s="195"/>
      <c r="AY42" s="107"/>
    </row>
    <row r="43" spans="2:51" x14ac:dyDescent="0.25">
      <c r="B43" s="91" t="s">
        <v>351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88"/>
      <c r="T43" s="88"/>
      <c r="U43" s="88"/>
      <c r="V43" s="88"/>
      <c r="W43" s="112"/>
      <c r="X43" s="112"/>
      <c r="Y43" s="112"/>
      <c r="Z43" s="112"/>
      <c r="AA43" s="112"/>
      <c r="AB43" s="112"/>
      <c r="AC43" s="112"/>
      <c r="AD43" s="112"/>
      <c r="AE43" s="112"/>
      <c r="AM43" s="22"/>
      <c r="AN43" s="109"/>
      <c r="AO43" s="109"/>
      <c r="AP43" s="109"/>
      <c r="AQ43" s="109"/>
      <c r="AR43" s="112"/>
      <c r="AV43" s="195"/>
      <c r="AW43" s="195"/>
      <c r="AY43" s="107"/>
    </row>
    <row r="44" spans="2:51" x14ac:dyDescent="0.25">
      <c r="B44" s="122" t="s">
        <v>124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88"/>
      <c r="T44" s="88"/>
      <c r="U44" s="88"/>
      <c r="V44" s="88"/>
      <c r="W44" s="112"/>
      <c r="X44" s="112"/>
      <c r="Y44" s="112"/>
      <c r="Z44" s="112"/>
      <c r="AA44" s="112"/>
      <c r="AB44" s="112"/>
      <c r="AC44" s="112"/>
      <c r="AD44" s="112"/>
      <c r="AE44" s="112"/>
      <c r="AM44" s="22"/>
      <c r="AN44" s="109"/>
      <c r="AO44" s="109"/>
      <c r="AP44" s="109"/>
      <c r="AQ44" s="109"/>
      <c r="AR44" s="112"/>
      <c r="AV44" s="195"/>
      <c r="AW44" s="195"/>
      <c r="AY44" s="107"/>
    </row>
    <row r="45" spans="2:51" x14ac:dyDescent="0.25">
      <c r="B45" s="122" t="s">
        <v>125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88"/>
      <c r="T45" s="88"/>
      <c r="U45" s="88"/>
      <c r="V45" s="88"/>
      <c r="W45" s="112"/>
      <c r="X45" s="112"/>
      <c r="Y45" s="112"/>
      <c r="Z45" s="112"/>
      <c r="AA45" s="112"/>
      <c r="AB45" s="112"/>
      <c r="AC45" s="112"/>
      <c r="AD45" s="112"/>
      <c r="AE45" s="112"/>
      <c r="AM45" s="22"/>
      <c r="AN45" s="109"/>
      <c r="AO45" s="109"/>
      <c r="AP45" s="109"/>
      <c r="AQ45" s="109"/>
      <c r="AR45" s="112"/>
      <c r="AV45" s="195"/>
      <c r="AW45" s="195"/>
      <c r="AY45" s="107"/>
    </row>
    <row r="46" spans="2:51" x14ac:dyDescent="0.25">
      <c r="B46" s="115" t="s">
        <v>353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88"/>
      <c r="U46" s="88"/>
      <c r="V46" s="88"/>
      <c r="W46" s="112"/>
      <c r="X46" s="112"/>
      <c r="Y46" s="112"/>
      <c r="Z46" s="112"/>
      <c r="AA46" s="112"/>
      <c r="AB46" s="112"/>
      <c r="AC46" s="112"/>
      <c r="AD46" s="112"/>
      <c r="AE46" s="112"/>
      <c r="AM46" s="22"/>
      <c r="AN46" s="109"/>
      <c r="AO46" s="109"/>
      <c r="AP46" s="109"/>
      <c r="AQ46" s="109"/>
      <c r="AR46" s="112"/>
      <c r="AV46" s="195"/>
      <c r="AW46" s="195"/>
      <c r="AY46" s="107"/>
    </row>
    <row r="47" spans="2:51" x14ac:dyDescent="0.25">
      <c r="B47" s="91" t="s">
        <v>244</v>
      </c>
      <c r="C47" s="116"/>
      <c r="D47" s="116"/>
      <c r="E47" s="121"/>
      <c r="F47" s="121"/>
      <c r="G47" s="121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88"/>
      <c r="U47" s="88"/>
      <c r="V47" s="88"/>
      <c r="W47" s="112"/>
      <c r="X47" s="112"/>
      <c r="Y47" s="112"/>
      <c r="Z47" s="112"/>
      <c r="AA47" s="112"/>
      <c r="AB47" s="112"/>
      <c r="AC47" s="112"/>
      <c r="AD47" s="112"/>
      <c r="AE47" s="112"/>
      <c r="AM47" s="22"/>
      <c r="AN47" s="109"/>
      <c r="AO47" s="109"/>
      <c r="AP47" s="109"/>
      <c r="AQ47" s="109"/>
      <c r="AR47" s="112"/>
      <c r="AV47" s="195"/>
      <c r="AW47" s="195"/>
      <c r="AY47" s="107"/>
    </row>
    <row r="48" spans="2:51" x14ac:dyDescent="0.25">
      <c r="B48" s="91" t="s">
        <v>355</v>
      </c>
      <c r="C48" s="116"/>
      <c r="D48" s="116"/>
      <c r="E48" s="121"/>
      <c r="F48" s="121"/>
      <c r="G48" s="121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88"/>
      <c r="U48" s="88"/>
      <c r="V48" s="88"/>
      <c r="W48" s="112"/>
      <c r="X48" s="112"/>
      <c r="Y48" s="112"/>
      <c r="Z48" s="112"/>
      <c r="AA48" s="112"/>
      <c r="AB48" s="112"/>
      <c r="AC48" s="112"/>
      <c r="AD48" s="112"/>
      <c r="AE48" s="112"/>
      <c r="AM48" s="22"/>
      <c r="AN48" s="109"/>
      <c r="AO48" s="109"/>
      <c r="AP48" s="109"/>
      <c r="AQ48" s="109"/>
      <c r="AR48" s="112"/>
      <c r="AV48" s="195"/>
      <c r="AW48" s="195"/>
      <c r="AY48" s="107"/>
    </row>
    <row r="49" spans="2:51" x14ac:dyDescent="0.25">
      <c r="B49" s="115" t="s">
        <v>356</v>
      </c>
      <c r="C49" s="116"/>
      <c r="D49" s="116"/>
      <c r="E49" s="121"/>
      <c r="F49" s="121"/>
      <c r="G49" s="121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354</v>
      </c>
      <c r="C50" s="116"/>
      <c r="D50" s="116"/>
      <c r="E50" s="121"/>
      <c r="F50" s="121"/>
      <c r="G50" s="121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131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357</v>
      </c>
      <c r="C52" s="116"/>
      <c r="D52" s="116"/>
      <c r="E52" s="121"/>
      <c r="F52" s="121"/>
      <c r="G52" s="121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5" t="s">
        <v>358</v>
      </c>
      <c r="C53" s="116"/>
      <c r="D53" s="116"/>
      <c r="E53" s="121"/>
      <c r="F53" s="121"/>
      <c r="G53" s="121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72" t="s">
        <v>359</v>
      </c>
      <c r="C54" s="173"/>
      <c r="D54" s="173"/>
      <c r="E54" s="173"/>
      <c r="F54" s="173"/>
      <c r="G54" s="173"/>
      <c r="H54" s="173"/>
      <c r="I54" s="174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72" t="s">
        <v>265</v>
      </c>
      <c r="C55" s="173"/>
      <c r="D55" s="173"/>
      <c r="E55" s="173"/>
      <c r="F55" s="173"/>
      <c r="G55" s="173"/>
      <c r="H55" s="173"/>
      <c r="I55" s="174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72" t="s">
        <v>266</v>
      </c>
      <c r="C56" s="173"/>
      <c r="D56" s="173"/>
      <c r="E56" s="173"/>
      <c r="F56" s="173"/>
      <c r="G56" s="173"/>
      <c r="H56" s="173"/>
      <c r="I56" s="174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22" t="s">
        <v>133</v>
      </c>
      <c r="C57" s="116"/>
      <c r="D57" s="116"/>
      <c r="E57" s="121"/>
      <c r="F57" s="121"/>
      <c r="G57" s="121"/>
      <c r="H57" s="116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18" t="s">
        <v>270</v>
      </c>
      <c r="C58" s="116"/>
      <c r="D58" s="116"/>
      <c r="E58" s="121"/>
      <c r="F58" s="121"/>
      <c r="G58" s="121"/>
      <c r="H58" s="116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20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15" t="s">
        <v>360</v>
      </c>
      <c r="C59" s="116"/>
      <c r="D59" s="116"/>
      <c r="E59" s="121"/>
      <c r="F59" s="121"/>
      <c r="G59" s="121"/>
      <c r="H59" s="116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20"/>
      <c r="T59" s="119"/>
      <c r="U59" s="119"/>
      <c r="V59" s="119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22" t="s">
        <v>138</v>
      </c>
      <c r="C60" s="116"/>
      <c r="D60" s="116"/>
      <c r="E60" s="121"/>
      <c r="F60" s="121"/>
      <c r="G60" s="121"/>
      <c r="H60" s="116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20"/>
      <c r="T60" s="119"/>
      <c r="U60" s="119"/>
      <c r="V60" s="119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1" t="s">
        <v>221</v>
      </c>
      <c r="C61" s="116"/>
      <c r="D61" s="116"/>
      <c r="E61" s="121"/>
      <c r="F61" s="121"/>
      <c r="G61" s="121"/>
      <c r="H61" s="116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20"/>
      <c r="T61" s="119"/>
      <c r="U61" s="119"/>
      <c r="V61" s="119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 t="s">
        <v>182</v>
      </c>
      <c r="C62" s="116"/>
      <c r="D62" s="116"/>
      <c r="E62" s="121"/>
      <c r="F62" s="121"/>
      <c r="G62" s="121"/>
      <c r="H62" s="116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20"/>
      <c r="T62" s="119"/>
      <c r="U62" s="119"/>
      <c r="V62" s="119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 t="s">
        <v>127</v>
      </c>
      <c r="C63" s="116"/>
      <c r="D63" s="116"/>
      <c r="E63" s="121"/>
      <c r="F63" s="121"/>
      <c r="G63" s="121"/>
      <c r="H63" s="116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20"/>
      <c r="T63" s="119"/>
      <c r="U63" s="119"/>
      <c r="V63" s="119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22"/>
      <c r="C64" s="118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20"/>
      <c r="T64" s="119"/>
      <c r="U64" s="119"/>
      <c r="V64" s="119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2:51" x14ac:dyDescent="0.25">
      <c r="B65" s="115"/>
      <c r="C65" s="116"/>
      <c r="D65" s="116"/>
      <c r="E65" s="94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20"/>
      <c r="T65" s="119"/>
      <c r="U65" s="119"/>
      <c r="V65" s="119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2:51" x14ac:dyDescent="0.25">
      <c r="B66" s="91"/>
      <c r="C66" s="116"/>
      <c r="D66" s="116"/>
      <c r="E66" s="116"/>
      <c r="F66" s="116"/>
      <c r="G66" s="116"/>
      <c r="H66" s="116"/>
      <c r="I66" s="176"/>
      <c r="J66" s="117"/>
      <c r="K66" s="117"/>
      <c r="L66" s="117"/>
      <c r="M66" s="117"/>
      <c r="N66" s="117"/>
      <c r="O66" s="117"/>
      <c r="P66" s="117"/>
      <c r="Q66" s="117"/>
      <c r="R66" s="117"/>
      <c r="S66" s="120"/>
      <c r="T66" s="119"/>
      <c r="U66" s="119"/>
      <c r="V66" s="119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2:51" x14ac:dyDescent="0.25">
      <c r="B67" s="95"/>
      <c r="C67" s="116"/>
      <c r="D67" s="116"/>
      <c r="E67" s="116"/>
      <c r="F67" s="116"/>
      <c r="G67" s="116"/>
      <c r="H67" s="116"/>
      <c r="I67" s="176"/>
      <c r="J67" s="117"/>
      <c r="K67" s="117"/>
      <c r="L67" s="117"/>
      <c r="M67" s="117"/>
      <c r="N67" s="117"/>
      <c r="O67" s="117"/>
      <c r="P67" s="117"/>
      <c r="Q67" s="117"/>
      <c r="R67" s="117"/>
      <c r="S67" s="120"/>
      <c r="T67" s="119"/>
      <c r="U67" s="119"/>
      <c r="V67" s="119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2:51" x14ac:dyDescent="0.25">
      <c r="B68" s="95"/>
      <c r="C68" s="118"/>
      <c r="D68" s="116"/>
      <c r="E68" s="116"/>
      <c r="F68" s="116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20"/>
      <c r="T68" s="119"/>
      <c r="U68" s="119"/>
      <c r="V68" s="119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2:51" x14ac:dyDescent="0.25">
      <c r="B69" s="91"/>
      <c r="C69" s="118"/>
      <c r="D69" s="116"/>
      <c r="E69" s="94"/>
      <c r="F69" s="116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9"/>
      <c r="U69" s="119"/>
      <c r="V69" s="119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2:51" x14ac:dyDescent="0.25">
      <c r="B70" s="95"/>
      <c r="C70" s="116"/>
      <c r="D70" s="116"/>
      <c r="E70" s="116"/>
      <c r="F70" s="116"/>
      <c r="G70" s="94"/>
      <c r="H70" s="94"/>
      <c r="I70" s="17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9"/>
      <c r="U70" s="119"/>
      <c r="V70" s="119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2:51" x14ac:dyDescent="0.25">
      <c r="B71" s="95"/>
      <c r="C71" s="116"/>
      <c r="D71" s="116"/>
      <c r="E71" s="116"/>
      <c r="F71" s="116"/>
      <c r="G71" s="94"/>
      <c r="H71" s="94"/>
      <c r="I71" s="123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9"/>
      <c r="U71" s="119"/>
      <c r="V71" s="119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2:51" x14ac:dyDescent="0.25">
      <c r="B72" s="122"/>
      <c r="C72" s="122"/>
      <c r="D72" s="116"/>
      <c r="E72" s="94"/>
      <c r="F72" s="116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9"/>
      <c r="U72" s="119"/>
      <c r="V72" s="119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2:51" x14ac:dyDescent="0.25">
      <c r="B73" s="91"/>
      <c r="C73" s="118"/>
      <c r="D73" s="116"/>
      <c r="E73" s="116"/>
      <c r="F73" s="116"/>
      <c r="G73" s="116"/>
      <c r="H73" s="116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9"/>
      <c r="U73" s="119"/>
      <c r="V73" s="119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2:51" x14ac:dyDescent="0.25">
      <c r="B74" s="95"/>
      <c r="C74" s="118"/>
      <c r="D74" s="116"/>
      <c r="E74" s="94"/>
      <c r="F74" s="116"/>
      <c r="G74" s="116"/>
      <c r="H74" s="116"/>
      <c r="I74" s="116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9"/>
      <c r="U74" s="119"/>
      <c r="V74" s="119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2:51" x14ac:dyDescent="0.25">
      <c r="B75" s="95"/>
      <c r="C75" s="116"/>
      <c r="D75" s="116"/>
      <c r="E75" s="116"/>
      <c r="F75" s="116"/>
      <c r="G75" s="94"/>
      <c r="H75" s="94"/>
      <c r="I75" s="176"/>
      <c r="J75" s="117"/>
      <c r="K75" s="117"/>
      <c r="L75" s="117"/>
      <c r="M75" s="117"/>
      <c r="N75" s="117"/>
      <c r="O75" s="117"/>
      <c r="P75" s="117"/>
      <c r="Q75" s="117"/>
      <c r="R75" s="117"/>
      <c r="S75" s="120"/>
      <c r="T75" s="119"/>
      <c r="U75" s="119"/>
      <c r="V75" s="119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V75" s="111"/>
      <c r="AW75" s="107"/>
      <c r="AX75" s="107"/>
      <c r="AY75" s="107"/>
    </row>
    <row r="76" spans="2:51" x14ac:dyDescent="0.25">
      <c r="B76" s="95"/>
      <c r="C76" s="116"/>
      <c r="D76" s="116"/>
      <c r="E76" s="116"/>
      <c r="F76" s="116"/>
      <c r="G76" s="94"/>
      <c r="H76" s="94"/>
      <c r="I76" s="123"/>
      <c r="J76" s="117"/>
      <c r="K76" s="117"/>
      <c r="L76" s="117"/>
      <c r="M76" s="117"/>
      <c r="N76" s="117"/>
      <c r="O76" s="117"/>
      <c r="P76" s="117"/>
      <c r="Q76" s="117"/>
      <c r="R76" s="117"/>
      <c r="S76" s="120"/>
      <c r="T76" s="120"/>
      <c r="U76" s="120"/>
      <c r="V76" s="120"/>
      <c r="W76" s="112"/>
      <c r="X76" s="112"/>
      <c r="Y76" s="112"/>
      <c r="Z76" s="112"/>
      <c r="AA76" s="112"/>
      <c r="AB76" s="112"/>
      <c r="AC76" s="112"/>
      <c r="AD76" s="112"/>
      <c r="AE76" s="112"/>
      <c r="AM76" s="113"/>
      <c r="AN76" s="113"/>
      <c r="AO76" s="113"/>
      <c r="AP76" s="113"/>
      <c r="AQ76" s="113"/>
      <c r="AR76" s="113"/>
      <c r="AS76" s="114"/>
      <c r="AV76" s="111"/>
      <c r="AW76" s="107"/>
      <c r="AX76" s="107"/>
      <c r="AY76" s="107"/>
    </row>
    <row r="77" spans="2:51" x14ac:dyDescent="0.25">
      <c r="B77" s="95"/>
      <c r="C77" s="122"/>
      <c r="D77" s="116"/>
      <c r="E77" s="94"/>
      <c r="F77" s="116"/>
      <c r="G77" s="116"/>
      <c r="H77" s="116"/>
      <c r="I77" s="116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0"/>
      <c r="U77" s="120"/>
      <c r="V77" s="120"/>
      <c r="W77" s="112"/>
      <c r="X77" s="112"/>
      <c r="Y77" s="112"/>
      <c r="Z77" s="112"/>
      <c r="AA77" s="112"/>
      <c r="AB77" s="112"/>
      <c r="AC77" s="112"/>
      <c r="AD77" s="112"/>
      <c r="AE77" s="112"/>
      <c r="AM77" s="113"/>
      <c r="AN77" s="113"/>
      <c r="AO77" s="113"/>
      <c r="AP77" s="113"/>
      <c r="AQ77" s="113"/>
      <c r="AR77" s="113"/>
      <c r="AS77" s="114"/>
      <c r="AV77" s="111"/>
      <c r="AW77" s="107"/>
      <c r="AX77" s="107"/>
      <c r="AY77" s="107"/>
    </row>
    <row r="78" spans="2:51" x14ac:dyDescent="0.25">
      <c r="B78" s="95"/>
      <c r="C78" s="122"/>
      <c r="D78" s="116"/>
      <c r="E78" s="94"/>
      <c r="F78" s="116"/>
      <c r="G78" s="116"/>
      <c r="H78" s="116"/>
      <c r="I78" s="116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20"/>
      <c r="U78" s="83"/>
      <c r="V78" s="83"/>
      <c r="W78" s="112"/>
      <c r="X78" s="112"/>
      <c r="Y78" s="112"/>
      <c r="Z78" s="112"/>
      <c r="AA78" s="112"/>
      <c r="AB78" s="112"/>
      <c r="AC78" s="112"/>
      <c r="AD78" s="112"/>
      <c r="AE78" s="112"/>
      <c r="AM78" s="113"/>
      <c r="AN78" s="113"/>
      <c r="AO78" s="113"/>
      <c r="AP78" s="113"/>
      <c r="AQ78" s="113"/>
      <c r="AR78" s="113"/>
      <c r="AS78" s="114"/>
      <c r="AV78" s="111"/>
      <c r="AW78" s="107"/>
      <c r="AX78" s="107"/>
      <c r="AY78" s="107"/>
    </row>
    <row r="79" spans="2:51" x14ac:dyDescent="0.25">
      <c r="B79" s="95"/>
      <c r="C79" s="122"/>
      <c r="D79" s="116"/>
      <c r="E79" s="94"/>
      <c r="F79" s="116"/>
      <c r="G79" s="116"/>
      <c r="H79" s="116"/>
      <c r="I79" s="116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20"/>
      <c r="U79" s="83"/>
      <c r="V79" s="83"/>
      <c r="W79" s="112"/>
      <c r="X79" s="112"/>
      <c r="Y79" s="112"/>
      <c r="Z79" s="112"/>
      <c r="AA79" s="112"/>
      <c r="AB79" s="112"/>
      <c r="AC79" s="112"/>
      <c r="AD79" s="112"/>
      <c r="AE79" s="112"/>
      <c r="AM79" s="113"/>
      <c r="AN79" s="113"/>
      <c r="AO79" s="113"/>
      <c r="AP79" s="113"/>
      <c r="AQ79" s="113"/>
      <c r="AR79" s="113"/>
      <c r="AS79" s="114"/>
      <c r="AV79" s="111"/>
      <c r="AW79" s="107"/>
      <c r="AX79" s="107"/>
      <c r="AY79" s="107"/>
    </row>
    <row r="80" spans="2:51" x14ac:dyDescent="0.25">
      <c r="B80" s="95"/>
      <c r="C80" s="118"/>
      <c r="D80" s="116"/>
      <c r="E80" s="94"/>
      <c r="F80" s="116"/>
      <c r="G80" s="116"/>
      <c r="H80" s="116"/>
      <c r="I80" s="116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20"/>
      <c r="U80" s="83"/>
      <c r="V80" s="83"/>
      <c r="W80" s="112"/>
      <c r="X80" s="112"/>
      <c r="Y80" s="112"/>
      <c r="Z80" s="112"/>
      <c r="AA80" s="112"/>
      <c r="AB80" s="112"/>
      <c r="AC80" s="112"/>
      <c r="AD80" s="112"/>
      <c r="AE80" s="112"/>
      <c r="AM80" s="113"/>
      <c r="AN80" s="113"/>
      <c r="AO80" s="113"/>
      <c r="AP80" s="113"/>
      <c r="AQ80" s="113"/>
      <c r="AR80" s="113"/>
      <c r="AS80" s="114"/>
      <c r="AV80" s="111"/>
      <c r="AW80" s="107"/>
      <c r="AX80" s="107"/>
      <c r="AY80" s="107"/>
    </row>
    <row r="81" spans="1:51" x14ac:dyDescent="0.25">
      <c r="B81" s="95"/>
      <c r="C81" s="118"/>
      <c r="D81" s="116"/>
      <c r="E81" s="116"/>
      <c r="F81" s="116"/>
      <c r="G81" s="116"/>
      <c r="H81" s="116"/>
      <c r="I81" s="116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20"/>
      <c r="U81" s="83"/>
      <c r="V81" s="83"/>
      <c r="W81" s="112"/>
      <c r="X81" s="112"/>
      <c r="Y81" s="112"/>
      <c r="Z81" s="112"/>
      <c r="AA81" s="112"/>
      <c r="AB81" s="112"/>
      <c r="AC81" s="112"/>
      <c r="AD81" s="112"/>
      <c r="AE81" s="112"/>
      <c r="AM81" s="113"/>
      <c r="AN81" s="113"/>
      <c r="AO81" s="113"/>
      <c r="AP81" s="113"/>
      <c r="AQ81" s="113"/>
      <c r="AR81" s="113"/>
      <c r="AS81" s="114"/>
      <c r="AV81" s="111"/>
      <c r="AW81" s="107"/>
      <c r="AX81" s="107"/>
      <c r="AY81" s="107"/>
    </row>
    <row r="82" spans="1:51" x14ac:dyDescent="0.25">
      <c r="B82" s="95"/>
      <c r="C82" s="118"/>
      <c r="D82" s="116"/>
      <c r="E82" s="116"/>
      <c r="F82" s="116"/>
      <c r="G82" s="116"/>
      <c r="H82" s="116"/>
      <c r="I82" s="116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20"/>
      <c r="U82" s="83"/>
      <c r="V82" s="83"/>
      <c r="W82" s="112"/>
      <c r="X82" s="112"/>
      <c r="Y82" s="112"/>
      <c r="Z82" s="112"/>
      <c r="AA82" s="112"/>
      <c r="AB82" s="112"/>
      <c r="AC82" s="112"/>
      <c r="AD82" s="112"/>
      <c r="AE82" s="112"/>
      <c r="AM82" s="113"/>
      <c r="AN82" s="113"/>
      <c r="AO82" s="113"/>
      <c r="AP82" s="113"/>
      <c r="AQ82" s="113"/>
      <c r="AR82" s="113"/>
      <c r="AS82" s="114"/>
      <c r="AV82" s="111"/>
      <c r="AW82" s="107"/>
      <c r="AX82" s="107"/>
      <c r="AY82" s="107"/>
    </row>
    <row r="83" spans="1:51" x14ac:dyDescent="0.25">
      <c r="B83" s="95"/>
      <c r="C83" s="118"/>
      <c r="D83" s="116"/>
      <c r="E83" s="94"/>
      <c r="F83" s="116"/>
      <c r="G83" s="116"/>
      <c r="H83" s="116"/>
      <c r="I83" s="116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20"/>
      <c r="U83" s="83"/>
      <c r="V83" s="83"/>
      <c r="W83" s="112"/>
      <c r="X83" s="112"/>
      <c r="Y83" s="112"/>
      <c r="Z83" s="112"/>
      <c r="AA83" s="112"/>
      <c r="AB83" s="112"/>
      <c r="AC83" s="112"/>
      <c r="AD83" s="112"/>
      <c r="AE83" s="112"/>
      <c r="AM83" s="113"/>
      <c r="AN83" s="113"/>
      <c r="AO83" s="113"/>
      <c r="AP83" s="113"/>
      <c r="AQ83" s="113"/>
      <c r="AR83" s="113"/>
      <c r="AS83" s="114"/>
      <c r="AV83" s="111"/>
      <c r="AW83" s="107"/>
      <c r="AX83" s="107"/>
      <c r="AY83" s="107"/>
    </row>
    <row r="84" spans="1:51" x14ac:dyDescent="0.25">
      <c r="B84" s="95"/>
      <c r="C84" s="118"/>
      <c r="D84" s="116"/>
      <c r="E84" s="116"/>
      <c r="F84" s="116"/>
      <c r="G84" s="116"/>
      <c r="H84" s="116"/>
      <c r="I84" s="116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20"/>
      <c r="U84" s="83"/>
      <c r="V84" s="83"/>
      <c r="W84" s="112"/>
      <c r="X84" s="112"/>
      <c r="Y84" s="112"/>
      <c r="Z84" s="112"/>
      <c r="AA84" s="112"/>
      <c r="AB84" s="112"/>
      <c r="AC84" s="112"/>
      <c r="AD84" s="112"/>
      <c r="AE84" s="112"/>
      <c r="AM84" s="113"/>
      <c r="AN84" s="113"/>
      <c r="AO84" s="113"/>
      <c r="AP84" s="113"/>
      <c r="AQ84" s="113"/>
      <c r="AR84" s="113"/>
      <c r="AS84" s="114"/>
      <c r="AV84" s="111"/>
      <c r="AW84" s="107"/>
      <c r="AX84" s="107"/>
      <c r="AY84" s="107"/>
    </row>
    <row r="85" spans="1:51" x14ac:dyDescent="0.25">
      <c r="B85" s="95"/>
      <c r="C85" s="115"/>
      <c r="D85" s="116"/>
      <c r="E85" s="116"/>
      <c r="F85" s="116"/>
      <c r="G85" s="116"/>
      <c r="H85" s="116"/>
      <c r="I85" s="116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20"/>
      <c r="U85" s="83"/>
      <c r="V85" s="83"/>
      <c r="W85" s="112"/>
      <c r="X85" s="112"/>
      <c r="Y85" s="112"/>
      <c r="Z85" s="92"/>
      <c r="AA85" s="112"/>
      <c r="AB85" s="112"/>
      <c r="AC85" s="112"/>
      <c r="AD85" s="112"/>
      <c r="AE85" s="112"/>
      <c r="AM85" s="113"/>
      <c r="AN85" s="113"/>
      <c r="AO85" s="113"/>
      <c r="AP85" s="113"/>
      <c r="AQ85" s="113"/>
      <c r="AR85" s="113"/>
      <c r="AS85" s="114"/>
      <c r="AV85" s="111"/>
      <c r="AW85" s="107"/>
      <c r="AX85" s="107"/>
      <c r="AY85" s="107"/>
    </row>
    <row r="86" spans="1:51" x14ac:dyDescent="0.25">
      <c r="B86" s="95"/>
      <c r="C86" s="115"/>
      <c r="D86" s="94"/>
      <c r="E86" s="116"/>
      <c r="F86" s="116"/>
      <c r="G86" s="116"/>
      <c r="H86" s="116"/>
      <c r="I86" s="94"/>
      <c r="J86" s="117"/>
      <c r="K86" s="117"/>
      <c r="L86" s="117"/>
      <c r="M86" s="117"/>
      <c r="N86" s="117"/>
      <c r="O86" s="117"/>
      <c r="P86" s="117"/>
      <c r="Q86" s="117"/>
      <c r="R86" s="117"/>
      <c r="S86" s="92"/>
      <c r="T86" s="92"/>
      <c r="U86" s="92"/>
      <c r="V86" s="92"/>
      <c r="W86" s="92"/>
      <c r="X86" s="92"/>
      <c r="Y86" s="92"/>
      <c r="Z86" s="84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111"/>
      <c r="AW86" s="107"/>
      <c r="AX86" s="107"/>
      <c r="AY86" s="107"/>
    </row>
    <row r="87" spans="1:51" x14ac:dyDescent="0.25">
      <c r="B87" s="95"/>
      <c r="C87" s="122"/>
      <c r="D87" s="94"/>
      <c r="E87" s="116"/>
      <c r="F87" s="116"/>
      <c r="G87" s="116"/>
      <c r="H87" s="116"/>
      <c r="I87" s="94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84"/>
      <c r="X87" s="84"/>
      <c r="Y87" s="84"/>
      <c r="Z87" s="112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111"/>
      <c r="AW87" s="107"/>
      <c r="AX87" s="107"/>
      <c r="AY87" s="107"/>
    </row>
    <row r="88" spans="1:51" x14ac:dyDescent="0.25">
      <c r="B88" s="95"/>
      <c r="C88" s="122"/>
      <c r="D88" s="116"/>
      <c r="E88" s="94"/>
      <c r="F88" s="116"/>
      <c r="G88" s="116"/>
      <c r="H88" s="116"/>
      <c r="I88" s="116"/>
      <c r="J88" s="92"/>
      <c r="K88" s="92"/>
      <c r="L88" s="92"/>
      <c r="M88" s="92"/>
      <c r="N88" s="92"/>
      <c r="O88" s="92"/>
      <c r="P88" s="92"/>
      <c r="Q88" s="92"/>
      <c r="R88" s="92"/>
      <c r="S88" s="117"/>
      <c r="T88" s="120"/>
      <c r="U88" s="83"/>
      <c r="V88" s="83"/>
      <c r="W88" s="112"/>
      <c r="X88" s="112"/>
      <c r="Y88" s="112"/>
      <c r="Z88" s="112"/>
      <c r="AA88" s="112"/>
      <c r="AB88" s="112"/>
      <c r="AC88" s="112"/>
      <c r="AD88" s="112"/>
      <c r="AE88" s="112"/>
      <c r="AM88" s="113"/>
      <c r="AN88" s="113"/>
      <c r="AO88" s="113"/>
      <c r="AP88" s="113"/>
      <c r="AQ88" s="113"/>
      <c r="AR88" s="113"/>
      <c r="AS88" s="114"/>
      <c r="AV88" s="111"/>
      <c r="AW88" s="107"/>
      <c r="AX88" s="107"/>
      <c r="AY88" s="107"/>
    </row>
    <row r="89" spans="1:51" x14ac:dyDescent="0.25">
      <c r="B89" s="95"/>
      <c r="C89" s="118"/>
      <c r="D89" s="116"/>
      <c r="E89" s="94"/>
      <c r="F89" s="94"/>
      <c r="G89" s="116"/>
      <c r="H89" s="116"/>
      <c r="I89" s="116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20"/>
      <c r="U89" s="83"/>
      <c r="V89" s="83"/>
      <c r="W89" s="112"/>
      <c r="X89" s="112"/>
      <c r="Y89" s="112"/>
      <c r="Z89" s="112"/>
      <c r="AA89" s="112"/>
      <c r="AB89" s="112"/>
      <c r="AC89" s="112"/>
      <c r="AD89" s="112"/>
      <c r="AE89" s="112"/>
      <c r="AM89" s="113"/>
      <c r="AN89" s="113"/>
      <c r="AO89" s="113"/>
      <c r="AP89" s="113"/>
      <c r="AQ89" s="113"/>
      <c r="AR89" s="113"/>
      <c r="AS89" s="114"/>
      <c r="AV89" s="111"/>
      <c r="AW89" s="107"/>
      <c r="AX89" s="107"/>
      <c r="AY89" s="107"/>
    </row>
    <row r="90" spans="1:51" x14ac:dyDescent="0.25">
      <c r="B90" s="95"/>
      <c r="C90" s="118"/>
      <c r="D90" s="116"/>
      <c r="E90" s="116"/>
      <c r="F90" s="94"/>
      <c r="G90" s="94"/>
      <c r="H90" s="94"/>
      <c r="I90" s="116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20"/>
      <c r="U90" s="83"/>
      <c r="V90" s="83"/>
      <c r="W90" s="112"/>
      <c r="X90" s="112"/>
      <c r="Y90" s="112"/>
      <c r="Z90" s="112"/>
      <c r="AA90" s="112"/>
      <c r="AB90" s="112"/>
      <c r="AC90" s="112"/>
      <c r="AD90" s="112"/>
      <c r="AE90" s="112"/>
      <c r="AM90" s="113"/>
      <c r="AN90" s="113"/>
      <c r="AO90" s="113"/>
      <c r="AP90" s="113"/>
      <c r="AQ90" s="113"/>
      <c r="AR90" s="113"/>
      <c r="AS90" s="114"/>
      <c r="AV90" s="111"/>
      <c r="AW90" s="107"/>
      <c r="AX90" s="107"/>
      <c r="AY90" s="107"/>
    </row>
    <row r="91" spans="1:51" x14ac:dyDescent="0.25">
      <c r="B91" s="177"/>
      <c r="C91" s="92"/>
      <c r="D91" s="116"/>
      <c r="E91" s="116"/>
      <c r="F91" s="116"/>
      <c r="G91" s="94"/>
      <c r="H91" s="94"/>
      <c r="I91" s="116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20"/>
      <c r="U91" s="83"/>
      <c r="V91" s="83"/>
      <c r="W91" s="112"/>
      <c r="X91" s="112"/>
      <c r="Y91" s="112"/>
      <c r="Z91" s="112"/>
      <c r="AA91" s="112"/>
      <c r="AB91" s="112"/>
      <c r="AC91" s="112"/>
      <c r="AD91" s="112"/>
      <c r="AE91" s="112"/>
      <c r="AM91" s="113"/>
      <c r="AN91" s="113"/>
      <c r="AO91" s="113"/>
      <c r="AP91" s="113"/>
      <c r="AQ91" s="113"/>
      <c r="AR91" s="113"/>
      <c r="AS91" s="114"/>
      <c r="AV91" s="111"/>
      <c r="AW91" s="107"/>
      <c r="AX91" s="107"/>
      <c r="AY91" s="107"/>
    </row>
    <row r="92" spans="1:51" x14ac:dyDescent="0.25">
      <c r="B92" s="177"/>
      <c r="C92" s="122"/>
      <c r="D92" s="92"/>
      <c r="E92" s="116"/>
      <c r="F92" s="116"/>
      <c r="G92" s="116"/>
      <c r="H92" s="116"/>
      <c r="I92" s="92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20"/>
      <c r="U92" s="83"/>
      <c r="V92" s="83"/>
      <c r="W92" s="112"/>
      <c r="X92" s="112"/>
      <c r="Y92" s="112"/>
      <c r="Z92" s="112"/>
      <c r="AA92" s="112"/>
      <c r="AB92" s="112"/>
      <c r="AC92" s="112"/>
      <c r="AD92" s="112"/>
      <c r="AE92" s="112"/>
      <c r="AM92" s="113"/>
      <c r="AN92" s="113"/>
      <c r="AO92" s="113"/>
      <c r="AP92" s="113"/>
      <c r="AQ92" s="113"/>
      <c r="AR92" s="113"/>
      <c r="AS92" s="114"/>
      <c r="AV92" s="111"/>
      <c r="AW92" s="107"/>
      <c r="AX92" s="107"/>
      <c r="AY92" s="107"/>
    </row>
    <row r="93" spans="1:51" x14ac:dyDescent="0.25">
      <c r="B93" s="180"/>
      <c r="C93" s="183"/>
      <c r="D93" s="84"/>
      <c r="E93" s="178"/>
      <c r="F93" s="178"/>
      <c r="G93" s="178"/>
      <c r="H93" s="178"/>
      <c r="I93" s="84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84"/>
      <c r="U93" s="185"/>
      <c r="V93" s="185"/>
      <c r="W93" s="112"/>
      <c r="X93" s="112"/>
      <c r="Y93" s="112"/>
      <c r="Z93" s="112"/>
      <c r="AA93" s="112"/>
      <c r="AB93" s="112"/>
      <c r="AC93" s="112"/>
      <c r="AD93" s="112"/>
      <c r="AE93" s="112"/>
      <c r="AM93" s="113"/>
      <c r="AN93" s="113"/>
      <c r="AO93" s="113"/>
      <c r="AP93" s="113"/>
      <c r="AQ93" s="113"/>
      <c r="AR93" s="113"/>
      <c r="AS93" s="114"/>
      <c r="AU93" s="107"/>
      <c r="AV93" s="111"/>
      <c r="AW93" s="107"/>
      <c r="AX93" s="107"/>
      <c r="AY93" s="182"/>
    </row>
    <row r="94" spans="1:51" s="182" customFormat="1" x14ac:dyDescent="0.25">
      <c r="B94" s="180"/>
      <c r="C94" s="186"/>
      <c r="D94" s="178"/>
      <c r="E94" s="84"/>
      <c r="F94" s="178"/>
      <c r="G94" s="178"/>
      <c r="H94" s="178"/>
      <c r="I94" s="178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84"/>
      <c r="U94" s="185"/>
      <c r="V94" s="185"/>
      <c r="W94" s="112"/>
      <c r="X94" s="112"/>
      <c r="Y94" s="112"/>
      <c r="Z94" s="112"/>
      <c r="AA94" s="112"/>
      <c r="AB94" s="112"/>
      <c r="AC94" s="112"/>
      <c r="AD94" s="112"/>
      <c r="AE94" s="112"/>
      <c r="AM94" s="113"/>
      <c r="AN94" s="113"/>
      <c r="AO94" s="113"/>
      <c r="AP94" s="113"/>
      <c r="AQ94" s="113"/>
      <c r="AR94" s="113"/>
      <c r="AS94" s="114"/>
      <c r="AT94" s="22"/>
      <c r="AV94" s="111"/>
      <c r="AY94" s="107"/>
    </row>
    <row r="95" spans="1:51" x14ac:dyDescent="0.25">
      <c r="A95" s="112"/>
      <c r="B95" s="180"/>
      <c r="C95" s="181"/>
      <c r="D95" s="178"/>
      <c r="E95" s="84"/>
      <c r="F95" s="84"/>
      <c r="G95" s="178"/>
      <c r="H95" s="178"/>
      <c r="I95" s="113"/>
      <c r="J95" s="113"/>
      <c r="K95" s="113"/>
      <c r="L95" s="113"/>
      <c r="M95" s="113"/>
      <c r="N95" s="113"/>
      <c r="O95" s="114"/>
      <c r="P95" s="109"/>
      <c r="R95" s="111"/>
      <c r="AS95" s="107"/>
      <c r="AT95" s="107"/>
      <c r="AU95" s="107"/>
      <c r="AV95" s="107"/>
      <c r="AW95" s="107"/>
      <c r="AX95" s="107"/>
      <c r="AY95" s="107"/>
    </row>
    <row r="96" spans="1:51" x14ac:dyDescent="0.25">
      <c r="A96" s="112"/>
      <c r="B96" s="180"/>
      <c r="C96" s="182"/>
      <c r="D96" s="182"/>
      <c r="E96" s="182"/>
      <c r="F96" s="182"/>
      <c r="G96" s="84"/>
      <c r="H96" s="84"/>
      <c r="I96" s="113"/>
      <c r="J96" s="113"/>
      <c r="K96" s="113"/>
      <c r="L96" s="113"/>
      <c r="M96" s="113"/>
      <c r="N96" s="113"/>
      <c r="O96" s="114"/>
      <c r="P96" s="109"/>
      <c r="R96" s="109"/>
      <c r="AS96" s="107"/>
      <c r="AT96" s="107"/>
      <c r="AU96" s="107"/>
      <c r="AV96" s="107"/>
      <c r="AW96" s="107"/>
      <c r="AX96" s="107"/>
      <c r="AY96" s="107"/>
    </row>
    <row r="97" spans="1:51" x14ac:dyDescent="0.25">
      <c r="A97" s="112"/>
      <c r="B97" s="84"/>
      <c r="C97" s="182"/>
      <c r="D97" s="182"/>
      <c r="E97" s="182"/>
      <c r="F97" s="182"/>
      <c r="G97" s="84"/>
      <c r="H97" s="84"/>
      <c r="I97" s="113"/>
      <c r="J97" s="113"/>
      <c r="K97" s="113"/>
      <c r="L97" s="113"/>
      <c r="M97" s="113"/>
      <c r="N97" s="113"/>
      <c r="O97" s="114"/>
      <c r="P97" s="109"/>
      <c r="R97" s="109"/>
      <c r="AS97" s="107"/>
      <c r="AT97" s="107"/>
      <c r="AU97" s="107"/>
      <c r="AV97" s="107"/>
      <c r="AW97" s="107"/>
      <c r="AX97" s="107"/>
      <c r="AY97" s="107"/>
    </row>
    <row r="98" spans="1:51" x14ac:dyDescent="0.25">
      <c r="A98" s="112"/>
      <c r="B98" s="84"/>
      <c r="C98" s="182"/>
      <c r="D98" s="182"/>
      <c r="E98" s="182"/>
      <c r="F98" s="182"/>
      <c r="G98" s="182"/>
      <c r="H98" s="182"/>
      <c r="I98" s="113"/>
      <c r="J98" s="113"/>
      <c r="K98" s="113"/>
      <c r="L98" s="113"/>
      <c r="M98" s="113"/>
      <c r="N98" s="113"/>
      <c r="O98" s="114"/>
      <c r="P98" s="109"/>
      <c r="R98" s="109"/>
      <c r="AS98" s="107"/>
      <c r="AT98" s="107"/>
      <c r="AU98" s="107"/>
      <c r="AV98" s="107"/>
      <c r="AW98" s="107"/>
      <c r="AX98" s="107"/>
      <c r="AY98" s="107"/>
    </row>
    <row r="99" spans="1:51" x14ac:dyDescent="0.25">
      <c r="A99" s="112"/>
      <c r="B99" s="180"/>
      <c r="C99" s="182"/>
      <c r="D99" s="182"/>
      <c r="E99" s="182"/>
      <c r="F99" s="182"/>
      <c r="G99" s="182"/>
      <c r="H99" s="182"/>
      <c r="I99" s="113"/>
      <c r="J99" s="113"/>
      <c r="K99" s="113"/>
      <c r="L99" s="113"/>
      <c r="M99" s="113"/>
      <c r="N99" s="113"/>
      <c r="O99" s="114"/>
      <c r="P99" s="109"/>
      <c r="R99" s="109"/>
      <c r="AS99" s="107"/>
      <c r="AT99" s="107"/>
      <c r="AU99" s="107"/>
      <c r="AV99" s="107"/>
      <c r="AW99" s="107"/>
      <c r="AX99" s="107"/>
      <c r="AY99" s="107"/>
    </row>
    <row r="100" spans="1:51" x14ac:dyDescent="0.25">
      <c r="A100" s="112"/>
      <c r="C100" s="182"/>
      <c r="D100" s="182"/>
      <c r="E100" s="182"/>
      <c r="F100" s="182"/>
      <c r="G100" s="182"/>
      <c r="H100" s="182"/>
      <c r="I100" s="113"/>
      <c r="J100" s="113"/>
      <c r="K100" s="113"/>
      <c r="L100" s="113"/>
      <c r="M100" s="113"/>
      <c r="N100" s="113"/>
      <c r="O100" s="114"/>
      <c r="P100" s="109"/>
      <c r="R100" s="109"/>
      <c r="AS100" s="107"/>
      <c r="AT100" s="107"/>
      <c r="AU100" s="107"/>
      <c r="AV100" s="107"/>
      <c r="AW100" s="107"/>
      <c r="AX100" s="107"/>
      <c r="AY100" s="107"/>
    </row>
    <row r="101" spans="1:51" x14ac:dyDescent="0.25">
      <c r="A101" s="112"/>
      <c r="C101" s="182"/>
      <c r="D101" s="182"/>
      <c r="E101" s="182"/>
      <c r="F101" s="182"/>
      <c r="G101" s="182"/>
      <c r="H101" s="182"/>
      <c r="I101" s="113"/>
      <c r="J101" s="113"/>
      <c r="K101" s="113"/>
      <c r="L101" s="113"/>
      <c r="M101" s="113"/>
      <c r="N101" s="113"/>
      <c r="O101" s="114"/>
      <c r="P101" s="109"/>
      <c r="R101" s="84"/>
      <c r="AS101" s="107"/>
      <c r="AT101" s="107"/>
      <c r="AU101" s="107"/>
      <c r="AV101" s="107"/>
      <c r="AW101" s="107"/>
      <c r="AX101" s="107"/>
      <c r="AY101" s="107"/>
    </row>
    <row r="102" spans="1:51" x14ac:dyDescent="0.25">
      <c r="A102" s="112"/>
      <c r="I102" s="113"/>
      <c r="J102" s="113"/>
      <c r="K102" s="113"/>
      <c r="L102" s="113"/>
      <c r="M102" s="113"/>
      <c r="N102" s="113"/>
      <c r="O102" s="114"/>
      <c r="R102" s="109"/>
      <c r="AS102" s="107"/>
      <c r="AT102" s="107"/>
      <c r="AU102" s="107"/>
      <c r="AV102" s="107"/>
      <c r="AW102" s="107"/>
      <c r="AX102" s="107"/>
      <c r="AY102" s="107"/>
    </row>
    <row r="103" spans="1:51" x14ac:dyDescent="0.25">
      <c r="O103" s="114"/>
      <c r="R103" s="109"/>
      <c r="AS103" s="107"/>
      <c r="AT103" s="107"/>
      <c r="AU103" s="107"/>
      <c r="AV103" s="107"/>
      <c r="AW103" s="107"/>
      <c r="AX103" s="107"/>
      <c r="AY103" s="107"/>
    </row>
    <row r="104" spans="1:51" x14ac:dyDescent="0.25">
      <c r="O104" s="114"/>
      <c r="R104" s="109"/>
      <c r="AS104" s="107"/>
      <c r="AT104" s="107"/>
      <c r="AU104" s="107"/>
      <c r="AV104" s="107"/>
      <c r="AW104" s="107"/>
      <c r="AX104" s="107"/>
      <c r="AY104" s="107"/>
    </row>
    <row r="105" spans="1:51" x14ac:dyDescent="0.25">
      <c r="O105" s="114"/>
      <c r="R105" s="109"/>
      <c r="AS105" s="107"/>
      <c r="AT105" s="107"/>
      <c r="AU105" s="107"/>
      <c r="AV105" s="107"/>
      <c r="AW105" s="107"/>
      <c r="AX105" s="107"/>
      <c r="AY105" s="107"/>
    </row>
    <row r="106" spans="1:51" x14ac:dyDescent="0.25">
      <c r="O106" s="114"/>
      <c r="R106" s="109"/>
      <c r="AS106" s="107"/>
      <c r="AT106" s="107"/>
      <c r="AU106" s="107"/>
      <c r="AV106" s="107"/>
      <c r="AW106" s="107"/>
      <c r="AX106" s="107"/>
      <c r="AY106" s="107"/>
    </row>
    <row r="107" spans="1:51" x14ac:dyDescent="0.25">
      <c r="O107" s="114"/>
      <c r="AS107" s="107"/>
      <c r="AT107" s="107"/>
      <c r="AU107" s="107"/>
      <c r="AV107" s="107"/>
      <c r="AW107" s="107"/>
      <c r="AX107" s="107"/>
      <c r="AY107" s="107"/>
    </row>
    <row r="108" spans="1:51" x14ac:dyDescent="0.25">
      <c r="O108" s="114"/>
      <c r="AS108" s="107"/>
      <c r="AT108" s="107"/>
      <c r="AU108" s="107"/>
      <c r="AV108" s="107"/>
      <c r="AW108" s="107"/>
      <c r="AX108" s="107"/>
      <c r="AY108" s="107"/>
    </row>
    <row r="109" spans="1:51" x14ac:dyDescent="0.25">
      <c r="O109" s="114"/>
      <c r="AS109" s="107"/>
      <c r="AT109" s="107"/>
      <c r="AU109" s="107"/>
      <c r="AV109" s="107"/>
      <c r="AW109" s="107"/>
      <c r="AX109" s="107"/>
      <c r="AY109" s="107"/>
    </row>
    <row r="110" spans="1:51" x14ac:dyDescent="0.25">
      <c r="O110" s="114"/>
      <c r="AS110" s="107"/>
      <c r="AT110" s="107"/>
      <c r="AU110" s="107"/>
      <c r="AV110" s="107"/>
      <c r="AW110" s="107"/>
      <c r="AX110" s="107"/>
      <c r="AY110" s="107"/>
    </row>
    <row r="111" spans="1:51" x14ac:dyDescent="0.25">
      <c r="O111" s="114"/>
      <c r="AS111" s="107"/>
      <c r="AT111" s="107"/>
      <c r="AU111" s="107"/>
      <c r="AV111" s="107"/>
      <c r="AW111" s="107"/>
      <c r="AX111" s="107"/>
      <c r="AY111" s="107"/>
    </row>
    <row r="112" spans="1:51" x14ac:dyDescent="0.25">
      <c r="O112" s="114"/>
      <c r="AS112" s="107"/>
      <c r="AT112" s="107"/>
      <c r="AU112" s="107"/>
      <c r="AV112" s="107"/>
      <c r="AW112" s="107"/>
      <c r="AX112" s="107"/>
      <c r="AY112" s="107"/>
    </row>
    <row r="113" spans="15:51" x14ac:dyDescent="0.25">
      <c r="O113" s="114"/>
      <c r="Q113" s="109"/>
      <c r="AS113" s="107"/>
      <c r="AT113" s="107"/>
      <c r="AU113" s="107"/>
      <c r="AV113" s="107"/>
      <c r="AW113" s="107"/>
      <c r="AX113" s="107"/>
      <c r="AY113" s="107"/>
    </row>
    <row r="114" spans="15:51" x14ac:dyDescent="0.25">
      <c r="O114" s="14"/>
      <c r="P114" s="109"/>
      <c r="Q114" s="109"/>
      <c r="AS114" s="107"/>
      <c r="AT114" s="107"/>
      <c r="AU114" s="107"/>
      <c r="AV114" s="107"/>
      <c r="AW114" s="107"/>
      <c r="AX114" s="107"/>
      <c r="AY114" s="107"/>
    </row>
    <row r="115" spans="15:51" x14ac:dyDescent="0.25">
      <c r="O115" s="14"/>
      <c r="P115" s="109"/>
      <c r="Q115" s="109"/>
      <c r="AS115" s="107"/>
      <c r="AT115" s="107"/>
      <c r="AU115" s="107"/>
      <c r="AV115" s="107"/>
      <c r="AW115" s="107"/>
      <c r="AX115" s="107"/>
      <c r="AY115" s="107"/>
    </row>
    <row r="116" spans="15:51" x14ac:dyDescent="0.25">
      <c r="O116" s="14"/>
      <c r="P116" s="109"/>
      <c r="Q116" s="109"/>
      <c r="AS116" s="107"/>
      <c r="AT116" s="107"/>
      <c r="AU116" s="107"/>
      <c r="AV116" s="107"/>
      <c r="AW116" s="107"/>
      <c r="AX116" s="107"/>
      <c r="AY116" s="107"/>
    </row>
    <row r="117" spans="15:51" x14ac:dyDescent="0.25">
      <c r="O117" s="14"/>
      <c r="P117" s="109"/>
      <c r="Q117" s="109"/>
      <c r="AS117" s="107"/>
      <c r="AT117" s="107"/>
      <c r="AU117" s="107"/>
      <c r="AV117" s="107"/>
      <c r="AW117" s="107"/>
      <c r="AX117" s="107"/>
      <c r="AY117" s="107"/>
    </row>
    <row r="118" spans="15:51" x14ac:dyDescent="0.25">
      <c r="O118" s="14"/>
      <c r="P118" s="109"/>
      <c r="Q118" s="109"/>
      <c r="AS118" s="107"/>
      <c r="AT118" s="107"/>
      <c r="AU118" s="107"/>
      <c r="AV118" s="107"/>
      <c r="AW118" s="107"/>
      <c r="AX118" s="107"/>
      <c r="AY118" s="107"/>
    </row>
    <row r="119" spans="15:51" x14ac:dyDescent="0.25">
      <c r="O119" s="14"/>
      <c r="P119" s="109"/>
      <c r="Q119" s="109"/>
      <c r="AS119" s="107"/>
      <c r="AT119" s="107"/>
      <c r="AU119" s="107"/>
      <c r="AV119" s="107"/>
      <c r="AW119" s="107"/>
      <c r="AX119" s="107"/>
      <c r="AY119" s="107"/>
    </row>
    <row r="120" spans="15:51" x14ac:dyDescent="0.25">
      <c r="O120" s="14"/>
      <c r="P120" s="109"/>
      <c r="Q120" s="109"/>
      <c r="AS120" s="107"/>
      <c r="AT120" s="107"/>
      <c r="AU120" s="107"/>
      <c r="AV120" s="107"/>
      <c r="AW120" s="107"/>
      <c r="AX120" s="107"/>
      <c r="AY120" s="107"/>
    </row>
    <row r="121" spans="15:51" x14ac:dyDescent="0.25">
      <c r="O121" s="14"/>
      <c r="P121" s="109"/>
      <c r="Q121" s="109"/>
      <c r="AS121" s="107"/>
      <c r="AT121" s="107"/>
      <c r="AU121" s="107"/>
      <c r="AV121" s="107"/>
      <c r="AW121" s="107"/>
      <c r="AX121" s="107"/>
      <c r="AY121" s="107"/>
    </row>
    <row r="122" spans="15:51" x14ac:dyDescent="0.25">
      <c r="O122" s="14"/>
      <c r="P122" s="109"/>
      <c r="Q122" s="109"/>
      <c r="AS122" s="107"/>
      <c r="AT122" s="107"/>
      <c r="AU122" s="107"/>
      <c r="AV122" s="107"/>
      <c r="AW122" s="107"/>
      <c r="AX122" s="107"/>
      <c r="AY122" s="107"/>
    </row>
    <row r="123" spans="15:51" x14ac:dyDescent="0.25">
      <c r="O123" s="14"/>
      <c r="P123" s="109"/>
      <c r="Q123" s="109"/>
      <c r="R123" s="109"/>
      <c r="S123" s="109"/>
      <c r="AS123" s="107"/>
      <c r="AT123" s="107"/>
      <c r="AU123" s="107"/>
      <c r="AV123" s="107"/>
      <c r="AW123" s="107"/>
      <c r="AX123" s="107"/>
      <c r="AY123" s="107"/>
    </row>
    <row r="124" spans="15:51" x14ac:dyDescent="0.25">
      <c r="O124" s="14"/>
      <c r="P124" s="109"/>
      <c r="Q124" s="109"/>
      <c r="R124" s="109"/>
      <c r="S124" s="109"/>
      <c r="T124" s="109"/>
      <c r="AS124" s="107"/>
      <c r="AT124" s="107"/>
      <c r="AU124" s="107"/>
      <c r="AV124" s="107"/>
      <c r="AW124" s="107"/>
      <c r="AX124" s="107"/>
      <c r="AY124" s="107"/>
    </row>
    <row r="125" spans="15:51" x14ac:dyDescent="0.25">
      <c r="O125" s="14"/>
      <c r="P125" s="109"/>
      <c r="Q125" s="109"/>
      <c r="R125" s="109"/>
      <c r="S125" s="109"/>
      <c r="T125" s="109"/>
      <c r="AS125" s="107"/>
      <c r="AT125" s="107"/>
      <c r="AU125" s="107"/>
      <c r="AV125" s="107"/>
      <c r="AW125" s="107"/>
      <c r="AX125" s="107"/>
      <c r="AY125" s="107"/>
    </row>
    <row r="126" spans="15:51" x14ac:dyDescent="0.25">
      <c r="O126" s="14"/>
      <c r="P126" s="109"/>
      <c r="T126" s="109"/>
      <c r="AS126" s="107"/>
      <c r="AT126" s="107"/>
      <c r="AU126" s="107"/>
      <c r="AV126" s="107"/>
      <c r="AW126" s="107"/>
      <c r="AX126" s="107"/>
      <c r="AY126" s="107"/>
    </row>
    <row r="127" spans="15:51" x14ac:dyDescent="0.25">
      <c r="O127" s="109"/>
      <c r="Q127" s="109"/>
      <c r="R127" s="109"/>
      <c r="S127" s="109"/>
      <c r="AS127" s="107"/>
      <c r="AT127" s="107"/>
      <c r="AU127" s="107"/>
      <c r="AV127" s="107"/>
      <c r="AW127" s="107"/>
      <c r="AX127" s="107"/>
      <c r="AY127" s="107"/>
    </row>
    <row r="128" spans="15:51" x14ac:dyDescent="0.25">
      <c r="O128" s="14"/>
      <c r="P128" s="109"/>
      <c r="Q128" s="109"/>
      <c r="R128" s="109"/>
      <c r="S128" s="109"/>
      <c r="T128" s="109"/>
      <c r="AS128" s="107"/>
      <c r="AT128" s="107"/>
      <c r="AU128" s="107"/>
      <c r="AV128" s="107"/>
      <c r="AW128" s="107"/>
      <c r="AX128" s="107"/>
      <c r="AY128" s="107"/>
    </row>
    <row r="129" spans="15:51" x14ac:dyDescent="0.25">
      <c r="O129" s="14"/>
      <c r="P129" s="109"/>
      <c r="Q129" s="109"/>
      <c r="R129" s="109"/>
      <c r="S129" s="109"/>
      <c r="T129" s="109"/>
      <c r="U129" s="109"/>
      <c r="AS129" s="107"/>
      <c r="AT129" s="107"/>
      <c r="AU129" s="107"/>
      <c r="AV129" s="107"/>
      <c r="AW129" s="107"/>
      <c r="AX129" s="107"/>
      <c r="AY129" s="107"/>
    </row>
    <row r="130" spans="15:51" x14ac:dyDescent="0.25">
      <c r="O130" s="14"/>
      <c r="P130" s="109"/>
      <c r="T130" s="109"/>
      <c r="U130" s="109"/>
      <c r="AS130" s="107"/>
      <c r="AT130" s="107"/>
      <c r="AU130" s="107"/>
      <c r="AV130" s="107"/>
      <c r="AW130" s="107"/>
      <c r="AX130" s="107"/>
    </row>
    <row r="141" spans="15:51" x14ac:dyDescent="0.25">
      <c r="AY141" s="107"/>
    </row>
    <row r="142" spans="15:51" x14ac:dyDescent="0.25">
      <c r="AS142" s="107"/>
      <c r="AT142" s="107"/>
      <c r="AU142" s="107"/>
      <c r="AV142" s="107"/>
      <c r="AW142" s="107"/>
      <c r="AX142" s="107"/>
    </row>
  </sheetData>
  <protectedRanges>
    <protectedRange sqref="N86:R86 B99 S88:T94 B91:B96 S84:T85 N89:R94 T76:T83 T49:T55 T59:T67" name="Range2_12_5_1_1"/>
    <protectedRange sqref="N10 L10 L6 D6 D8 AD8 AF8 O8:U8 AJ8:AR8 AF10 AR11:AR34 L24:N31 N12:N23 N32:N34 N11:P11 AB11:AF12 O12:P34 V12:AA12 R11:AA11 R12:U34 E11:G34 V13:AF34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Q10" name="Range1_17_1_1_1"/>
    <protectedRange sqref="AG10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97:B98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11:J15 J26:J34" name="Range1_1_2_1_10_1_1_1_1"/>
    <protectedRange sqref="R101" name="Range2_2_1_10_1_1_1_1_1"/>
    <protectedRange sqref="S38:S44" name="Range2_12_3_1_1_1_1"/>
    <protectedRange sqref="D38:H38 N38:R44" name="Range2_12_1_3_1_1_1_1"/>
    <protectedRange sqref="I38:M38 E39:M44" name="Range2_2_12_1_6_1_1_1_1"/>
    <protectedRange sqref="D39:D44" name="Range2_1_1_1_1_11_1_1_1_1_1_1"/>
    <protectedRange sqref="C39:C43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8:B90" name="Range2_12_5_1_1_2"/>
    <protectedRange sqref="B87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85:B86" name="Range2_12_5_1_1_2_1"/>
    <protectedRange sqref="B84" name="Range2_12_5_1_1_2_1_2_1"/>
    <protectedRange sqref="B83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81" name="Range2_12_5_1_1_2_1_4_1_1_1_2_1_1_1_1_1_1_1_1_1_2_1_1_1_1_1"/>
    <protectedRange sqref="B82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80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9" name="Range2_12_5_1_1_2_1_2_2_1_1_1_1_2_1_1_1"/>
    <protectedRange sqref="B78" name="Range2_12_5_1_1_2_1_2_2_1_1_1_1_2_1_1_1_2"/>
    <protectedRange sqref="C44" name="Range2_1_2_1_1_1_1_1_1"/>
    <protectedRange sqref="B77" name="Range2_12_5_1_1_2_1_2_2_1_1_1_1_2_1_1_1_2_1_1"/>
    <protectedRange sqref="B43:B44" name="Range2_12_5_1_1_1_1_1_2"/>
    <protectedRange sqref="G52:H53" name="Range2_2_12_1_3_1_1_1_1_1_4_1_1_2"/>
    <protectedRange sqref="E52:F53" name="Range2_2_12_1_7_1_1_3_1_1_2"/>
    <protectedRange sqref="S52:S55 S59:S67" name="Range2_12_5_1_1_2_3_1_1"/>
    <protectedRange sqref="Q52:R55" name="Range2_12_1_6_1_1_1_1_2_1_2"/>
    <protectedRange sqref="N52:P55" name="Range2_12_1_2_3_1_1_1_1_2_1_2"/>
    <protectedRange sqref="I52:M53 L54:M55" name="Range2_2_12_1_4_3_1_1_1_1_2_1_2"/>
    <protectedRange sqref="D52:D53" name="Range2_2_12_1_3_1_2_1_1_1_2_1_2_1_2"/>
    <protectedRange sqref="G59:H63" name="Range2_2_12_1_3_1_1_1_1_1_4_1_1_1_1"/>
    <protectedRange sqref="E59:F63" name="Range2_2_12_1_7_1_1_3_1_1_1_1"/>
    <protectedRange sqref="Q59:R63" name="Range2_12_1_6_1_1_1_1_2_1_1_1"/>
    <protectedRange sqref="N59:P63" name="Range2_12_1_2_3_1_1_1_1_2_1_1_1"/>
    <protectedRange sqref="I59:M63" name="Range2_2_12_1_4_3_1_1_1_1_2_1_1_1"/>
    <protectedRange sqref="D59:D63" name="Range2_2_12_1_3_1_2_1_1_1_2_1_2_1_1_1"/>
    <protectedRange sqref="B76" name="Range2_12_5_1_1_2_1_2_2_1_1_1_1_2_1_1_1_2_1_1_1_2"/>
    <protectedRange sqref="N64:R70" name="Range2_12_1_6_1_1_1_1_1"/>
    <protectedRange sqref="J64:M67 L68:M70" name="Range2_2_12_1_7_1_1_2_2_1"/>
    <protectedRange sqref="I64:I65" name="Range2_2_12_1_7_1_1_2_2_1_1_1_1"/>
    <protectedRange sqref="G64:H65" name="Range2_2_12_1_3_3_1_1_1_2_1_1_1_1_1_1_1_1_1_1_1_1_1_1_1_1_1_1"/>
    <protectedRange sqref="F64:F65" name="Range2_2_12_1_3_1_2_1_1_1_3_1_1_1_1_1_3_1_1_1_1_1_1_1_1_1_1"/>
    <protectedRange sqref="D64:D65" name="Range2_2_12_1_7_1_1_2_1_1_1_1_1_1_1"/>
    <protectedRange sqref="E64:E65" name="Range2_2_12_1_1_1_1_1_1_1_1_1_1_1_1_1"/>
    <protectedRange sqref="C64:C65" name="Range2_1_4_2_1_1_1_1_1_1_1_1_1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74" name="Range2_12_5_1_1_2_1_4_1_1_1_2_1_1_1_1_1_1_1_1_1_2_1_1_1_1_2_1_1_1_2_1_1_1_2_2_2_1"/>
    <protectedRange sqref="B75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70" name="Range2_12_5_1_1_2_1_4_1_1_1_2_1_1_1_1_1_1_1_1_1_2_1_1_1_1_2_1_1_1_2_1_1_1_2_2_2_1_1"/>
    <protectedRange sqref="B71" name="Range2_12_5_1_1_2_1_2_2_1_1_1_1_2_1_1_1_2_1_1_1_2_2_2_1_1"/>
    <protectedRange sqref="B67" name="Range2_12_5_1_1_2_1_4_1_1_1_2_1_1_1_1_1_1_1_1_1_2_1_1_1_1_2_1_1_1_2_1_1_1_2_2_2_1_1_1"/>
    <protectedRange sqref="B68" name="Range2_12_5_1_1_2_1_2_2_1_1_1_1_2_1_1_1_2_1_1_1_2_2_2_1_1_1"/>
    <protectedRange sqref="S45" name="Range2_12_3_1_1_1_1_2"/>
    <protectedRange sqref="N45:R45" name="Range2_12_1_3_1_1_1_1_2"/>
    <protectedRange sqref="E45:M45" name="Range2_2_12_1_6_1_1_1_1_2"/>
    <protectedRange sqref="D45" name="Range2_1_1_1_1_11_1_1_1_1_1_1_2"/>
    <protectedRange sqref="G46:H47" name="Range2_2_12_1_3_1_1_1_1_1_4_1_1"/>
    <protectedRange sqref="E46:F47" name="Range2_2_12_1_7_1_1_3_1_1"/>
    <protectedRange sqref="S46:S50" name="Range2_12_5_1_1_2_3_1"/>
    <protectedRange sqref="Q46:R47" name="Range2_12_1_6_1_1_1_1_2_1"/>
    <protectedRange sqref="N46:P47" name="Range2_12_1_2_3_1_1_1_1_2_1"/>
    <protectedRange sqref="I46:M47" name="Range2_2_12_1_4_3_1_1_1_1_2_1"/>
    <protectedRange sqref="D46:D47" name="Range2_2_12_1_3_1_2_1_1_1_2_1_2_1"/>
    <protectedRange sqref="S51" name="Range2_12_4_1_1_1_4_2_2_1_1_1"/>
    <protectedRange sqref="G48:H50" name="Range2_2_12_1_3_1_1_1_1_1_4_1_1_1"/>
    <protectedRange sqref="E48:F50" name="Range2_2_12_1_7_1_1_3_1_1_1"/>
    <protectedRange sqref="Q48:R50" name="Range2_12_1_6_1_1_1_1_2_1_1"/>
    <protectedRange sqref="N48:P50" name="Range2_12_1_2_3_1_1_1_1_2_1_1"/>
    <protectedRange sqref="I48:M50" name="Range2_2_12_1_4_3_1_1_1_1_2_1_1"/>
    <protectedRange sqref="D48:D50" name="Range2_2_12_1_3_1_2_1_1_1_2_1_2_1_1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C45" name="Range2_1_2_1_1_1_1_1_1_2"/>
    <protectedRange sqref="Q11:Q34" name="Range1_16_3_1_1_1"/>
    <protectedRange sqref="B45" name="Range2_12_5_1_1_1_2_1_1"/>
    <protectedRange sqref="B46" name="Range2_12_5_1_1_1_1_1_1_1"/>
    <protectedRange sqref="B47" name="Range2_12_5_1_1_1_2_2_1"/>
    <protectedRange sqref="B48:B49 B52:B53" name="Range2_12_5_1_1_1_2_2_1_1_1_1_1_1_1_1_1_1_1_2_1_1"/>
    <protectedRange sqref="B50" name="Range2_12_5_1_1_1_2_2_1_1_1_1_1_1_1_1_1_1_1_2_2_1"/>
    <protectedRange sqref="B51" name="Range2_12_5_1_1_1_2_2_1_1_1_1_1_1_1_1_1_1_1_1_1_1_1"/>
    <protectedRange sqref="T56:T58" name="Range2_12_5_1_1_1"/>
    <protectedRange sqref="S56:S58" name="Range2_12_5_1_1_2_3_1_1_1"/>
    <protectedRange sqref="Q56:R56" name="Range2_12_1_6_1_1_1_1_2_1_2_1"/>
    <protectedRange sqref="N56:P56" name="Range2_12_1_2_3_1_1_1_1_2_1_2_1"/>
    <protectedRange sqref="L56:M56" name="Range2_2_12_1_4_3_1_1_1_1_2_1_2_1"/>
    <protectedRange sqref="G57:H58" name="Range2_2_12_1_3_1_1_1_1_1_4_1_1_1_1_1"/>
    <protectedRange sqref="E57:F58" name="Range2_2_12_1_7_1_1_3_1_1_1_1_1"/>
    <protectedRange sqref="Q57:R58" name="Range2_12_1_6_1_1_1_1_2_1_1_1_1"/>
    <protectedRange sqref="N57:P58" name="Range2_12_1_2_3_1_1_1_1_2_1_1_1_1"/>
    <protectedRange sqref="I57:M58" name="Range2_2_12_1_4_3_1_1_1_1_2_1_1_1_1"/>
    <protectedRange sqref="D57:D58" name="Range2_2_12_1_3_1_2_1_1_1_2_1_2_1_1_1_1"/>
    <protectedRange sqref="J54:K56" name="Range2_2_12_1_7_1_1_2_2_3"/>
    <protectedRange sqref="G54:H55" name="Range2_2_12_1_3_1_2_1_1_1_2_1_1_1_1_1_1_2_1_1_1"/>
    <protectedRange sqref="I54:I55" name="Range2_2_12_1_4_3_1_1_1_2_1_2_1_1_3_1_1_1_1_1_1_1"/>
    <protectedRange sqref="I56" name="Range2_2_12_1_4_3_1_1_1_3_3_1_1_3_1_1_1_1_1_1_2_2_1"/>
    <protectedRange sqref="E56:H56" name="Range2_2_12_1_3_1_2_1_1_1_1_2_1_1_1_1_1_1_2_2"/>
    <protectedRange sqref="D56" name="Range2_2_12_1_3_1_2_1_1_1_2_1_2_3_1_1_1_1_1_2"/>
    <protectedRange sqref="D54:E55" name="Range2_2_12_1_3_1_2_1_1_1_2_1_1_1_1_3_1_1_1_1_1_1"/>
    <protectedRange sqref="F54:F55" name="Range2_2_12_1_3_1_2_1_1_1_3_1_1_1_1_1_3_1_1_1_1_1_1"/>
    <protectedRange sqref="B62" name="Range2_12_5_1_1_2_1_4_1_1_1_2_1_1_1_1_1_1_1_1_1_2_1_1_1_1_2_1_1_1_2_1_1_1_2_2_2_1_1_1_1_1_1_1"/>
    <protectedRange sqref="B63" name="Range2_12_5_1_1_2_1_2_2_1_1_1_1_2_1_1_1_2_1_1_1_2_2_2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2" priority="5" operator="containsText" text="N/A">
      <formula>NOT(ISERROR(SEARCH("N/A",X11)))</formula>
    </cfRule>
    <cfRule type="cellIs" dxfId="21" priority="23" operator="equal">
      <formula>0</formula>
    </cfRule>
  </conditionalFormatting>
  <conditionalFormatting sqref="X11:AE34">
    <cfRule type="cellIs" dxfId="20" priority="22" operator="greaterThanOrEqual">
      <formula>1185</formula>
    </cfRule>
  </conditionalFormatting>
  <conditionalFormatting sqref="X11:AE34">
    <cfRule type="cellIs" dxfId="19" priority="21" operator="between">
      <formula>0.1</formula>
      <formula>1184</formula>
    </cfRule>
  </conditionalFormatting>
  <conditionalFormatting sqref="X8 AJ11:AO11 AJ12:AK15 AJ16:AJ34 AK33:AK34 AL12:AO34">
    <cfRule type="cellIs" dxfId="18" priority="20" operator="equal">
      <formula>0</formula>
    </cfRule>
  </conditionalFormatting>
  <conditionalFormatting sqref="X8 AJ11:AO11 AJ12:AK15 AJ16:AJ34 AK33:AK34 AL12:AO34">
    <cfRule type="cellIs" dxfId="17" priority="19" operator="greaterThan">
      <formula>1179</formula>
    </cfRule>
  </conditionalFormatting>
  <conditionalFormatting sqref="X8 AJ11:AO11 AJ12:AK15 AJ16:AJ34 AK33:AK34 AL12:AO34">
    <cfRule type="cellIs" dxfId="16" priority="18" operator="greaterThan">
      <formula>99</formula>
    </cfRule>
  </conditionalFormatting>
  <conditionalFormatting sqref="X8 AJ11:AO11 AJ12:AK15 AJ16:AJ34 AK33:AK34 AL12:AO34">
    <cfRule type="cellIs" dxfId="15" priority="17" operator="greaterThan">
      <formula>0.99</formula>
    </cfRule>
  </conditionalFormatting>
  <conditionalFormatting sqref="AB8">
    <cfRule type="cellIs" dxfId="14" priority="16" operator="equal">
      <formula>0</formula>
    </cfRule>
  </conditionalFormatting>
  <conditionalFormatting sqref="AB8">
    <cfRule type="cellIs" dxfId="13" priority="15" operator="greaterThan">
      <formula>1179</formula>
    </cfRule>
  </conditionalFormatting>
  <conditionalFormatting sqref="AB8">
    <cfRule type="cellIs" dxfId="12" priority="14" operator="greaterThan">
      <formula>99</formula>
    </cfRule>
  </conditionalFormatting>
  <conditionalFormatting sqref="AB8">
    <cfRule type="cellIs" dxfId="11" priority="13" operator="greaterThan">
      <formula>0.99</formula>
    </cfRule>
  </conditionalFormatting>
  <conditionalFormatting sqref="AQ11:AQ34 AK16:AK32">
    <cfRule type="cellIs" dxfId="10" priority="12" operator="equal">
      <formula>0</formula>
    </cfRule>
  </conditionalFormatting>
  <conditionalFormatting sqref="AQ11:AQ34 AK16:AK32">
    <cfRule type="cellIs" dxfId="9" priority="11" operator="greaterThan">
      <formula>1179</formula>
    </cfRule>
  </conditionalFormatting>
  <conditionalFormatting sqref="AQ11:AQ34 AK16:AK32">
    <cfRule type="cellIs" dxfId="8" priority="10" operator="greaterThan">
      <formula>99</formula>
    </cfRule>
  </conditionalFormatting>
  <conditionalFormatting sqref="AQ11:AQ34 AK16:AK32">
    <cfRule type="cellIs" dxfId="7" priority="9" operator="greaterThan">
      <formula>0.99</formula>
    </cfRule>
  </conditionalFormatting>
  <conditionalFormatting sqref="AI11:AI34">
    <cfRule type="cellIs" dxfId="6" priority="8" operator="greaterThan">
      <formula>$AI$8</formula>
    </cfRule>
  </conditionalFormatting>
  <conditionalFormatting sqref="AH11:AH34">
    <cfRule type="cellIs" dxfId="5" priority="6" operator="greaterThan">
      <formula>$AH$8</formula>
    </cfRule>
    <cfRule type="cellIs" dxfId="4" priority="7" operator="greaterThan">
      <formula>$AH$8</formula>
    </cfRule>
  </conditionalFormatting>
  <conditionalFormatting sqref="AP11:AP34">
    <cfRule type="cellIs" dxfId="3" priority="4" operator="equal">
      <formula>0</formula>
    </cfRule>
  </conditionalFormatting>
  <conditionalFormatting sqref="AP11:AP34">
    <cfRule type="cellIs" dxfId="2" priority="3" operator="greaterThan">
      <formula>1179</formula>
    </cfRule>
  </conditionalFormatting>
  <conditionalFormatting sqref="AP11:AP34">
    <cfRule type="cellIs" dxfId="1" priority="2" operator="greaterThan">
      <formula>99</formula>
    </cfRule>
  </conditionalFormatting>
  <conditionalFormatting sqref="AP11:AP34">
    <cfRule type="cellIs" dxfId="0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2:AY122"/>
  <sheetViews>
    <sheetView showGridLines="0" zoomScaleNormal="100" workbookViewId="0">
      <selection activeCell="C53" sqref="C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170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43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47" t="s">
        <v>10</v>
      </c>
      <c r="I7" s="146" t="s">
        <v>11</v>
      </c>
      <c r="J7" s="146" t="s">
        <v>12</v>
      </c>
      <c r="K7" s="146" t="s">
        <v>13</v>
      </c>
      <c r="L7" s="14"/>
      <c r="M7" s="14"/>
      <c r="N7" s="14"/>
      <c r="O7" s="147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46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46" t="s">
        <v>22</v>
      </c>
      <c r="AG7" s="146" t="s">
        <v>23</v>
      </c>
      <c r="AH7" s="146" t="s">
        <v>24</v>
      </c>
      <c r="AI7" s="146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46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42038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26160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46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44" t="s">
        <v>51</v>
      </c>
      <c r="V9" s="144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42" t="s">
        <v>55</v>
      </c>
      <c r="AG9" s="142" t="s">
        <v>56</v>
      </c>
      <c r="AH9" s="266" t="s">
        <v>57</v>
      </c>
      <c r="AI9" s="281" t="s">
        <v>58</v>
      </c>
      <c r="AJ9" s="144" t="s">
        <v>59</v>
      </c>
      <c r="AK9" s="144" t="s">
        <v>60</v>
      </c>
      <c r="AL9" s="144" t="s">
        <v>61</v>
      </c>
      <c r="AM9" s="144" t="s">
        <v>62</v>
      </c>
      <c r="AN9" s="144" t="s">
        <v>63</v>
      </c>
      <c r="AO9" s="144" t="s">
        <v>64</v>
      </c>
      <c r="AP9" s="144" t="s">
        <v>65</v>
      </c>
      <c r="AQ9" s="283" t="s">
        <v>66</v>
      </c>
      <c r="AR9" s="144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44" t="s">
        <v>72</v>
      </c>
      <c r="C10" s="144" t="s">
        <v>73</v>
      </c>
      <c r="D10" s="144" t="s">
        <v>74</v>
      </c>
      <c r="E10" s="144" t="s">
        <v>75</v>
      </c>
      <c r="F10" s="144" t="s">
        <v>74</v>
      </c>
      <c r="G10" s="144" t="s">
        <v>75</v>
      </c>
      <c r="H10" s="292"/>
      <c r="I10" s="144" t="s">
        <v>75</v>
      </c>
      <c r="J10" s="144" t="s">
        <v>75</v>
      </c>
      <c r="K10" s="144" t="s">
        <v>75</v>
      </c>
      <c r="L10" s="30" t="s">
        <v>29</v>
      </c>
      <c r="M10" s="293"/>
      <c r="N10" s="30" t="s">
        <v>29</v>
      </c>
      <c r="O10" s="284"/>
      <c r="P10" s="284"/>
      <c r="Q10" s="3">
        <f>'FEB 2'!Q34</f>
        <v>23984705</v>
      </c>
      <c r="R10" s="274"/>
      <c r="S10" s="275"/>
      <c r="T10" s="276"/>
      <c r="U10" s="144" t="s">
        <v>75</v>
      </c>
      <c r="V10" s="144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2'!AG34</f>
        <v>34422756</v>
      </c>
      <c r="AH10" s="266"/>
      <c r="AI10" s="282"/>
      <c r="AJ10" s="144" t="s">
        <v>84</v>
      </c>
      <c r="AK10" s="144" t="s">
        <v>84</v>
      </c>
      <c r="AL10" s="144" t="s">
        <v>84</v>
      </c>
      <c r="AM10" s="144" t="s">
        <v>84</v>
      </c>
      <c r="AN10" s="144" t="s">
        <v>84</v>
      </c>
      <c r="AO10" s="144" t="s">
        <v>84</v>
      </c>
      <c r="AP10" s="2">
        <f>'FEB 2'!AP34</f>
        <v>7640412</v>
      </c>
      <c r="AQ10" s="284"/>
      <c r="AR10" s="145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9</v>
      </c>
      <c r="E11" s="43">
        <f>D11/1.42</f>
        <v>6.3380281690140849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113</v>
      </c>
      <c r="P11" s="125">
        <v>92</v>
      </c>
      <c r="Q11" s="125">
        <v>23988520</v>
      </c>
      <c r="R11" s="48">
        <f>Q11-Q10</f>
        <v>3815</v>
      </c>
      <c r="S11" s="49">
        <f>R11*24/1000</f>
        <v>91.56</v>
      </c>
      <c r="T11" s="49">
        <f>R11/1000</f>
        <v>3.8149999999999999</v>
      </c>
      <c r="U11" s="126">
        <v>4.3</v>
      </c>
      <c r="V11" s="126">
        <f>U11</f>
        <v>4.3</v>
      </c>
      <c r="W11" s="127" t="s">
        <v>129</v>
      </c>
      <c r="X11" s="129">
        <v>0</v>
      </c>
      <c r="Y11" s="129">
        <v>0</v>
      </c>
      <c r="Z11" s="129">
        <v>1082</v>
      </c>
      <c r="AA11" s="129">
        <v>0</v>
      </c>
      <c r="AB11" s="129">
        <v>1068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28">
        <v>34423406</v>
      </c>
      <c r="AH11" s="51">
        <f>IF(ISBLANK(AG11),"-",AG11-AG10)</f>
        <v>650</v>
      </c>
      <c r="AI11" s="52">
        <f>AH11/T11</f>
        <v>170.38007863695938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9">
        <v>7641527</v>
      </c>
      <c r="AQ11" s="129">
        <f t="shared" ref="AQ11:AQ34" si="0">AP11-AP10</f>
        <v>1115</v>
      </c>
      <c r="AR11" s="53"/>
      <c r="AS11" s="54" t="s">
        <v>113</v>
      </c>
      <c r="AV11" s="41" t="s">
        <v>88</v>
      </c>
      <c r="AW11" s="41" t="s">
        <v>91</v>
      </c>
      <c r="AY11" s="85" t="s">
        <v>135</v>
      </c>
    </row>
    <row r="12" spans="2:51" x14ac:dyDescent="0.25">
      <c r="B12" s="42">
        <v>2.0416666666666701</v>
      </c>
      <c r="C12" s="42">
        <v>8.3333333333333329E-2</v>
      </c>
      <c r="D12" s="124">
        <v>11</v>
      </c>
      <c r="E12" s="43">
        <f t="shared" ref="E12:E33" si="1">D12/1.42</f>
        <v>7.746478873239437</v>
      </c>
      <c r="F12" s="110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115</v>
      </c>
      <c r="P12" s="125">
        <v>90</v>
      </c>
      <c r="Q12" s="125">
        <v>23992244</v>
      </c>
      <c r="R12" s="48">
        <f t="shared" ref="R12:R34" si="4">Q12-Q11</f>
        <v>3724</v>
      </c>
      <c r="S12" s="49">
        <f t="shared" ref="S12:S34" si="5">R12*24/1000</f>
        <v>89.376000000000005</v>
      </c>
      <c r="T12" s="49">
        <f t="shared" ref="T12:T34" si="6">R12/1000</f>
        <v>3.7240000000000002</v>
      </c>
      <c r="U12" s="126">
        <v>5.5</v>
      </c>
      <c r="V12" s="126">
        <f t="shared" ref="V12:V33" si="7">U12</f>
        <v>5.5</v>
      </c>
      <c r="W12" s="127" t="s">
        <v>129</v>
      </c>
      <c r="X12" s="129">
        <v>0</v>
      </c>
      <c r="Y12" s="129">
        <v>0</v>
      </c>
      <c r="Z12" s="129">
        <v>1082</v>
      </c>
      <c r="AA12" s="129">
        <v>0</v>
      </c>
      <c r="AB12" s="129">
        <v>1068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28">
        <v>34424026</v>
      </c>
      <c r="AH12" s="51">
        <f>IF(ISBLANK(AG12),"-",AG12-AG11)</f>
        <v>620</v>
      </c>
      <c r="AI12" s="52">
        <f t="shared" ref="AI12:AI34" si="8">AH12/T12</f>
        <v>166.48764769065519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9">
        <v>7642816</v>
      </c>
      <c r="AQ12" s="129">
        <f t="shared" si="0"/>
        <v>1289</v>
      </c>
      <c r="AR12" s="55">
        <v>0.88</v>
      </c>
      <c r="AS12" s="54" t="s">
        <v>113</v>
      </c>
      <c r="AV12" s="41" t="s">
        <v>92</v>
      </c>
      <c r="AW12" s="41" t="s">
        <v>93</v>
      </c>
      <c r="AY12" s="85" t="s">
        <v>136</v>
      </c>
    </row>
    <row r="13" spans="2:51" x14ac:dyDescent="0.25">
      <c r="B13" s="42">
        <v>2.0833333333333299</v>
      </c>
      <c r="C13" s="42">
        <v>0.125</v>
      </c>
      <c r="D13" s="124">
        <v>13</v>
      </c>
      <c r="E13" s="43">
        <f t="shared" si="1"/>
        <v>9.1549295774647899</v>
      </c>
      <c r="F13" s="110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117</v>
      </c>
      <c r="P13" s="125">
        <v>88</v>
      </c>
      <c r="Q13" s="125">
        <v>23995862</v>
      </c>
      <c r="R13" s="48">
        <f t="shared" si="4"/>
        <v>3618</v>
      </c>
      <c r="S13" s="49">
        <f t="shared" si="5"/>
        <v>86.831999999999994</v>
      </c>
      <c r="T13" s="49">
        <f t="shared" si="6"/>
        <v>3.6179999999999999</v>
      </c>
      <c r="U13" s="126">
        <v>7</v>
      </c>
      <c r="V13" s="126">
        <f t="shared" si="7"/>
        <v>7</v>
      </c>
      <c r="W13" s="127" t="s">
        <v>129</v>
      </c>
      <c r="X13" s="129">
        <v>0</v>
      </c>
      <c r="Y13" s="129">
        <v>0</v>
      </c>
      <c r="Z13" s="129">
        <v>952</v>
      </c>
      <c r="AA13" s="129">
        <v>0</v>
      </c>
      <c r="AB13" s="129">
        <v>1068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28">
        <v>34424594</v>
      </c>
      <c r="AH13" s="51">
        <f>IF(ISBLANK(AG13),"-",AG13-AG12)</f>
        <v>568</v>
      </c>
      <c r="AI13" s="52">
        <f t="shared" si="8"/>
        <v>156.99281370923163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9">
        <v>7644329</v>
      </c>
      <c r="AQ13" s="129">
        <f t="shared" si="0"/>
        <v>1513</v>
      </c>
      <c r="AR13" s="53"/>
      <c r="AS13" s="54" t="s">
        <v>113</v>
      </c>
      <c r="AV13" s="41" t="s">
        <v>94</v>
      </c>
      <c r="AW13" s="41" t="s">
        <v>95</v>
      </c>
      <c r="AY13" s="85" t="s">
        <v>139</v>
      </c>
    </row>
    <row r="14" spans="2:51" x14ac:dyDescent="0.25">
      <c r="B14" s="42">
        <v>2.125</v>
      </c>
      <c r="C14" s="42">
        <v>0.16666666666666699</v>
      </c>
      <c r="D14" s="124">
        <v>16</v>
      </c>
      <c r="E14" s="43">
        <f t="shared" si="1"/>
        <v>11.267605633802818</v>
      </c>
      <c r="F14" s="110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119</v>
      </c>
      <c r="P14" s="125">
        <v>86</v>
      </c>
      <c r="Q14" s="125">
        <v>23999369</v>
      </c>
      <c r="R14" s="48">
        <f t="shared" si="4"/>
        <v>3507</v>
      </c>
      <c r="S14" s="49">
        <f t="shared" si="5"/>
        <v>84.168000000000006</v>
      </c>
      <c r="T14" s="49">
        <f t="shared" si="6"/>
        <v>3.5070000000000001</v>
      </c>
      <c r="U14" s="126">
        <v>8.6999999999999993</v>
      </c>
      <c r="V14" s="126">
        <f t="shared" si="7"/>
        <v>8.6999999999999993</v>
      </c>
      <c r="W14" s="127" t="s">
        <v>129</v>
      </c>
      <c r="X14" s="129">
        <v>0</v>
      </c>
      <c r="Y14" s="129">
        <v>0</v>
      </c>
      <c r="Z14" s="129">
        <v>952</v>
      </c>
      <c r="AA14" s="129">
        <v>0</v>
      </c>
      <c r="AB14" s="129">
        <v>1068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28">
        <v>34425124</v>
      </c>
      <c r="AH14" s="51">
        <f t="shared" ref="AH14:AH34" si="9">IF(ISBLANK(AG14),"-",AG14-AG13)</f>
        <v>530</v>
      </c>
      <c r="AI14" s="52">
        <f t="shared" si="8"/>
        <v>151.12631879098944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9">
        <v>7645700</v>
      </c>
      <c r="AQ14" s="129">
        <f t="shared" si="0"/>
        <v>1371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137</v>
      </c>
    </row>
    <row r="15" spans="2:51" x14ac:dyDescent="0.25">
      <c r="B15" s="42">
        <v>2.1666666666666701</v>
      </c>
      <c r="C15" s="42">
        <v>0.20833333333333301</v>
      </c>
      <c r="D15" s="124">
        <v>21</v>
      </c>
      <c r="E15" s="43">
        <f t="shared" si="1"/>
        <v>14.788732394366198</v>
      </c>
      <c r="F15" s="110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101</v>
      </c>
      <c r="P15" s="125">
        <v>99</v>
      </c>
      <c r="Q15" s="125">
        <v>24003196</v>
      </c>
      <c r="R15" s="48">
        <f t="shared" si="4"/>
        <v>3827</v>
      </c>
      <c r="S15" s="49">
        <f t="shared" si="5"/>
        <v>91.847999999999999</v>
      </c>
      <c r="T15" s="49">
        <f t="shared" si="6"/>
        <v>3.827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1020</v>
      </c>
      <c r="AA15" s="129">
        <v>0</v>
      </c>
      <c r="AB15" s="129">
        <v>987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28">
        <v>34425708</v>
      </c>
      <c r="AH15" s="51">
        <f t="shared" si="9"/>
        <v>584</v>
      </c>
      <c r="AI15" s="52">
        <f t="shared" si="8"/>
        <v>152.59994773974393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9">
        <v>7646375</v>
      </c>
      <c r="AQ15" s="129">
        <f t="shared" si="0"/>
        <v>675</v>
      </c>
      <c r="AR15" s="53"/>
      <c r="AS15" s="54" t="s">
        <v>113</v>
      </c>
      <c r="AV15" s="41" t="s">
        <v>98</v>
      </c>
      <c r="AW15" s="41" t="s">
        <v>99</v>
      </c>
      <c r="AY15" s="85" t="s">
        <v>144</v>
      </c>
    </row>
    <row r="16" spans="2:51" x14ac:dyDescent="0.25">
      <c r="B16" s="42">
        <v>2.2083333333333299</v>
      </c>
      <c r="C16" s="42">
        <v>0.25</v>
      </c>
      <c r="D16" s="124">
        <v>12</v>
      </c>
      <c r="E16" s="43">
        <f t="shared" si="1"/>
        <v>8.4507042253521139</v>
      </c>
      <c r="F16" s="93">
        <v>68</v>
      </c>
      <c r="G16" s="43">
        <f t="shared" si="2"/>
        <v>47.887323943661976</v>
      </c>
      <c r="H16" s="44" t="s">
        <v>88</v>
      </c>
      <c r="I16" s="44">
        <f t="shared" si="3"/>
        <v>46.478873239436624</v>
      </c>
      <c r="J16" s="45">
        <f t="shared" ref="J16:J25" si="10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119</v>
      </c>
      <c r="P16" s="125">
        <v>113</v>
      </c>
      <c r="Q16" s="125">
        <v>24007822</v>
      </c>
      <c r="R16" s="48">
        <f t="shared" si="4"/>
        <v>4626</v>
      </c>
      <c r="S16" s="49">
        <f t="shared" si="5"/>
        <v>111.024</v>
      </c>
      <c r="T16" s="49">
        <f t="shared" si="6"/>
        <v>4.6260000000000003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1174</v>
      </c>
      <c r="AA16" s="129">
        <v>0</v>
      </c>
      <c r="AB16" s="129">
        <v>1109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28">
        <v>34426460</v>
      </c>
      <c r="AH16" s="51">
        <f t="shared" si="9"/>
        <v>752</v>
      </c>
      <c r="AI16" s="52">
        <f t="shared" si="8"/>
        <v>162.5594466061392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7646375</v>
      </c>
      <c r="AQ16" s="129">
        <f t="shared" si="0"/>
        <v>0</v>
      </c>
      <c r="AR16" s="55">
        <v>0.91</v>
      </c>
      <c r="AS16" s="54" t="s">
        <v>101</v>
      </c>
      <c r="AV16" s="41" t="s">
        <v>102</v>
      </c>
      <c r="AW16" s="41" t="s">
        <v>103</v>
      </c>
      <c r="AY16" s="85" t="s">
        <v>170</v>
      </c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1"/>
        <v>5.6338028169014089</v>
      </c>
      <c r="F17" s="93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134</v>
      </c>
      <c r="P17" s="125">
        <v>146</v>
      </c>
      <c r="Q17" s="125">
        <v>24013689</v>
      </c>
      <c r="R17" s="48">
        <f t="shared" si="4"/>
        <v>5867</v>
      </c>
      <c r="S17" s="49">
        <f t="shared" si="5"/>
        <v>140.80799999999999</v>
      </c>
      <c r="T17" s="49">
        <f t="shared" si="6"/>
        <v>5.867</v>
      </c>
      <c r="U17" s="126">
        <v>9.1999999999999993</v>
      </c>
      <c r="V17" s="126">
        <f t="shared" si="7"/>
        <v>9.1999999999999993</v>
      </c>
      <c r="W17" s="127" t="s">
        <v>148</v>
      </c>
      <c r="X17" s="129">
        <v>0</v>
      </c>
      <c r="Y17" s="129">
        <v>1041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28">
        <v>34427776</v>
      </c>
      <c r="AH17" s="51">
        <f t="shared" si="9"/>
        <v>1316</v>
      </c>
      <c r="AI17" s="52">
        <f t="shared" si="8"/>
        <v>224.30543719106868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7646375</v>
      </c>
      <c r="AQ17" s="129">
        <f t="shared" si="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7</v>
      </c>
      <c r="E18" s="43">
        <f t="shared" si="1"/>
        <v>4.9295774647887329</v>
      </c>
      <c r="F18" s="93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131</v>
      </c>
      <c r="P18" s="125">
        <v>147</v>
      </c>
      <c r="Q18" s="125">
        <v>24019812</v>
      </c>
      <c r="R18" s="48">
        <f t="shared" si="4"/>
        <v>6123</v>
      </c>
      <c r="S18" s="49">
        <f t="shared" si="5"/>
        <v>146.952</v>
      </c>
      <c r="T18" s="49">
        <f t="shared" si="6"/>
        <v>6.1230000000000002</v>
      </c>
      <c r="U18" s="126">
        <v>8.5</v>
      </c>
      <c r="V18" s="126">
        <f t="shared" si="7"/>
        <v>8.5</v>
      </c>
      <c r="W18" s="127" t="s">
        <v>148</v>
      </c>
      <c r="X18" s="129">
        <v>0</v>
      </c>
      <c r="Y18" s="129">
        <v>1102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28">
        <v>34429164</v>
      </c>
      <c r="AH18" s="51">
        <f t="shared" si="9"/>
        <v>1388</v>
      </c>
      <c r="AI18" s="52">
        <f t="shared" si="8"/>
        <v>226.6862649028254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7646375</v>
      </c>
      <c r="AQ18" s="129">
        <f t="shared" si="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1"/>
        <v>4.9295774647887329</v>
      </c>
      <c r="F19" s="93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130</v>
      </c>
      <c r="P19" s="125">
        <v>150</v>
      </c>
      <c r="Q19" s="125">
        <v>24025966</v>
      </c>
      <c r="R19" s="48">
        <f t="shared" si="4"/>
        <v>6154</v>
      </c>
      <c r="S19" s="49">
        <f t="shared" si="5"/>
        <v>147.696</v>
      </c>
      <c r="T19" s="49">
        <f t="shared" si="6"/>
        <v>6.1539999999999999</v>
      </c>
      <c r="U19" s="126">
        <v>7.7</v>
      </c>
      <c r="V19" s="126">
        <f t="shared" si="7"/>
        <v>7.7</v>
      </c>
      <c r="W19" s="127" t="s">
        <v>148</v>
      </c>
      <c r="X19" s="129">
        <v>0</v>
      </c>
      <c r="Y19" s="129">
        <v>1127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28">
        <v>34430572</v>
      </c>
      <c r="AH19" s="51">
        <f t="shared" si="9"/>
        <v>1408</v>
      </c>
      <c r="AI19" s="52">
        <f t="shared" si="8"/>
        <v>228.79428014299643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7646375</v>
      </c>
      <c r="AQ19" s="129">
        <f t="shared" si="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1"/>
        <v>4.9295774647887329</v>
      </c>
      <c r="F20" s="93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130</v>
      </c>
      <c r="P20" s="125">
        <v>150</v>
      </c>
      <c r="Q20" s="125">
        <v>24032088</v>
      </c>
      <c r="R20" s="48">
        <f t="shared" si="4"/>
        <v>6122</v>
      </c>
      <c r="S20" s="49">
        <f t="shared" si="5"/>
        <v>146.928</v>
      </c>
      <c r="T20" s="49">
        <f t="shared" si="6"/>
        <v>6.1219999999999999</v>
      </c>
      <c r="U20" s="126">
        <v>6.8</v>
      </c>
      <c r="V20" s="126">
        <f t="shared" si="7"/>
        <v>6.8</v>
      </c>
      <c r="W20" s="127" t="s">
        <v>148</v>
      </c>
      <c r="X20" s="129">
        <v>0</v>
      </c>
      <c r="Y20" s="129">
        <v>1120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28">
        <v>34431944</v>
      </c>
      <c r="AH20" s="51">
        <f>IF(ISBLANK(AG20),"-",AG20-AG19)</f>
        <v>1372</v>
      </c>
      <c r="AI20" s="52">
        <f t="shared" si="8"/>
        <v>224.10976804965699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7646375</v>
      </c>
      <c r="AQ20" s="129">
        <f t="shared" si="0"/>
        <v>0</v>
      </c>
      <c r="AR20" s="55">
        <v>0.96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5</v>
      </c>
      <c r="E21" s="43">
        <f t="shared" si="1"/>
        <v>3.5211267605633805</v>
      </c>
      <c r="F21" s="93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125</v>
      </c>
      <c r="P21" s="125">
        <v>141</v>
      </c>
      <c r="Q21" s="125">
        <v>24038137</v>
      </c>
      <c r="R21" s="48">
        <f>Q21-Q20</f>
        <v>6049</v>
      </c>
      <c r="S21" s="49">
        <f t="shared" si="5"/>
        <v>145.17599999999999</v>
      </c>
      <c r="T21" s="49">
        <f t="shared" si="6"/>
        <v>6.0490000000000004</v>
      </c>
      <c r="U21" s="126">
        <v>6.1</v>
      </c>
      <c r="V21" s="126">
        <f t="shared" si="7"/>
        <v>6.1</v>
      </c>
      <c r="W21" s="127" t="s">
        <v>148</v>
      </c>
      <c r="X21" s="129">
        <v>0</v>
      </c>
      <c r="Y21" s="129">
        <v>1158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28">
        <v>34433344</v>
      </c>
      <c r="AH21" s="51">
        <f t="shared" si="9"/>
        <v>1400</v>
      </c>
      <c r="AI21" s="52">
        <f t="shared" si="8"/>
        <v>231.44321375433955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7646375</v>
      </c>
      <c r="AQ21" s="129">
        <f t="shared" si="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1"/>
        <v>4.9295774647887329</v>
      </c>
      <c r="F22" s="93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129</v>
      </c>
      <c r="P22" s="125">
        <v>146</v>
      </c>
      <c r="Q22" s="125">
        <v>24044122</v>
      </c>
      <c r="R22" s="48">
        <f t="shared" si="4"/>
        <v>5985</v>
      </c>
      <c r="S22" s="49">
        <f t="shared" si="5"/>
        <v>143.63999999999999</v>
      </c>
      <c r="T22" s="49">
        <f t="shared" si="6"/>
        <v>5.9850000000000003</v>
      </c>
      <c r="U22" s="126">
        <v>5.2</v>
      </c>
      <c r="V22" s="126">
        <f t="shared" si="7"/>
        <v>5.2</v>
      </c>
      <c r="W22" s="127" t="s">
        <v>148</v>
      </c>
      <c r="X22" s="129">
        <v>0</v>
      </c>
      <c r="Y22" s="129">
        <v>1122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28">
        <v>34434792</v>
      </c>
      <c r="AH22" s="51">
        <f t="shared" si="9"/>
        <v>1448</v>
      </c>
      <c r="AI22" s="52">
        <f t="shared" si="8"/>
        <v>241.93817878028403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7646375</v>
      </c>
      <c r="AQ22" s="129">
        <f t="shared" si="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1"/>
        <v>4.2253521126760569</v>
      </c>
      <c r="F23" s="110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135</v>
      </c>
      <c r="P23" s="125">
        <v>137</v>
      </c>
      <c r="Q23" s="125">
        <v>24049925</v>
      </c>
      <c r="R23" s="48">
        <f t="shared" si="4"/>
        <v>5803</v>
      </c>
      <c r="S23" s="49">
        <f t="shared" si="5"/>
        <v>139.27199999999999</v>
      </c>
      <c r="T23" s="49">
        <f t="shared" si="6"/>
        <v>5.8029999999999999</v>
      </c>
      <c r="U23" s="126">
        <v>4.8</v>
      </c>
      <c r="V23" s="126">
        <f t="shared" si="7"/>
        <v>4.8</v>
      </c>
      <c r="W23" s="127" t="s">
        <v>148</v>
      </c>
      <c r="X23" s="129">
        <v>0</v>
      </c>
      <c r="Y23" s="129">
        <v>1022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28">
        <v>34436124</v>
      </c>
      <c r="AH23" s="51">
        <f t="shared" si="9"/>
        <v>1332</v>
      </c>
      <c r="AI23" s="52">
        <f t="shared" si="8"/>
        <v>229.53644666551784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7646375</v>
      </c>
      <c r="AQ23" s="129">
        <f t="shared" si="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1"/>
        <v>3.5211267605633805</v>
      </c>
      <c r="F24" s="110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132</v>
      </c>
      <c r="P24" s="125">
        <v>138</v>
      </c>
      <c r="Q24" s="125">
        <v>24055657</v>
      </c>
      <c r="R24" s="48">
        <f t="shared" si="4"/>
        <v>5732</v>
      </c>
      <c r="S24" s="49">
        <f t="shared" si="5"/>
        <v>137.56800000000001</v>
      </c>
      <c r="T24" s="49">
        <f t="shared" si="6"/>
        <v>5.7320000000000002</v>
      </c>
      <c r="U24" s="126">
        <v>4.5</v>
      </c>
      <c r="V24" s="126">
        <f t="shared" si="7"/>
        <v>4.5</v>
      </c>
      <c r="W24" s="127" t="s">
        <v>148</v>
      </c>
      <c r="X24" s="129">
        <v>0</v>
      </c>
      <c r="Y24" s="129">
        <v>1030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28">
        <v>34437456</v>
      </c>
      <c r="AH24" s="51">
        <f t="shared" si="9"/>
        <v>1332</v>
      </c>
      <c r="AI24" s="52">
        <f t="shared" si="8"/>
        <v>232.37962316817863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7646375</v>
      </c>
      <c r="AQ24" s="129">
        <f t="shared" si="0"/>
        <v>0</v>
      </c>
      <c r="AR24" s="55">
        <v>0.98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1"/>
        <v>3.5211267605633805</v>
      </c>
      <c r="F25" s="110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133</v>
      </c>
      <c r="P25" s="125">
        <v>140</v>
      </c>
      <c r="Q25" s="125">
        <v>24061347</v>
      </c>
      <c r="R25" s="48">
        <f t="shared" si="4"/>
        <v>5690</v>
      </c>
      <c r="S25" s="49">
        <f t="shared" si="5"/>
        <v>136.56</v>
      </c>
      <c r="T25" s="49">
        <f t="shared" si="6"/>
        <v>5.69</v>
      </c>
      <c r="U25" s="126">
        <v>4.0999999999999996</v>
      </c>
      <c r="V25" s="126">
        <f t="shared" si="7"/>
        <v>4.0999999999999996</v>
      </c>
      <c r="W25" s="127" t="s">
        <v>148</v>
      </c>
      <c r="X25" s="129">
        <v>0</v>
      </c>
      <c r="Y25" s="129">
        <v>1042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28">
        <v>34438783</v>
      </c>
      <c r="AH25" s="51">
        <f t="shared" si="9"/>
        <v>1327</v>
      </c>
      <c r="AI25" s="52">
        <f t="shared" si="8"/>
        <v>233.21616871704742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7646375</v>
      </c>
      <c r="AQ25" s="129">
        <f t="shared" si="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1"/>
        <v>3.5211267605633805</v>
      </c>
      <c r="F26" s="110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135</v>
      </c>
      <c r="P26" s="125">
        <v>136</v>
      </c>
      <c r="Q26" s="125">
        <v>24067066</v>
      </c>
      <c r="R26" s="48">
        <f t="shared" si="4"/>
        <v>5719</v>
      </c>
      <c r="S26" s="49">
        <f t="shared" si="5"/>
        <v>137.256</v>
      </c>
      <c r="T26" s="49">
        <f t="shared" si="6"/>
        <v>5.7190000000000003</v>
      </c>
      <c r="U26" s="126">
        <v>3.8</v>
      </c>
      <c r="V26" s="126">
        <f t="shared" si="7"/>
        <v>3.8</v>
      </c>
      <c r="W26" s="127" t="s">
        <v>148</v>
      </c>
      <c r="X26" s="129">
        <v>0</v>
      </c>
      <c r="Y26" s="129">
        <v>1036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28">
        <v>34440131</v>
      </c>
      <c r="AH26" s="51">
        <f t="shared" si="9"/>
        <v>1348</v>
      </c>
      <c r="AI26" s="52">
        <f t="shared" si="8"/>
        <v>235.70554292708513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7646375</v>
      </c>
      <c r="AQ26" s="129">
        <f t="shared" si="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1"/>
        <v>2.8169014084507045</v>
      </c>
      <c r="F27" s="110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126</v>
      </c>
      <c r="P27" s="125">
        <v>139</v>
      </c>
      <c r="Q27" s="125">
        <v>24072814</v>
      </c>
      <c r="R27" s="48">
        <f t="shared" si="4"/>
        <v>5748</v>
      </c>
      <c r="S27" s="49">
        <f t="shared" si="5"/>
        <v>137.952</v>
      </c>
      <c r="T27" s="49">
        <f t="shared" si="6"/>
        <v>5.7480000000000002</v>
      </c>
      <c r="U27" s="126">
        <v>3.3</v>
      </c>
      <c r="V27" s="126">
        <f t="shared" si="7"/>
        <v>3.3</v>
      </c>
      <c r="W27" s="127" t="s">
        <v>148</v>
      </c>
      <c r="X27" s="129">
        <v>0</v>
      </c>
      <c r="Y27" s="129">
        <v>1108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28">
        <v>34441502</v>
      </c>
      <c r="AH27" s="51">
        <f t="shared" si="9"/>
        <v>1371</v>
      </c>
      <c r="AI27" s="52">
        <f t="shared" si="8"/>
        <v>238.51774530271399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7646375</v>
      </c>
      <c r="AQ27" s="129">
        <f t="shared" si="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1"/>
        <v>2.1126760563380285</v>
      </c>
      <c r="F28" s="110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129</v>
      </c>
      <c r="P28" s="125">
        <v>136</v>
      </c>
      <c r="Q28" s="125">
        <v>24078485</v>
      </c>
      <c r="R28" s="48">
        <f t="shared" si="4"/>
        <v>5671</v>
      </c>
      <c r="S28" s="49">
        <f t="shared" si="5"/>
        <v>136.10400000000001</v>
      </c>
      <c r="T28" s="49">
        <f t="shared" si="6"/>
        <v>5.6710000000000003</v>
      </c>
      <c r="U28" s="126">
        <v>3</v>
      </c>
      <c r="V28" s="126">
        <f t="shared" si="7"/>
        <v>3</v>
      </c>
      <c r="W28" s="127" t="s">
        <v>148</v>
      </c>
      <c r="X28" s="129">
        <v>0</v>
      </c>
      <c r="Y28" s="129">
        <v>1003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28">
        <v>34442838</v>
      </c>
      <c r="AH28" s="51">
        <f t="shared" si="9"/>
        <v>1336</v>
      </c>
      <c r="AI28" s="52">
        <f t="shared" si="8"/>
        <v>235.58455298889083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7646375</v>
      </c>
      <c r="AQ28" s="129">
        <f t="shared" si="0"/>
        <v>0</v>
      </c>
      <c r="AR28" s="55">
        <v>1.02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1"/>
        <v>2.1126760563380285</v>
      </c>
      <c r="F29" s="110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136</v>
      </c>
      <c r="P29" s="125">
        <v>133</v>
      </c>
      <c r="Q29" s="125">
        <v>24084043</v>
      </c>
      <c r="R29" s="48">
        <f t="shared" si="4"/>
        <v>5558</v>
      </c>
      <c r="S29" s="49">
        <f t="shared" si="5"/>
        <v>133.392</v>
      </c>
      <c r="T29" s="49">
        <f t="shared" si="6"/>
        <v>5.5579999999999998</v>
      </c>
      <c r="U29" s="126">
        <v>2.9</v>
      </c>
      <c r="V29" s="126">
        <f t="shared" si="7"/>
        <v>2.9</v>
      </c>
      <c r="W29" s="127" t="s">
        <v>148</v>
      </c>
      <c r="X29" s="129">
        <v>0</v>
      </c>
      <c r="Y29" s="129">
        <v>945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28">
        <v>34444118</v>
      </c>
      <c r="AH29" s="51">
        <f t="shared" si="9"/>
        <v>1280</v>
      </c>
      <c r="AI29" s="52">
        <f t="shared" si="8"/>
        <v>230.29866858582224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7646375</v>
      </c>
      <c r="AQ29" s="129">
        <f t="shared" si="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1"/>
        <v>6.3380281690140849</v>
      </c>
      <c r="F30" s="110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120</v>
      </c>
      <c r="P30" s="125">
        <v>128</v>
      </c>
      <c r="Q30" s="125">
        <v>24089448</v>
      </c>
      <c r="R30" s="48">
        <f t="shared" si="4"/>
        <v>5405</v>
      </c>
      <c r="S30" s="49">
        <f t="shared" si="5"/>
        <v>129.72</v>
      </c>
      <c r="T30" s="49">
        <f t="shared" si="6"/>
        <v>5.4050000000000002</v>
      </c>
      <c r="U30" s="126">
        <v>2.2999999999999998</v>
      </c>
      <c r="V30" s="126">
        <f t="shared" si="7"/>
        <v>2.2999999999999998</v>
      </c>
      <c r="W30" s="127" t="s">
        <v>148</v>
      </c>
      <c r="X30" s="129">
        <v>0</v>
      </c>
      <c r="Y30" s="129">
        <v>1140</v>
      </c>
      <c r="Z30" s="129">
        <v>1196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28">
        <v>34445222</v>
      </c>
      <c r="AH30" s="51">
        <f t="shared" si="9"/>
        <v>1104</v>
      </c>
      <c r="AI30" s="52">
        <f t="shared" si="8"/>
        <v>204.25531914893617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7646375</v>
      </c>
      <c r="AQ30" s="129">
        <f t="shared" si="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1"/>
        <v>7.042253521126761</v>
      </c>
      <c r="F31" s="110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112</v>
      </c>
      <c r="P31" s="125">
        <v>129</v>
      </c>
      <c r="Q31" s="125">
        <v>24094854</v>
      </c>
      <c r="R31" s="48">
        <f t="shared" si="4"/>
        <v>5406</v>
      </c>
      <c r="S31" s="49">
        <f t="shared" si="5"/>
        <v>129.744</v>
      </c>
      <c r="T31" s="49">
        <f t="shared" si="6"/>
        <v>5.4059999999999997</v>
      </c>
      <c r="U31" s="126">
        <v>1.4</v>
      </c>
      <c r="V31" s="126">
        <f t="shared" si="7"/>
        <v>1.4</v>
      </c>
      <c r="W31" s="127" t="s">
        <v>148</v>
      </c>
      <c r="X31" s="129">
        <v>0</v>
      </c>
      <c r="Y31" s="129">
        <v>1118</v>
      </c>
      <c r="Z31" s="129">
        <v>1196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28">
        <v>34446326</v>
      </c>
      <c r="AH31" s="51">
        <f t="shared" si="9"/>
        <v>1104</v>
      </c>
      <c r="AI31" s="52">
        <f t="shared" si="8"/>
        <v>204.21753607103219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7646375</v>
      </c>
      <c r="AQ31" s="129">
        <f t="shared" si="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9</v>
      </c>
      <c r="E32" s="43">
        <f t="shared" si="1"/>
        <v>6.3380281690140849</v>
      </c>
      <c r="F32" s="110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111</v>
      </c>
      <c r="P32" s="125">
        <v>120</v>
      </c>
      <c r="Q32" s="125">
        <v>24099959</v>
      </c>
      <c r="R32" s="48">
        <f t="shared" si="4"/>
        <v>5105</v>
      </c>
      <c r="S32" s="49">
        <f t="shared" si="5"/>
        <v>122.52</v>
      </c>
      <c r="T32" s="49">
        <f t="shared" si="6"/>
        <v>5.1050000000000004</v>
      </c>
      <c r="U32" s="126">
        <v>1.3</v>
      </c>
      <c r="V32" s="126">
        <f t="shared" si="7"/>
        <v>1.3</v>
      </c>
      <c r="W32" s="127" t="s">
        <v>156</v>
      </c>
      <c r="X32" s="129">
        <v>0</v>
      </c>
      <c r="Y32" s="129">
        <v>901</v>
      </c>
      <c r="Z32" s="129">
        <v>1196</v>
      </c>
      <c r="AA32" s="129">
        <v>0</v>
      </c>
      <c r="AB32" s="129">
        <v>1198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28">
        <v>34447396</v>
      </c>
      <c r="AH32" s="51">
        <f t="shared" si="9"/>
        <v>1070</v>
      </c>
      <c r="AI32" s="52">
        <f t="shared" si="8"/>
        <v>209.59843290891283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7646375</v>
      </c>
      <c r="AQ32" s="129">
        <f t="shared" si="0"/>
        <v>0</v>
      </c>
      <c r="AR32" s="55">
        <v>0.92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7</v>
      </c>
      <c r="E33" s="43">
        <f t="shared" si="1"/>
        <v>4.9295774647887329</v>
      </c>
      <c r="F33" s="110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126</v>
      </c>
      <c r="P33" s="125">
        <v>110</v>
      </c>
      <c r="Q33" s="125">
        <v>24104375</v>
      </c>
      <c r="R33" s="48">
        <f t="shared" si="4"/>
        <v>4416</v>
      </c>
      <c r="S33" s="49">
        <f t="shared" si="5"/>
        <v>105.98399999999999</v>
      </c>
      <c r="T33" s="49">
        <f t="shared" si="6"/>
        <v>4.4160000000000004</v>
      </c>
      <c r="U33" s="126">
        <v>2.2000000000000002</v>
      </c>
      <c r="V33" s="126">
        <f t="shared" si="7"/>
        <v>2.2000000000000002</v>
      </c>
      <c r="W33" s="127" t="s">
        <v>129</v>
      </c>
      <c r="X33" s="129">
        <v>0</v>
      </c>
      <c r="Y33" s="129">
        <v>0</v>
      </c>
      <c r="Z33" s="129">
        <v>1134</v>
      </c>
      <c r="AA33" s="129">
        <v>0</v>
      </c>
      <c r="AB33" s="129">
        <v>1110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28">
        <v>34448184</v>
      </c>
      <c r="AH33" s="51">
        <f t="shared" si="9"/>
        <v>788</v>
      </c>
      <c r="AI33" s="52">
        <f t="shared" si="8"/>
        <v>178.44202898550722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0.38</v>
      </c>
      <c r="AP33" s="129">
        <v>7647324</v>
      </c>
      <c r="AQ33" s="129">
        <f t="shared" si="0"/>
        <v>949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11</v>
      </c>
      <c r="E34" s="43">
        <v>0</v>
      </c>
      <c r="F34" s="110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124</v>
      </c>
      <c r="P34" s="125">
        <v>93</v>
      </c>
      <c r="Q34" s="125">
        <v>24108500</v>
      </c>
      <c r="R34" s="48">
        <f t="shared" si="4"/>
        <v>4125</v>
      </c>
      <c r="S34" s="49">
        <f t="shared" si="5"/>
        <v>99</v>
      </c>
      <c r="T34" s="49">
        <f t="shared" si="6"/>
        <v>4.125</v>
      </c>
      <c r="U34" s="126">
        <v>3.4</v>
      </c>
      <c r="V34" s="126">
        <f>U34</f>
        <v>3.4</v>
      </c>
      <c r="W34" s="127" t="s">
        <v>129</v>
      </c>
      <c r="X34" s="129">
        <v>0</v>
      </c>
      <c r="Y34" s="129">
        <v>0</v>
      </c>
      <c r="Z34" s="129">
        <v>1051</v>
      </c>
      <c r="AA34" s="129">
        <v>0</v>
      </c>
      <c r="AB34" s="129">
        <v>1110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28">
        <v>34448916</v>
      </c>
      <c r="AH34" s="51">
        <f t="shared" si="9"/>
        <v>732</v>
      </c>
      <c r="AI34" s="52">
        <f t="shared" si="8"/>
        <v>177.45454545454547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0.38</v>
      </c>
      <c r="AP34" s="129">
        <v>7648411</v>
      </c>
      <c r="AQ34" s="129">
        <f t="shared" si="0"/>
        <v>1087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124.45833333333333</v>
      </c>
      <c r="Q35" s="66">
        <f>Q34-Q10</f>
        <v>123795</v>
      </c>
      <c r="R35" s="67">
        <f>SUM(R11:R34)</f>
        <v>123795</v>
      </c>
      <c r="S35" s="68">
        <f>AVERAGE(S11:S34)</f>
        <v>123.79499999999997</v>
      </c>
      <c r="T35" s="68">
        <f>SUM(T11:T34)</f>
        <v>123.795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26160</v>
      </c>
      <c r="AH35" s="70">
        <f>SUM(AH11:AH34)</f>
        <v>26160</v>
      </c>
      <c r="AI35" s="71">
        <f>$AH$35/$T35</f>
        <v>211.31709681328002</v>
      </c>
      <c r="AJ35" s="99"/>
      <c r="AK35" s="100"/>
      <c r="AL35" s="100"/>
      <c r="AM35" s="100"/>
      <c r="AN35" s="101"/>
      <c r="AO35" s="72"/>
      <c r="AP35" s="73">
        <f>AP34-AP10</f>
        <v>7999</v>
      </c>
      <c r="AQ35" s="74">
        <f>SUM(AQ11:AQ34)</f>
        <v>7999</v>
      </c>
      <c r="AR35" s="75">
        <f>AVERAGE(AR11:AR34)</f>
        <v>0.94499999999999995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158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165</v>
      </c>
      <c r="C41" s="116"/>
      <c r="D41" s="116"/>
      <c r="E41" s="121"/>
      <c r="F41" s="121"/>
      <c r="G41" s="121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0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125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8" t="s">
        <v>142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8" t="s">
        <v>143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5" t="s">
        <v>162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166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131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5" t="s">
        <v>167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132</v>
      </c>
      <c r="C50" s="94"/>
      <c r="D50" s="94"/>
      <c r="E50" s="94"/>
      <c r="F50" s="94"/>
      <c r="G50" s="94"/>
      <c r="H50" s="94"/>
      <c r="I50" s="123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168</v>
      </c>
      <c r="C51" s="94"/>
      <c r="D51" s="94"/>
      <c r="E51" s="94"/>
      <c r="F51" s="94"/>
      <c r="G51" s="94"/>
      <c r="H51" s="94"/>
      <c r="I51" s="123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133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140</v>
      </c>
      <c r="C53" s="116"/>
      <c r="D53" s="116"/>
      <c r="E53" s="116"/>
      <c r="F53" s="116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163</v>
      </c>
      <c r="C54" s="116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16"/>
      <c r="D55" s="116"/>
      <c r="E55" s="116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126</v>
      </c>
      <c r="C56" s="116"/>
      <c r="D56" s="116"/>
      <c r="E56" s="116"/>
      <c r="F56" s="116"/>
      <c r="G56" s="116"/>
      <c r="H56" s="116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 t="s">
        <v>169</v>
      </c>
      <c r="C57" s="116"/>
      <c r="D57" s="116"/>
      <c r="E57" s="116"/>
      <c r="F57" s="116"/>
      <c r="G57" s="94"/>
      <c r="H57" s="94"/>
      <c r="I57" s="123"/>
      <c r="J57" s="117"/>
      <c r="K57" s="117"/>
      <c r="L57" s="117"/>
      <c r="M57" s="117"/>
      <c r="N57" s="117"/>
      <c r="O57" s="117"/>
      <c r="P57" s="117"/>
      <c r="Q57" s="117"/>
      <c r="R57" s="117"/>
      <c r="S57" s="120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127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120"/>
      <c r="V58" s="120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94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5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9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5"/>
      <c r="D66" s="94"/>
      <c r="E66" s="116"/>
      <c r="F66" s="116"/>
      <c r="G66" s="116"/>
      <c r="H66" s="116"/>
      <c r="I66" s="94"/>
      <c r="J66" s="117"/>
      <c r="K66" s="117"/>
      <c r="L66" s="117"/>
      <c r="M66" s="117"/>
      <c r="N66" s="117"/>
      <c r="O66" s="117"/>
      <c r="P66" s="117"/>
      <c r="Q66" s="117"/>
      <c r="R66" s="117"/>
      <c r="S66" s="92"/>
      <c r="T66" s="92"/>
      <c r="U66" s="92"/>
      <c r="V66" s="92"/>
      <c r="W66" s="92"/>
      <c r="X66" s="92"/>
      <c r="Y66" s="92"/>
      <c r="Z66" s="84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111"/>
      <c r="AW66" s="107"/>
      <c r="AX66" s="107"/>
      <c r="AY66" s="107"/>
    </row>
    <row r="67" spans="1:51" x14ac:dyDescent="0.25">
      <c r="B67" s="95"/>
      <c r="C67" s="122"/>
      <c r="D67" s="94"/>
      <c r="E67" s="116"/>
      <c r="F67" s="116"/>
      <c r="G67" s="116"/>
      <c r="H67" s="116"/>
      <c r="I67" s="9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84"/>
      <c r="X67" s="84"/>
      <c r="Y67" s="84"/>
      <c r="Z67" s="112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111"/>
      <c r="AW67" s="107"/>
      <c r="AX67" s="107"/>
      <c r="AY67" s="107"/>
    </row>
    <row r="68" spans="1:51" x14ac:dyDescent="0.25">
      <c r="B68" s="1"/>
      <c r="C68" s="122"/>
      <c r="D68" s="116"/>
      <c r="E68" s="94"/>
      <c r="F68" s="116"/>
      <c r="G68" s="116"/>
      <c r="H68" s="116"/>
      <c r="I68" s="116"/>
      <c r="J68" s="92"/>
      <c r="K68" s="92"/>
      <c r="L68" s="92"/>
      <c r="M68" s="92"/>
      <c r="N68" s="92"/>
      <c r="O68" s="92"/>
      <c r="P68" s="92"/>
      <c r="Q68" s="92"/>
      <c r="R68" s="92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1"/>
      <c r="C69" s="118"/>
      <c r="D69" s="116"/>
      <c r="E69" s="94"/>
      <c r="F69" s="94"/>
      <c r="G69" s="116"/>
      <c r="H69" s="116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82"/>
      <c r="C70" s="118"/>
      <c r="D70" s="116"/>
      <c r="E70" s="116"/>
      <c r="F70" s="94"/>
      <c r="G70" s="94"/>
      <c r="H70" s="94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82"/>
      <c r="C71" s="92"/>
      <c r="D71" s="116"/>
      <c r="E71" s="116"/>
      <c r="F71" s="116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82"/>
      <c r="C72" s="122"/>
      <c r="D72" s="92"/>
      <c r="E72" s="116"/>
      <c r="F72" s="116"/>
      <c r="G72" s="116"/>
      <c r="H72" s="116"/>
      <c r="I72" s="92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82"/>
      <c r="C73" s="118"/>
      <c r="D73" s="92"/>
      <c r="E73" s="116"/>
      <c r="F73" s="116"/>
      <c r="G73" s="116"/>
      <c r="H73" s="116"/>
      <c r="I73" s="92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U73" s="107"/>
      <c r="AV73" s="111"/>
      <c r="AW73" s="107"/>
      <c r="AX73" s="107"/>
      <c r="AY73" s="107"/>
    </row>
    <row r="74" spans="1:51" x14ac:dyDescent="0.25">
      <c r="B74" s="92"/>
      <c r="C74" s="122"/>
      <c r="D74" s="116"/>
      <c r="E74" s="92"/>
      <c r="F74" s="116"/>
      <c r="G74" s="116"/>
      <c r="H74" s="116"/>
      <c r="I74" s="116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3"/>
      <c r="V74" s="83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U74" s="107"/>
      <c r="AV74" s="111"/>
      <c r="AW74" s="107"/>
      <c r="AX74" s="107"/>
      <c r="AY74" s="107"/>
    </row>
    <row r="75" spans="1:51" x14ac:dyDescent="0.25">
      <c r="A75" s="112"/>
      <c r="B75" s="92"/>
      <c r="C75" s="90"/>
      <c r="D75" s="116"/>
      <c r="E75" s="92"/>
      <c r="F75" s="92"/>
      <c r="G75" s="116"/>
      <c r="H75" s="116"/>
      <c r="I75" s="113"/>
      <c r="J75" s="113"/>
      <c r="K75" s="113"/>
      <c r="L75" s="113"/>
      <c r="M75" s="113"/>
      <c r="N75" s="113"/>
      <c r="O75" s="114"/>
      <c r="P75" s="109"/>
      <c r="R75" s="111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82"/>
      <c r="G76" s="92"/>
      <c r="H76" s="9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G77" s="92"/>
      <c r="H77" s="92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I81" s="113"/>
      <c r="J81" s="113"/>
      <c r="K81" s="113"/>
      <c r="L81" s="113"/>
      <c r="M81" s="113"/>
      <c r="N81" s="113"/>
      <c r="O81" s="114"/>
      <c r="P81" s="109"/>
      <c r="R81" s="84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I82" s="113"/>
      <c r="J82" s="113"/>
      <c r="K82" s="113"/>
      <c r="L82" s="113"/>
      <c r="M82" s="113"/>
      <c r="N82" s="113"/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Q93" s="109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R103" s="109"/>
      <c r="S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09"/>
      <c r="Q107" s="109"/>
      <c r="R107" s="109"/>
      <c r="S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R108" s="109"/>
      <c r="S108" s="109"/>
      <c r="T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R109" s="109"/>
      <c r="S109" s="109"/>
      <c r="T109" s="109"/>
      <c r="U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T110" s="109"/>
      <c r="U110" s="109"/>
      <c r="AS110" s="107"/>
      <c r="AT110" s="107"/>
      <c r="AU110" s="107"/>
      <c r="AV110" s="107"/>
      <c r="AW110" s="107"/>
      <c r="AX110" s="107"/>
      <c r="AY110" s="107"/>
    </row>
    <row r="122" spans="45:51" x14ac:dyDescent="0.25">
      <c r="AS122" s="107"/>
      <c r="AT122" s="107"/>
      <c r="AU122" s="107"/>
      <c r="AV122" s="107"/>
      <c r="AW122" s="107"/>
      <c r="AX122" s="107"/>
      <c r="AY122" s="107"/>
    </row>
  </sheetData>
  <protectedRanges>
    <protectedRange sqref="N66:R66 B76 S68:T74 B68:B73 S64:T65 N69:R74 T56:T63 T41:T46" name="Range2_12_5_1_1"/>
    <protectedRange sqref="N10 L10 L6 D6 D8 AD8 AF8 O8:U8 AJ8:AR8 AF10 AR11:AR34 L24:N31 G23:G34 N12:N23 N32:N34 E23:E34 E11:G22 N11:AG11 O12:AG34" name="Range1_16_3_1_1"/>
    <protectedRange sqref="I71 J69:M74 J66:M66 I7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5:H75 F74 E73" name="Range2_2_2_9_2_1_1"/>
    <protectedRange sqref="D71 D74:D75" name="Range2_1_1_1_1_1_9_2_1_1"/>
    <protectedRange sqref="Q10" name="Range1_17_1_1_1"/>
    <protectedRange sqref="AG10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4:B75 J67:R68 D72:D73 I72:I73 Z65:Z66 S66:Y67 AA66:AU67 E74:E75 G76:H77 F75" name="Range2_2_1_10_1_1_1_2"/>
    <protectedRange sqref="C71" name="Range2_2_1_10_2_1_1_1"/>
    <protectedRange sqref="N64:R65 G72:H72 D68 F71 E70" name="Range2_12_1_6_1_1"/>
    <protectedRange sqref="D63:D64 I68:I70 I64:M65 G73:H74 G66:H68 E71:E72 F72:F73 F65:F67 E64:E66" name="Range2_2_12_1_7_1_1"/>
    <protectedRange sqref="D69:D70" name="Range2_1_1_1_1_11_1_2_1_1"/>
    <protectedRange sqref="E67 G69:H69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5:H65" name="Range2_2_12_1_1_1_1_1"/>
    <protectedRange sqref="C63" name="Range2_1_4_2_1_1_1"/>
    <protectedRange sqref="C65:C66" name="Range2_5_1_1_1"/>
    <protectedRange sqref="E68:E69 F69:F70 G70:H71 I66:I67" name="Range2_2_1_1_1_1"/>
    <protectedRange sqref="D66:D67" name="Range2_1_1_1_1_1_1_1_1"/>
    <protectedRange sqref="AS11:AS15" name="Range1_4_1_1_1_1"/>
    <protectedRange sqref="J11:J15 J26:J34" name="Range1_1_2_1_10_1_1_1_1"/>
    <protectedRange sqref="R81" name="Range2_2_1_10_1_1_1_1_1"/>
    <protectedRange sqref="B41:B42" name="Range2_12_5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G41:H44" name="Range2_2_12_1_3_1_1_1_1_1_4_1_1"/>
    <protectedRange sqref="E41:F44" name="Range2_2_12_1_7_1_1_3_1_1"/>
    <protectedRange sqref="S41:S46" name="Range2_12_5_1_1_2_3_1"/>
    <protectedRange sqref="Q41:R44" name="Range2_12_1_6_1_1_1_1_2_1"/>
    <protectedRange sqref="N41:P44" name="Range2_12_1_2_3_1_1_1_1_2_1"/>
    <protectedRange sqref="I41:M44" name="Range2_2_12_1_4_3_1_1_1_1_2_1"/>
    <protectedRange sqref="D41:D44" name="Range2_2_12_1_3_1_2_1_1_1_2_1_2_1"/>
    <protectedRange sqref="T50:T55" name="Range2_12_5_1_1_3"/>
    <protectedRange sqref="T49" name="Range2_12_5_1_1_2_2"/>
    <protectedRange sqref="S49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5:B67" name="Range2_12_5_1_1_2"/>
    <protectedRange sqref="B64" name="Range2_12_5_1_1_2_1_4_1_1_1_2_1_1_1_1_1_1_1"/>
    <protectedRange sqref="F62 G64:H64" name="Range2_2_12_1_1_1_1_1_1"/>
    <protectedRange sqref="D62:E62" name="Range2_2_12_1_7_1_1_2_1"/>
    <protectedRange sqref="C62" name="Range2_1_1_2_1_1_1"/>
    <protectedRange sqref="B62:B63" name="Range2_12_5_1_1_2_1"/>
    <protectedRange sqref="B61" name="Range2_12_5_1_1_2_1_2_1"/>
    <protectedRange sqref="B60" name="Range2_12_5_1_1_2_1_2_2"/>
    <protectedRange sqref="B59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E48:H48" name="Range2_2_12_1_3_1_2_1_1_1_1_2_1_1_1_1_1_1_1"/>
    <protectedRange sqref="D48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" name="Range2_2_12_1_4_2_1_1_1_4_1_2_1_1_1_2_2_1_1"/>
    <protectedRange sqref="B43:B44" name="Range2_12_5_1_1_1_2_2_1_1_1_1_1_1_1_1_1_1"/>
    <protectedRange sqref="B45" name="Range2_12_5_1_1_1_3_1_1_1_1_1_1_1_1_1_1_1"/>
    <protectedRange sqref="S60:S63" name="Range2_12_5_1_1_5"/>
    <protectedRange sqref="N60:R63" name="Range2_12_1_6_1_1_1"/>
    <protectedRange sqref="J60:M63" name="Range2_2_12_1_7_1_1_2"/>
    <protectedRange sqref="S58:S59" name="Range2_12_2_1_1_1_2_1_1_1"/>
    <protectedRange sqref="Q59:R59" name="Range2_12_1_4_1_1_1_1_1_1_1_1_1_1_1_1_1_1_1"/>
    <protectedRange sqref="N59:P59" name="Range2_12_1_2_1_1_1_1_1_1_1_1_1_1_1_1_1_1_1_1"/>
    <protectedRange sqref="J59:M59" name="Range2_2_12_1_4_1_1_1_1_1_1_1_1_1_1_1_1_1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50:S57" name="Range2_12_4_1_1_1_4_2_2_2_1"/>
    <protectedRange sqref="Q50:R57" name="Range2_12_1_6_1_1_1_2_3_2_1_1_3_2"/>
    <protectedRange sqref="N50:P57" name="Range2_12_1_2_3_1_1_1_2_3_2_1_1_3_2"/>
    <protectedRange sqref="K50:M57" name="Range2_2_12_1_4_3_1_1_1_3_3_2_1_1_3_2"/>
    <protectedRange sqref="J50:J57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:I55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5" name="Range2_2_12_1_3_1_2_1_1_1_2_1_1_1_1_1_1_2_1_1_1_1_1_1"/>
    <protectedRange sqref="D54:E55" name="Range2_2_12_1_3_1_2_1_1_1_2_1_1_1_1_3_1_1_1_1_1_2_1_2"/>
    <protectedRange sqref="F54:F55" name="Range2_2_12_1_3_1_2_1_1_1_3_1_1_1_1_1_3_1_1_1_1_1_1_1_2"/>
    <protectedRange sqref="I58:I63" name="Range2_2_12_1_7_1_1_2_2_1_1"/>
    <protectedRange sqref="I56:I57" name="Range2_2_12_1_4_3_1_1_1_3_3_1_1_3_1_1_1_1_1_1_2_1_1"/>
    <protectedRange sqref="G56:H57 E56:F56" name="Range2_2_12_1_3_1_2_1_1_1_1_2_1_1_1_1_1_1_2_1_1"/>
    <protectedRange sqref="D56" name="Range2_2_12_1_3_1_2_1_1_1_2_1_2_3_1_1_1_1_1_1_1"/>
    <protectedRange sqref="G63:H63" name="Range2_2_12_1_3_1_2_1_1_1_2_1_1_1_1_1_1_2_1_1_1_1_1_1_1_1_1"/>
    <protectedRange sqref="F61 G60:H62" name="Range2_2_12_1_3_3_1_1_1_2_1_1_1_1_1_1_1_1_1_1_1_1_1_1_1_1"/>
    <protectedRange sqref="G58:H58" name="Range2_2_12_1_3_1_2_1_1_1_2_1_1_1_1_1_1_2_1_1_1_1_1_2_1"/>
    <protectedRange sqref="F58:F60" name="Range2_2_12_1_3_1_2_1_1_1_3_1_1_1_1_1_3_1_1_1_1_1_1_1_1_1"/>
    <protectedRange sqref="F57 G59:H59" name="Range2_2_12_1_3_1_2_1_1_1_1_2_1_1_1_1_1_1_1_1_1_1_1"/>
    <protectedRange sqref="D61" name="Range2_2_12_1_7_1_1_2_1_1_1_1_1"/>
    <protectedRange sqref="E61" name="Range2_2_12_1_1_1_1_1_1_1_1_1_1_1"/>
    <protectedRange sqref="C61" name="Range2_1_4_2_1_1_1_1_1_1_1_1"/>
    <protectedRange sqref="D58:E60" name="Range2_2_12_1_3_1_2_1_1_1_3_1_1_1_1_1_1_1_2_1_1_1_1_1_1_1"/>
    <protectedRange sqref="D57:E57" name="Range2_2_12_1_3_1_2_1_1_1_2_1_1_1_1_3_1_1_1_1_1_1_1_1_1_1"/>
    <protectedRange sqref="B57" name="Range2_12_5_1_1_2_1_4_1_1_1_2_1_1_1_1_1_1_1_1_1_2_1_1_1_1"/>
    <protectedRange sqref="B58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93" priority="5" operator="containsText" text="N/A">
      <formula>NOT(ISERROR(SEARCH("N/A",X11)))</formula>
    </cfRule>
    <cfRule type="cellIs" dxfId="592" priority="23" operator="equal">
      <formula>0</formula>
    </cfRule>
  </conditionalFormatting>
  <conditionalFormatting sqref="X11:AE34">
    <cfRule type="cellIs" dxfId="591" priority="22" operator="greaterThanOrEqual">
      <formula>1185</formula>
    </cfRule>
  </conditionalFormatting>
  <conditionalFormatting sqref="X11:AE34">
    <cfRule type="cellIs" dxfId="590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589" priority="20" operator="equal">
      <formula>0</formula>
    </cfRule>
  </conditionalFormatting>
  <conditionalFormatting sqref="X8 AJ11:AO11 AJ15:AL15 AJ12:AN14 AK33:AK34 AJ16:AJ34 AO12:AO32 AL16:AL34 AM15:AN34">
    <cfRule type="cellIs" dxfId="588" priority="19" operator="greaterThan">
      <formula>1179</formula>
    </cfRule>
  </conditionalFormatting>
  <conditionalFormatting sqref="X8 AJ11:AO11 AJ15:AL15 AJ12:AN14 AK33:AK34 AJ16:AJ34 AO12:AO32 AL16:AL34 AM15:AN34">
    <cfRule type="cellIs" dxfId="587" priority="18" operator="greaterThan">
      <formula>99</formula>
    </cfRule>
  </conditionalFormatting>
  <conditionalFormatting sqref="X8 AJ11:AO11 AJ15:AL15 AJ12:AN14 AK33:AK34 AJ16:AJ34 AO12:AO32 AL16:AL34 AM15:AN34">
    <cfRule type="cellIs" dxfId="586" priority="17" operator="greaterThan">
      <formula>0.99</formula>
    </cfRule>
  </conditionalFormatting>
  <conditionalFormatting sqref="AB8">
    <cfRule type="cellIs" dxfId="585" priority="16" operator="equal">
      <formula>0</formula>
    </cfRule>
  </conditionalFormatting>
  <conditionalFormatting sqref="AB8">
    <cfRule type="cellIs" dxfId="584" priority="15" operator="greaterThan">
      <formula>1179</formula>
    </cfRule>
  </conditionalFormatting>
  <conditionalFormatting sqref="AB8">
    <cfRule type="cellIs" dxfId="583" priority="14" operator="greaterThan">
      <formula>99</formula>
    </cfRule>
  </conditionalFormatting>
  <conditionalFormatting sqref="AB8">
    <cfRule type="cellIs" dxfId="582" priority="13" operator="greaterThan">
      <formula>0.99</formula>
    </cfRule>
  </conditionalFormatting>
  <conditionalFormatting sqref="AQ11:AQ34 AO33:AO34 AK16:AK32">
    <cfRule type="cellIs" dxfId="581" priority="12" operator="equal">
      <formula>0</formula>
    </cfRule>
  </conditionalFormatting>
  <conditionalFormatting sqref="AQ11:AQ34 AO33:AO34 AK16:AK32">
    <cfRule type="cellIs" dxfId="580" priority="11" operator="greaterThan">
      <formula>1179</formula>
    </cfRule>
  </conditionalFormatting>
  <conditionalFormatting sqref="AQ11:AQ34 AO33:AO34 AK16:AK32">
    <cfRule type="cellIs" dxfId="579" priority="10" operator="greaterThan">
      <formula>99</formula>
    </cfRule>
  </conditionalFormatting>
  <conditionalFormatting sqref="AQ11:AQ34 AO33:AO34 AK16:AK32">
    <cfRule type="cellIs" dxfId="578" priority="9" operator="greaterThan">
      <formula>0.99</formula>
    </cfRule>
  </conditionalFormatting>
  <conditionalFormatting sqref="AI11:AI34">
    <cfRule type="cellIs" dxfId="577" priority="8" operator="greaterThan">
      <formula>$AI$8</formula>
    </cfRule>
  </conditionalFormatting>
  <conditionalFormatting sqref="AH11:AH34">
    <cfRule type="cellIs" dxfId="576" priority="6" operator="greaterThan">
      <formula>$AH$8</formula>
    </cfRule>
    <cfRule type="cellIs" dxfId="575" priority="7" operator="greaterThan">
      <formula>$AH$8</formula>
    </cfRule>
  </conditionalFormatting>
  <conditionalFormatting sqref="AP11:AP34">
    <cfRule type="cellIs" dxfId="574" priority="4" operator="equal">
      <formula>0</formula>
    </cfRule>
  </conditionalFormatting>
  <conditionalFormatting sqref="AP11:AP34">
    <cfRule type="cellIs" dxfId="573" priority="3" operator="greaterThan">
      <formula>1179</formula>
    </cfRule>
  </conditionalFormatting>
  <conditionalFormatting sqref="AP11:AP34">
    <cfRule type="cellIs" dxfId="572" priority="2" operator="greaterThan">
      <formula>99</formula>
    </cfRule>
  </conditionalFormatting>
  <conditionalFormatting sqref="AP11:AP34">
    <cfRule type="cellIs" dxfId="57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2:AY121"/>
  <sheetViews>
    <sheetView showGridLines="0" topLeftCell="A25" zoomScaleNormal="100" workbookViewId="0">
      <selection activeCell="C57" sqref="C57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175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43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47" t="s">
        <v>10</v>
      </c>
      <c r="I7" s="146" t="s">
        <v>11</v>
      </c>
      <c r="J7" s="146" t="s">
        <v>12</v>
      </c>
      <c r="K7" s="146" t="s">
        <v>13</v>
      </c>
      <c r="L7" s="14"/>
      <c r="M7" s="14"/>
      <c r="N7" s="14"/>
      <c r="O7" s="147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46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46" t="s">
        <v>22</v>
      </c>
      <c r="AG7" s="146" t="s">
        <v>23</v>
      </c>
      <c r="AH7" s="146" t="s">
        <v>24</v>
      </c>
      <c r="AI7" s="146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46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42039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26380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46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44" t="s">
        <v>51</v>
      </c>
      <c r="V9" s="144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42" t="s">
        <v>55</v>
      </c>
      <c r="AG9" s="142" t="s">
        <v>56</v>
      </c>
      <c r="AH9" s="266" t="s">
        <v>57</v>
      </c>
      <c r="AI9" s="281" t="s">
        <v>58</v>
      </c>
      <c r="AJ9" s="144" t="s">
        <v>59</v>
      </c>
      <c r="AK9" s="144" t="s">
        <v>60</v>
      </c>
      <c r="AL9" s="144" t="s">
        <v>61</v>
      </c>
      <c r="AM9" s="144" t="s">
        <v>62</v>
      </c>
      <c r="AN9" s="144" t="s">
        <v>63</v>
      </c>
      <c r="AO9" s="144" t="s">
        <v>64</v>
      </c>
      <c r="AP9" s="144" t="s">
        <v>65</v>
      </c>
      <c r="AQ9" s="283" t="s">
        <v>66</v>
      </c>
      <c r="AR9" s="144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44" t="s">
        <v>72</v>
      </c>
      <c r="C10" s="144" t="s">
        <v>73</v>
      </c>
      <c r="D10" s="144" t="s">
        <v>74</v>
      </c>
      <c r="E10" s="144" t="s">
        <v>75</v>
      </c>
      <c r="F10" s="144" t="s">
        <v>74</v>
      </c>
      <c r="G10" s="144" t="s">
        <v>75</v>
      </c>
      <c r="H10" s="292"/>
      <c r="I10" s="144" t="s">
        <v>75</v>
      </c>
      <c r="J10" s="144" t="s">
        <v>75</v>
      </c>
      <c r="K10" s="144" t="s">
        <v>75</v>
      </c>
      <c r="L10" s="30" t="s">
        <v>29</v>
      </c>
      <c r="M10" s="293"/>
      <c r="N10" s="30" t="s">
        <v>29</v>
      </c>
      <c r="O10" s="284"/>
      <c r="P10" s="284"/>
      <c r="Q10" s="3">
        <f>'FEB 3'!Q34</f>
        <v>24108500</v>
      </c>
      <c r="R10" s="274"/>
      <c r="S10" s="275"/>
      <c r="T10" s="276"/>
      <c r="U10" s="144" t="s">
        <v>75</v>
      </c>
      <c r="V10" s="144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3'!AG34</f>
        <v>34448916</v>
      </c>
      <c r="AH10" s="266"/>
      <c r="AI10" s="282"/>
      <c r="AJ10" s="144" t="s">
        <v>84</v>
      </c>
      <c r="AK10" s="144" t="s">
        <v>84</v>
      </c>
      <c r="AL10" s="144" t="s">
        <v>84</v>
      </c>
      <c r="AM10" s="144" t="s">
        <v>84</v>
      </c>
      <c r="AN10" s="144" t="s">
        <v>84</v>
      </c>
      <c r="AO10" s="144" t="s">
        <v>84</v>
      </c>
      <c r="AP10" s="2">
        <f>'FEB 3'!AP34</f>
        <v>7648411</v>
      </c>
      <c r="AQ10" s="284"/>
      <c r="AR10" s="145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10</v>
      </c>
      <c r="E11" s="43">
        <f>D11/1.42</f>
        <v>7.042253521126761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123</v>
      </c>
      <c r="P11" s="125">
        <v>89</v>
      </c>
      <c r="Q11" s="125">
        <v>24112350</v>
      </c>
      <c r="R11" s="48">
        <f>Q11-Q10</f>
        <v>3850</v>
      </c>
      <c r="S11" s="49">
        <f>R11*24/1000</f>
        <v>92.4</v>
      </c>
      <c r="T11" s="49">
        <f>R11/1000</f>
        <v>3.85</v>
      </c>
      <c r="U11" s="126">
        <v>4.7</v>
      </c>
      <c r="V11" s="126">
        <f>U11</f>
        <v>4.7</v>
      </c>
      <c r="W11" s="127" t="s">
        <v>129</v>
      </c>
      <c r="X11" s="129">
        <v>0</v>
      </c>
      <c r="Y11" s="129">
        <v>0</v>
      </c>
      <c r="Z11" s="129">
        <v>1001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28">
        <v>34449584</v>
      </c>
      <c r="AH11" s="51">
        <f>IF(ISBLANK(AG11),"-",AG11-AG10)</f>
        <v>668</v>
      </c>
      <c r="AI11" s="52">
        <f>AH11/T11</f>
        <v>173.50649350649351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9">
        <v>7649722</v>
      </c>
      <c r="AQ11" s="129">
        <f t="shared" ref="AQ11:AQ34" si="0">AP11-AP10</f>
        <v>1311</v>
      </c>
      <c r="AR11" s="53"/>
      <c r="AS11" s="54" t="s">
        <v>113</v>
      </c>
      <c r="AV11" s="41" t="s">
        <v>88</v>
      </c>
      <c r="AW11" s="41" t="s">
        <v>91</v>
      </c>
      <c r="AY11" s="85" t="s">
        <v>135</v>
      </c>
    </row>
    <row r="12" spans="2:51" x14ac:dyDescent="0.25">
      <c r="B12" s="42">
        <v>2.0416666666666701</v>
      </c>
      <c r="C12" s="42">
        <v>8.3333333333333329E-2</v>
      </c>
      <c r="D12" s="124">
        <v>11</v>
      </c>
      <c r="E12" s="43">
        <f t="shared" ref="E12:E34" si="1">D12/1.42</f>
        <v>7.746478873239437</v>
      </c>
      <c r="F12" s="110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125</v>
      </c>
      <c r="P12" s="125">
        <v>88</v>
      </c>
      <c r="Q12" s="125">
        <v>24116133</v>
      </c>
      <c r="R12" s="48">
        <f t="shared" ref="R12:R34" si="4">Q12-Q11</f>
        <v>3783</v>
      </c>
      <c r="S12" s="49">
        <f t="shared" ref="S12:S34" si="5">R12*24/1000</f>
        <v>90.792000000000002</v>
      </c>
      <c r="T12" s="49">
        <f t="shared" ref="T12:T34" si="6">R12/1000</f>
        <v>3.7829999999999999</v>
      </c>
      <c r="U12" s="126">
        <v>6.3</v>
      </c>
      <c r="V12" s="126">
        <f t="shared" ref="V12:V33" si="7">U12</f>
        <v>6.3</v>
      </c>
      <c r="W12" s="127" t="s">
        <v>129</v>
      </c>
      <c r="X12" s="129">
        <v>0</v>
      </c>
      <c r="Y12" s="129">
        <v>0</v>
      </c>
      <c r="Z12" s="129">
        <v>988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28">
        <v>34450228</v>
      </c>
      <c r="AH12" s="51">
        <f>IF(ISBLANK(AG12),"-",AG12-AG11)</f>
        <v>644</v>
      </c>
      <c r="AI12" s="52">
        <f t="shared" ref="AI12:AI34" si="8">AH12/T12</f>
        <v>170.23526301876817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9">
        <v>7651131</v>
      </c>
      <c r="AQ12" s="129">
        <f t="shared" si="0"/>
        <v>1409</v>
      </c>
      <c r="AR12" s="55">
        <v>0.78</v>
      </c>
      <c r="AS12" s="54" t="s">
        <v>113</v>
      </c>
      <c r="AV12" s="41" t="s">
        <v>92</v>
      </c>
      <c r="AW12" s="41" t="s">
        <v>93</v>
      </c>
      <c r="AY12" s="85" t="s">
        <v>136</v>
      </c>
    </row>
    <row r="13" spans="2:51" x14ac:dyDescent="0.25">
      <c r="B13" s="42">
        <v>2.0833333333333299</v>
      </c>
      <c r="C13" s="42">
        <v>0.125</v>
      </c>
      <c r="D13" s="124">
        <v>13</v>
      </c>
      <c r="E13" s="43">
        <f t="shared" si="1"/>
        <v>9.1549295774647899</v>
      </c>
      <c r="F13" s="110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121</v>
      </c>
      <c r="P13" s="125">
        <v>86</v>
      </c>
      <c r="Q13" s="125">
        <v>24119533</v>
      </c>
      <c r="R13" s="48">
        <f t="shared" si="4"/>
        <v>3400</v>
      </c>
      <c r="S13" s="49">
        <f t="shared" si="5"/>
        <v>81.599999999999994</v>
      </c>
      <c r="T13" s="49">
        <f t="shared" si="6"/>
        <v>3.4</v>
      </c>
      <c r="U13" s="126">
        <v>7.6</v>
      </c>
      <c r="V13" s="126">
        <f t="shared" si="7"/>
        <v>7.6</v>
      </c>
      <c r="W13" s="127" t="s">
        <v>129</v>
      </c>
      <c r="X13" s="129">
        <v>0</v>
      </c>
      <c r="Y13" s="129">
        <v>0</v>
      </c>
      <c r="Z13" s="129">
        <v>961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28">
        <v>34450804</v>
      </c>
      <c r="AH13" s="51">
        <f>IF(ISBLANK(AG13),"-",AG13-AG12)</f>
        <v>576</v>
      </c>
      <c r="AI13" s="52">
        <f t="shared" si="8"/>
        <v>169.41176470588235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9">
        <v>7652444</v>
      </c>
      <c r="AQ13" s="129">
        <f t="shared" si="0"/>
        <v>1313</v>
      </c>
      <c r="AR13" s="53"/>
      <c r="AS13" s="54" t="s">
        <v>113</v>
      </c>
      <c r="AV13" s="41" t="s">
        <v>94</v>
      </c>
      <c r="AW13" s="41" t="s">
        <v>95</v>
      </c>
      <c r="AY13" s="85" t="s">
        <v>139</v>
      </c>
    </row>
    <row r="14" spans="2:51" x14ac:dyDescent="0.25">
      <c r="B14" s="42">
        <v>2.125</v>
      </c>
      <c r="C14" s="42">
        <v>0.16666666666666699</v>
      </c>
      <c r="D14" s="124">
        <v>14</v>
      </c>
      <c r="E14" s="43">
        <f t="shared" si="1"/>
        <v>9.8591549295774659</v>
      </c>
      <c r="F14" s="110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108</v>
      </c>
      <c r="P14" s="125">
        <v>88</v>
      </c>
      <c r="Q14" s="125">
        <v>24123112</v>
      </c>
      <c r="R14" s="48">
        <f t="shared" si="4"/>
        <v>3579</v>
      </c>
      <c r="S14" s="49">
        <f t="shared" si="5"/>
        <v>85.896000000000001</v>
      </c>
      <c r="T14" s="49">
        <f t="shared" si="6"/>
        <v>3.5790000000000002</v>
      </c>
      <c r="U14" s="126">
        <v>8.9</v>
      </c>
      <c r="V14" s="126">
        <f t="shared" si="7"/>
        <v>8.9</v>
      </c>
      <c r="W14" s="127" t="s">
        <v>129</v>
      </c>
      <c r="X14" s="129">
        <v>0</v>
      </c>
      <c r="Y14" s="129">
        <v>0</v>
      </c>
      <c r="Z14" s="129">
        <v>951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28">
        <v>34451404</v>
      </c>
      <c r="AH14" s="51">
        <f t="shared" ref="AH14:AH34" si="9">IF(ISBLANK(AG14),"-",AG14-AG13)</f>
        <v>600</v>
      </c>
      <c r="AI14" s="52">
        <f t="shared" si="8"/>
        <v>167.64459346186084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9">
        <v>7653781</v>
      </c>
      <c r="AQ14" s="129">
        <f t="shared" si="0"/>
        <v>1337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137</v>
      </c>
    </row>
    <row r="15" spans="2:51" x14ac:dyDescent="0.25">
      <c r="B15" s="42">
        <v>2.1666666666666701</v>
      </c>
      <c r="C15" s="42">
        <v>0.20833333333333301</v>
      </c>
      <c r="D15" s="124">
        <v>20</v>
      </c>
      <c r="E15" s="43">
        <f t="shared" si="1"/>
        <v>14.084507042253522</v>
      </c>
      <c r="F15" s="110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100</v>
      </c>
      <c r="P15" s="125">
        <v>99</v>
      </c>
      <c r="Q15" s="125">
        <v>24127064</v>
      </c>
      <c r="R15" s="48">
        <f t="shared" si="4"/>
        <v>3952</v>
      </c>
      <c r="S15" s="49">
        <f t="shared" si="5"/>
        <v>94.847999999999999</v>
      </c>
      <c r="T15" s="49">
        <f t="shared" si="6"/>
        <v>3.952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1051</v>
      </c>
      <c r="AA15" s="129">
        <v>0</v>
      </c>
      <c r="AB15" s="129">
        <v>1109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28">
        <v>34452024</v>
      </c>
      <c r="AH15" s="51">
        <f t="shared" si="9"/>
        <v>620</v>
      </c>
      <c r="AI15" s="52">
        <f t="shared" si="8"/>
        <v>156.88259109311741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9">
        <v>7654198</v>
      </c>
      <c r="AQ15" s="129">
        <f t="shared" si="0"/>
        <v>417</v>
      </c>
      <c r="AR15" s="53"/>
      <c r="AS15" s="54" t="s">
        <v>113</v>
      </c>
      <c r="AV15" s="41" t="s">
        <v>98</v>
      </c>
      <c r="AW15" s="41" t="s">
        <v>99</v>
      </c>
      <c r="AY15" s="85" t="s">
        <v>144</v>
      </c>
    </row>
    <row r="16" spans="2:51" x14ac:dyDescent="0.25">
      <c r="B16" s="42">
        <v>2.2083333333333299</v>
      </c>
      <c r="C16" s="42">
        <v>0.25</v>
      </c>
      <c r="D16" s="124">
        <v>11</v>
      </c>
      <c r="E16" s="43">
        <f t="shared" si="1"/>
        <v>7.746478873239437</v>
      </c>
      <c r="F16" s="93">
        <v>68</v>
      </c>
      <c r="G16" s="43">
        <f t="shared" si="2"/>
        <v>47.887323943661976</v>
      </c>
      <c r="H16" s="44" t="s">
        <v>88</v>
      </c>
      <c r="I16" s="44">
        <f t="shared" si="3"/>
        <v>46.478873239436624</v>
      </c>
      <c r="J16" s="45">
        <f t="shared" ref="J16:J25" si="10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117</v>
      </c>
      <c r="P16" s="125">
        <v>114</v>
      </c>
      <c r="Q16" s="125">
        <v>24131644</v>
      </c>
      <c r="R16" s="48">
        <f t="shared" si="4"/>
        <v>4580</v>
      </c>
      <c r="S16" s="49">
        <f t="shared" si="5"/>
        <v>109.92</v>
      </c>
      <c r="T16" s="49">
        <f t="shared" si="6"/>
        <v>4.58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1169</v>
      </c>
      <c r="AA16" s="129">
        <v>0</v>
      </c>
      <c r="AB16" s="129">
        <v>1109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28">
        <v>34452780</v>
      </c>
      <c r="AH16" s="51">
        <f t="shared" si="9"/>
        <v>756</v>
      </c>
      <c r="AI16" s="52">
        <f t="shared" si="8"/>
        <v>165.06550218340612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7654198</v>
      </c>
      <c r="AQ16" s="129">
        <f t="shared" si="0"/>
        <v>0</v>
      </c>
      <c r="AR16" s="55">
        <v>0.8</v>
      </c>
      <c r="AS16" s="54" t="s">
        <v>101</v>
      </c>
      <c r="AV16" s="41" t="s">
        <v>102</v>
      </c>
      <c r="AW16" s="41" t="s">
        <v>103</v>
      </c>
      <c r="AY16" s="85" t="s">
        <v>175</v>
      </c>
    </row>
    <row r="17" spans="1:51" x14ac:dyDescent="0.25">
      <c r="B17" s="42">
        <v>2.25</v>
      </c>
      <c r="C17" s="42">
        <v>0.29166666666666702</v>
      </c>
      <c r="D17" s="124">
        <v>7</v>
      </c>
      <c r="E17" s="43">
        <f t="shared" si="1"/>
        <v>4.9295774647887329</v>
      </c>
      <c r="F17" s="93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135</v>
      </c>
      <c r="P17" s="125">
        <v>138</v>
      </c>
      <c r="Q17" s="125">
        <v>24137729</v>
      </c>
      <c r="R17" s="48">
        <f t="shared" si="4"/>
        <v>6085</v>
      </c>
      <c r="S17" s="49">
        <f t="shared" si="5"/>
        <v>146.04</v>
      </c>
      <c r="T17" s="49">
        <f t="shared" si="6"/>
        <v>6.085</v>
      </c>
      <c r="U17" s="126">
        <v>9.3000000000000007</v>
      </c>
      <c r="V17" s="126">
        <f t="shared" si="7"/>
        <v>9.3000000000000007</v>
      </c>
      <c r="W17" s="127" t="s">
        <v>148</v>
      </c>
      <c r="X17" s="129">
        <v>0</v>
      </c>
      <c r="Y17" s="129">
        <v>1029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28">
        <v>34454156</v>
      </c>
      <c r="AH17" s="51">
        <f t="shared" si="9"/>
        <v>1376</v>
      </c>
      <c r="AI17" s="52">
        <f t="shared" si="8"/>
        <v>226.12982744453575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7654198</v>
      </c>
      <c r="AQ17" s="129">
        <f t="shared" si="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7</v>
      </c>
      <c r="E18" s="43">
        <f t="shared" si="1"/>
        <v>4.9295774647887329</v>
      </c>
      <c r="F18" s="93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132</v>
      </c>
      <c r="P18" s="125">
        <v>148</v>
      </c>
      <c r="Q18" s="125">
        <v>24143539</v>
      </c>
      <c r="R18" s="48">
        <f t="shared" si="4"/>
        <v>5810</v>
      </c>
      <c r="S18" s="49">
        <f t="shared" si="5"/>
        <v>139.44</v>
      </c>
      <c r="T18" s="49">
        <f t="shared" si="6"/>
        <v>5.81</v>
      </c>
      <c r="U18" s="126">
        <v>8.6999999999999993</v>
      </c>
      <c r="V18" s="126">
        <f t="shared" si="7"/>
        <v>8.6999999999999993</v>
      </c>
      <c r="W18" s="127" t="s">
        <v>148</v>
      </c>
      <c r="X18" s="129">
        <v>0</v>
      </c>
      <c r="Y18" s="129">
        <v>1082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28">
        <v>34455476</v>
      </c>
      <c r="AH18" s="51">
        <f t="shared" si="9"/>
        <v>1320</v>
      </c>
      <c r="AI18" s="52">
        <f t="shared" si="8"/>
        <v>227.19449225473323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7654198</v>
      </c>
      <c r="AQ18" s="129">
        <f t="shared" si="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1"/>
        <v>4.9295774647887329</v>
      </c>
      <c r="F19" s="93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130</v>
      </c>
      <c r="P19" s="125">
        <v>153</v>
      </c>
      <c r="Q19" s="125">
        <v>24149775</v>
      </c>
      <c r="R19" s="48">
        <f t="shared" si="4"/>
        <v>6236</v>
      </c>
      <c r="S19" s="49">
        <f t="shared" si="5"/>
        <v>149.66399999999999</v>
      </c>
      <c r="T19" s="49">
        <f t="shared" si="6"/>
        <v>6.2359999999999998</v>
      </c>
      <c r="U19" s="126">
        <v>7.8</v>
      </c>
      <c r="V19" s="126">
        <f t="shared" si="7"/>
        <v>7.8</v>
      </c>
      <c r="W19" s="127" t="s">
        <v>148</v>
      </c>
      <c r="X19" s="129">
        <v>0</v>
      </c>
      <c r="Y19" s="129">
        <v>1143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28">
        <v>34456904</v>
      </c>
      <c r="AH19" s="51">
        <f t="shared" si="9"/>
        <v>1428</v>
      </c>
      <c r="AI19" s="52">
        <f t="shared" si="8"/>
        <v>228.9929441949968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7654198</v>
      </c>
      <c r="AQ19" s="129">
        <f t="shared" si="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1"/>
        <v>4.9295774647887329</v>
      </c>
      <c r="F20" s="93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130</v>
      </c>
      <c r="P20" s="125">
        <v>149</v>
      </c>
      <c r="Q20" s="125">
        <v>24155909</v>
      </c>
      <c r="R20" s="48">
        <f t="shared" si="4"/>
        <v>6134</v>
      </c>
      <c r="S20" s="49">
        <f t="shared" si="5"/>
        <v>147.21600000000001</v>
      </c>
      <c r="T20" s="49">
        <f t="shared" si="6"/>
        <v>6.1340000000000003</v>
      </c>
      <c r="U20" s="126">
        <v>6.9</v>
      </c>
      <c r="V20" s="126">
        <f t="shared" si="7"/>
        <v>6.9</v>
      </c>
      <c r="W20" s="127" t="s">
        <v>148</v>
      </c>
      <c r="X20" s="129">
        <v>0</v>
      </c>
      <c r="Y20" s="129">
        <v>1135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28">
        <v>34458332</v>
      </c>
      <c r="AH20" s="51">
        <f>IF(ISBLANK(AG20),"-",AG20-AG19)</f>
        <v>1428</v>
      </c>
      <c r="AI20" s="52">
        <f t="shared" si="8"/>
        <v>232.80078252363873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7654198</v>
      </c>
      <c r="AQ20" s="129">
        <f t="shared" si="0"/>
        <v>0</v>
      </c>
      <c r="AR20" s="55">
        <v>0.92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6</v>
      </c>
      <c r="E21" s="43">
        <f t="shared" si="1"/>
        <v>4.2253521126760569</v>
      </c>
      <c r="F21" s="93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129</v>
      </c>
      <c r="P21" s="125">
        <v>145</v>
      </c>
      <c r="Q21" s="125">
        <v>24161999</v>
      </c>
      <c r="R21" s="48">
        <f>Q21-Q20</f>
        <v>6090</v>
      </c>
      <c r="S21" s="49">
        <f t="shared" si="5"/>
        <v>146.16</v>
      </c>
      <c r="T21" s="49">
        <f t="shared" si="6"/>
        <v>6.09</v>
      </c>
      <c r="U21" s="126">
        <v>6.1</v>
      </c>
      <c r="V21" s="126">
        <f t="shared" si="7"/>
        <v>6.1</v>
      </c>
      <c r="W21" s="127" t="s">
        <v>148</v>
      </c>
      <c r="X21" s="129">
        <v>0</v>
      </c>
      <c r="Y21" s="129">
        <v>1129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28">
        <v>34459149</v>
      </c>
      <c r="AH21" s="51">
        <f t="shared" si="9"/>
        <v>817</v>
      </c>
      <c r="AI21" s="52">
        <f t="shared" si="8"/>
        <v>134.15435139573071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7654198</v>
      </c>
      <c r="AQ21" s="129">
        <f t="shared" si="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1"/>
        <v>4.9295774647887329</v>
      </c>
      <c r="F22" s="93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128</v>
      </c>
      <c r="P22" s="125">
        <v>149</v>
      </c>
      <c r="Q22" s="125">
        <v>24167960</v>
      </c>
      <c r="R22" s="48">
        <f t="shared" si="4"/>
        <v>5961</v>
      </c>
      <c r="S22" s="49">
        <f t="shared" si="5"/>
        <v>143.06399999999999</v>
      </c>
      <c r="T22" s="49">
        <f t="shared" si="6"/>
        <v>5.9610000000000003</v>
      </c>
      <c r="U22" s="126">
        <v>5.3</v>
      </c>
      <c r="V22" s="126">
        <f t="shared" si="7"/>
        <v>5.3</v>
      </c>
      <c r="W22" s="127" t="s">
        <v>148</v>
      </c>
      <c r="X22" s="129">
        <v>0</v>
      </c>
      <c r="Y22" s="129">
        <v>1124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28">
        <v>34461140</v>
      </c>
      <c r="AH22" s="51">
        <f t="shared" si="9"/>
        <v>1991</v>
      </c>
      <c r="AI22" s="52">
        <f t="shared" si="8"/>
        <v>334.00436168428115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7654198</v>
      </c>
      <c r="AQ22" s="129">
        <f t="shared" si="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1"/>
        <v>4.2253521126760569</v>
      </c>
      <c r="F23" s="110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133</v>
      </c>
      <c r="P23" s="125">
        <v>138</v>
      </c>
      <c r="Q23" s="125">
        <v>24173814</v>
      </c>
      <c r="R23" s="48">
        <f t="shared" si="4"/>
        <v>5854</v>
      </c>
      <c r="S23" s="49">
        <f t="shared" si="5"/>
        <v>140.49600000000001</v>
      </c>
      <c r="T23" s="49">
        <f t="shared" si="6"/>
        <v>5.8540000000000001</v>
      </c>
      <c r="U23" s="126">
        <v>4.8</v>
      </c>
      <c r="V23" s="126">
        <f t="shared" si="7"/>
        <v>4.8</v>
      </c>
      <c r="W23" s="127" t="s">
        <v>148</v>
      </c>
      <c r="X23" s="129">
        <v>0</v>
      </c>
      <c r="Y23" s="129">
        <v>1035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28">
        <v>34462492</v>
      </c>
      <c r="AH23" s="51">
        <f t="shared" si="9"/>
        <v>1352</v>
      </c>
      <c r="AI23" s="52">
        <f t="shared" si="8"/>
        <v>230.9531943969935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7654198</v>
      </c>
      <c r="AQ23" s="129">
        <f t="shared" si="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1"/>
        <v>4.2253521126760569</v>
      </c>
      <c r="F24" s="110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135</v>
      </c>
      <c r="P24" s="125">
        <v>136</v>
      </c>
      <c r="Q24" s="125">
        <v>24179441</v>
      </c>
      <c r="R24" s="48">
        <f t="shared" si="4"/>
        <v>5627</v>
      </c>
      <c r="S24" s="49">
        <f t="shared" si="5"/>
        <v>135.048</v>
      </c>
      <c r="T24" s="49">
        <f t="shared" si="6"/>
        <v>5.6269999999999998</v>
      </c>
      <c r="U24" s="126">
        <v>4.5</v>
      </c>
      <c r="V24" s="126">
        <f t="shared" si="7"/>
        <v>4.5</v>
      </c>
      <c r="W24" s="127" t="s">
        <v>148</v>
      </c>
      <c r="X24" s="129">
        <v>0</v>
      </c>
      <c r="Y24" s="129">
        <v>1029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28">
        <v>34463830</v>
      </c>
      <c r="AH24" s="51">
        <f t="shared" si="9"/>
        <v>1338</v>
      </c>
      <c r="AI24" s="52">
        <f t="shared" si="8"/>
        <v>237.78212191220899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7654198</v>
      </c>
      <c r="AQ24" s="129">
        <f t="shared" si="0"/>
        <v>0</v>
      </c>
      <c r="AR24" s="55">
        <v>0.98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1"/>
        <v>3.5211267605633805</v>
      </c>
      <c r="F25" s="110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133</v>
      </c>
      <c r="P25" s="125">
        <v>130</v>
      </c>
      <c r="Q25" s="125">
        <v>24185011</v>
      </c>
      <c r="R25" s="48">
        <f t="shared" si="4"/>
        <v>5570</v>
      </c>
      <c r="S25" s="49">
        <f t="shared" si="5"/>
        <v>133.68</v>
      </c>
      <c r="T25" s="49">
        <f t="shared" si="6"/>
        <v>5.57</v>
      </c>
      <c r="U25" s="126">
        <v>4.3</v>
      </c>
      <c r="V25" s="126">
        <f t="shared" si="7"/>
        <v>4.3</v>
      </c>
      <c r="W25" s="127" t="s">
        <v>148</v>
      </c>
      <c r="X25" s="129">
        <v>0</v>
      </c>
      <c r="Y25" s="129">
        <v>1006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28">
        <v>34465116</v>
      </c>
      <c r="AH25" s="51">
        <f t="shared" si="9"/>
        <v>1286</v>
      </c>
      <c r="AI25" s="52">
        <f t="shared" si="8"/>
        <v>230.87971274685816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7654198</v>
      </c>
      <c r="AQ25" s="129">
        <f t="shared" si="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1"/>
        <v>3.5211267605633805</v>
      </c>
      <c r="F26" s="110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130</v>
      </c>
      <c r="P26" s="125">
        <v>134</v>
      </c>
      <c r="Q26" s="125">
        <v>24190706</v>
      </c>
      <c r="R26" s="48">
        <f t="shared" si="4"/>
        <v>5695</v>
      </c>
      <c r="S26" s="49">
        <f t="shared" si="5"/>
        <v>136.68</v>
      </c>
      <c r="T26" s="49">
        <f t="shared" si="6"/>
        <v>5.6950000000000003</v>
      </c>
      <c r="U26" s="126">
        <v>4.0999999999999996</v>
      </c>
      <c r="V26" s="126">
        <f t="shared" si="7"/>
        <v>4.0999999999999996</v>
      </c>
      <c r="W26" s="127" t="s">
        <v>148</v>
      </c>
      <c r="X26" s="129">
        <v>0</v>
      </c>
      <c r="Y26" s="129">
        <v>1037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28">
        <v>34466464</v>
      </c>
      <c r="AH26" s="51">
        <f t="shared" si="9"/>
        <v>1348</v>
      </c>
      <c r="AI26" s="52">
        <f t="shared" si="8"/>
        <v>236.69885864793679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7654198</v>
      </c>
      <c r="AQ26" s="129">
        <f t="shared" si="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3</v>
      </c>
      <c r="E27" s="43">
        <f t="shared" si="1"/>
        <v>2.1126760563380285</v>
      </c>
      <c r="F27" s="110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129</v>
      </c>
      <c r="P27" s="125">
        <v>139</v>
      </c>
      <c r="Q27" s="125">
        <v>24196451</v>
      </c>
      <c r="R27" s="48">
        <f t="shared" si="4"/>
        <v>5745</v>
      </c>
      <c r="S27" s="49">
        <f t="shared" si="5"/>
        <v>137.88</v>
      </c>
      <c r="T27" s="49">
        <f t="shared" si="6"/>
        <v>5.7450000000000001</v>
      </c>
      <c r="U27" s="126">
        <v>3.5</v>
      </c>
      <c r="V27" s="126">
        <f t="shared" si="7"/>
        <v>3.5</v>
      </c>
      <c r="W27" s="127" t="s">
        <v>148</v>
      </c>
      <c r="X27" s="129">
        <v>0</v>
      </c>
      <c r="Y27" s="129">
        <v>1118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28">
        <v>34467820</v>
      </c>
      <c r="AH27" s="51">
        <f t="shared" si="9"/>
        <v>1356</v>
      </c>
      <c r="AI27" s="52">
        <f t="shared" si="8"/>
        <v>236.0313315926893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7654198</v>
      </c>
      <c r="AQ27" s="129">
        <f t="shared" si="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1"/>
        <v>2.1126760563380285</v>
      </c>
      <c r="F28" s="110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134</v>
      </c>
      <c r="P28" s="125">
        <v>135</v>
      </c>
      <c r="Q28" s="125">
        <v>24202090</v>
      </c>
      <c r="R28" s="48">
        <f t="shared" si="4"/>
        <v>5639</v>
      </c>
      <c r="S28" s="49">
        <f t="shared" si="5"/>
        <v>135.33600000000001</v>
      </c>
      <c r="T28" s="49">
        <f t="shared" si="6"/>
        <v>5.6390000000000002</v>
      </c>
      <c r="U28" s="126">
        <v>3.3</v>
      </c>
      <c r="V28" s="126">
        <f t="shared" si="7"/>
        <v>3.3</v>
      </c>
      <c r="W28" s="127" t="s">
        <v>148</v>
      </c>
      <c r="X28" s="129">
        <v>0</v>
      </c>
      <c r="Y28" s="129">
        <v>1008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28">
        <v>34469141</v>
      </c>
      <c r="AH28" s="51">
        <f t="shared" si="9"/>
        <v>1321</v>
      </c>
      <c r="AI28" s="52">
        <f t="shared" si="8"/>
        <v>234.26139386416031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7654198</v>
      </c>
      <c r="AQ28" s="129">
        <f t="shared" si="0"/>
        <v>0</v>
      </c>
      <c r="AR28" s="55">
        <v>1.04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1"/>
        <v>2.1126760563380285</v>
      </c>
      <c r="F29" s="110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136</v>
      </c>
      <c r="P29" s="125">
        <v>133</v>
      </c>
      <c r="Q29" s="125">
        <v>24207662</v>
      </c>
      <c r="R29" s="48">
        <f t="shared" si="4"/>
        <v>5572</v>
      </c>
      <c r="S29" s="49">
        <f t="shared" si="5"/>
        <v>133.72800000000001</v>
      </c>
      <c r="T29" s="49">
        <f t="shared" si="6"/>
        <v>5.5720000000000001</v>
      </c>
      <c r="U29" s="126">
        <v>3.2</v>
      </c>
      <c r="V29" s="126">
        <f t="shared" si="7"/>
        <v>3.2</v>
      </c>
      <c r="W29" s="127" t="s">
        <v>148</v>
      </c>
      <c r="X29" s="129">
        <v>0</v>
      </c>
      <c r="Y29" s="129">
        <v>1003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28">
        <v>34470436</v>
      </c>
      <c r="AH29" s="51">
        <f t="shared" si="9"/>
        <v>1295</v>
      </c>
      <c r="AI29" s="52">
        <f t="shared" si="8"/>
        <v>232.41206030150752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7654198</v>
      </c>
      <c r="AQ29" s="129">
        <f t="shared" si="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4</v>
      </c>
      <c r="E30" s="43">
        <f t="shared" si="1"/>
        <v>2.8169014084507045</v>
      </c>
      <c r="F30" s="110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121</v>
      </c>
      <c r="P30" s="125">
        <v>128</v>
      </c>
      <c r="Q30" s="125">
        <v>24213211</v>
      </c>
      <c r="R30" s="48">
        <f t="shared" si="4"/>
        <v>5549</v>
      </c>
      <c r="S30" s="49">
        <f t="shared" si="5"/>
        <v>133.17599999999999</v>
      </c>
      <c r="T30" s="49">
        <f t="shared" si="6"/>
        <v>5.5490000000000004</v>
      </c>
      <c r="U30" s="126">
        <v>3.1</v>
      </c>
      <c r="V30" s="126">
        <f t="shared" si="7"/>
        <v>3.1</v>
      </c>
      <c r="W30" s="127" t="s">
        <v>148</v>
      </c>
      <c r="X30" s="129">
        <v>0</v>
      </c>
      <c r="Y30" s="129">
        <v>990</v>
      </c>
      <c r="Z30" s="129">
        <v>1154</v>
      </c>
      <c r="AA30" s="129">
        <v>1185</v>
      </c>
      <c r="AB30" s="129">
        <v>1159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28">
        <v>34471688</v>
      </c>
      <c r="AH30" s="51">
        <f t="shared" si="9"/>
        <v>1252</v>
      </c>
      <c r="AI30" s="52">
        <f t="shared" si="8"/>
        <v>225.6262389619751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9">
        <v>7654198</v>
      </c>
      <c r="AQ30" s="129">
        <f t="shared" si="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1"/>
        <v>6.3380281690140849</v>
      </c>
      <c r="F31" s="110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119</v>
      </c>
      <c r="P31" s="125">
        <v>129</v>
      </c>
      <c r="Q31" s="125">
        <v>24218559</v>
      </c>
      <c r="R31" s="48">
        <f t="shared" si="4"/>
        <v>5348</v>
      </c>
      <c r="S31" s="49">
        <f t="shared" si="5"/>
        <v>128.352</v>
      </c>
      <c r="T31" s="49">
        <f t="shared" si="6"/>
        <v>5.3479999999999999</v>
      </c>
      <c r="U31" s="126">
        <v>2.2000000000000002</v>
      </c>
      <c r="V31" s="126">
        <f t="shared" si="7"/>
        <v>2.2000000000000002</v>
      </c>
      <c r="W31" s="127" t="s">
        <v>156</v>
      </c>
      <c r="X31" s="129">
        <v>0</v>
      </c>
      <c r="Y31" s="129">
        <v>1087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28">
        <v>34472782</v>
      </c>
      <c r="AH31" s="51">
        <f t="shared" si="9"/>
        <v>1094</v>
      </c>
      <c r="AI31" s="52">
        <f t="shared" si="8"/>
        <v>204.56245325355275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7654198</v>
      </c>
      <c r="AQ31" s="129">
        <f t="shared" si="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12</v>
      </c>
      <c r="E32" s="43">
        <f t="shared" si="1"/>
        <v>8.4507042253521139</v>
      </c>
      <c r="F32" s="110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121</v>
      </c>
      <c r="P32" s="125">
        <v>115</v>
      </c>
      <c r="Q32" s="125">
        <v>24223685</v>
      </c>
      <c r="R32" s="48">
        <f t="shared" si="4"/>
        <v>5126</v>
      </c>
      <c r="S32" s="49">
        <f t="shared" si="5"/>
        <v>123.024</v>
      </c>
      <c r="T32" s="49">
        <f t="shared" si="6"/>
        <v>5.1260000000000003</v>
      </c>
      <c r="U32" s="126">
        <v>2</v>
      </c>
      <c r="V32" s="126">
        <f t="shared" si="7"/>
        <v>2</v>
      </c>
      <c r="W32" s="127" t="s">
        <v>156</v>
      </c>
      <c r="X32" s="129">
        <v>0</v>
      </c>
      <c r="Y32" s="129">
        <v>999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28">
        <v>34473808</v>
      </c>
      <c r="AH32" s="51">
        <f t="shared" si="9"/>
        <v>1026</v>
      </c>
      <c r="AI32" s="52">
        <f t="shared" si="8"/>
        <v>200.1560671088568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7654198</v>
      </c>
      <c r="AQ32" s="129">
        <f t="shared" si="0"/>
        <v>0</v>
      </c>
      <c r="AR32" s="55">
        <v>0.84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11</v>
      </c>
      <c r="E33" s="43">
        <f t="shared" si="1"/>
        <v>7.746478873239437</v>
      </c>
      <c r="F33" s="110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122</v>
      </c>
      <c r="P33" s="125">
        <v>101</v>
      </c>
      <c r="Q33" s="125">
        <v>24227881</v>
      </c>
      <c r="R33" s="48">
        <f t="shared" si="4"/>
        <v>4196</v>
      </c>
      <c r="S33" s="49">
        <f t="shared" si="5"/>
        <v>100.70399999999999</v>
      </c>
      <c r="T33" s="49">
        <f t="shared" si="6"/>
        <v>4.1959999999999997</v>
      </c>
      <c r="U33" s="126">
        <v>2.9</v>
      </c>
      <c r="V33" s="126">
        <f t="shared" si="7"/>
        <v>2.9</v>
      </c>
      <c r="W33" s="127" t="s">
        <v>129</v>
      </c>
      <c r="X33" s="129">
        <v>0</v>
      </c>
      <c r="Y33" s="129">
        <v>0</v>
      </c>
      <c r="Z33" s="129">
        <v>1050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28">
        <v>34474562</v>
      </c>
      <c r="AH33" s="51">
        <f t="shared" si="9"/>
        <v>754</v>
      </c>
      <c r="AI33" s="52">
        <f t="shared" si="8"/>
        <v>179.69494756911345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0.38</v>
      </c>
      <c r="AP33" s="129">
        <v>7655038</v>
      </c>
      <c r="AQ33" s="129">
        <f t="shared" si="0"/>
        <v>840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10</v>
      </c>
      <c r="E34" s="43">
        <f t="shared" si="1"/>
        <v>7.042253521126761</v>
      </c>
      <c r="F34" s="110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124</v>
      </c>
      <c r="P34" s="125">
        <v>94</v>
      </c>
      <c r="Q34" s="125">
        <v>24232057</v>
      </c>
      <c r="R34" s="48">
        <f t="shared" si="4"/>
        <v>4176</v>
      </c>
      <c r="S34" s="49">
        <f t="shared" si="5"/>
        <v>100.224</v>
      </c>
      <c r="T34" s="49">
        <f t="shared" si="6"/>
        <v>4.1760000000000002</v>
      </c>
      <c r="U34" s="126">
        <v>3.9</v>
      </c>
      <c r="V34" s="126">
        <f>U34</f>
        <v>3.9</v>
      </c>
      <c r="W34" s="127" t="s">
        <v>129</v>
      </c>
      <c r="X34" s="129">
        <v>0</v>
      </c>
      <c r="Y34" s="129">
        <v>0</v>
      </c>
      <c r="Z34" s="129">
        <v>1025</v>
      </c>
      <c r="AA34" s="129">
        <v>0</v>
      </c>
      <c r="AB34" s="129">
        <v>1100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28">
        <v>34475296</v>
      </c>
      <c r="AH34" s="51">
        <f t="shared" si="9"/>
        <v>734</v>
      </c>
      <c r="AI34" s="52">
        <f t="shared" si="8"/>
        <v>175.7662835249042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0.38</v>
      </c>
      <c r="AP34" s="129">
        <v>7656078</v>
      </c>
      <c r="AQ34" s="129">
        <f t="shared" si="0"/>
        <v>1040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123.25</v>
      </c>
      <c r="Q35" s="66">
        <f>Q34-Q10</f>
        <v>123557</v>
      </c>
      <c r="R35" s="67">
        <f>SUM(R11:R34)</f>
        <v>123557</v>
      </c>
      <c r="S35" s="68">
        <f>AVERAGE(S11:S34)</f>
        <v>123.557</v>
      </c>
      <c r="T35" s="68">
        <f>SUM(T11:T34)</f>
        <v>123.557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26380</v>
      </c>
      <c r="AH35" s="70">
        <f>SUM(AH11:AH34)</f>
        <v>26380</v>
      </c>
      <c r="AI35" s="71">
        <f>$AH$35/$T35</f>
        <v>213.50469823644147</v>
      </c>
      <c r="AJ35" s="99"/>
      <c r="AK35" s="100"/>
      <c r="AL35" s="100"/>
      <c r="AM35" s="100"/>
      <c r="AN35" s="101"/>
      <c r="AO35" s="72"/>
      <c r="AP35" s="73">
        <f>AP34-AP10</f>
        <v>7667</v>
      </c>
      <c r="AQ35" s="74">
        <f>SUM(AQ11:AQ34)</f>
        <v>7667</v>
      </c>
      <c r="AR35" s="75">
        <f>AVERAGE(AR11:AR34)</f>
        <v>0.8933333333333332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145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171</v>
      </c>
      <c r="C41" s="116"/>
      <c r="D41" s="116"/>
      <c r="E41" s="121"/>
      <c r="F41" s="121"/>
      <c r="G41" s="121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0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125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5" t="s">
        <v>162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8" t="s">
        <v>142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8" t="s">
        <v>143</v>
      </c>
      <c r="C46" s="116"/>
      <c r="D46" s="116"/>
      <c r="E46" s="121"/>
      <c r="F46" s="121"/>
      <c r="G46" s="12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174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131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5" t="s">
        <v>172</v>
      </c>
      <c r="C49" s="94"/>
      <c r="D49" s="94"/>
      <c r="E49" s="94"/>
      <c r="F49" s="94"/>
      <c r="G49" s="94"/>
      <c r="H49" s="94"/>
      <c r="I49" s="123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132</v>
      </c>
      <c r="C50" s="94"/>
      <c r="D50" s="94"/>
      <c r="E50" s="94"/>
      <c r="F50" s="94"/>
      <c r="G50" s="94"/>
      <c r="H50" s="94"/>
      <c r="I50" s="123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168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133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173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163</v>
      </c>
      <c r="C54" s="116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16"/>
      <c r="D55" s="116"/>
      <c r="E55" s="116"/>
      <c r="F55" s="116"/>
      <c r="G55" s="116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126</v>
      </c>
      <c r="C56" s="116"/>
      <c r="D56" s="116"/>
      <c r="E56" s="116"/>
      <c r="F56" s="116"/>
      <c r="G56" s="94"/>
      <c r="H56" s="94"/>
      <c r="I56" s="123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20"/>
      <c r="U56" s="120"/>
      <c r="V56" s="120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 t="s">
        <v>169</v>
      </c>
      <c r="C57" s="122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127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18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116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94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5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9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5"/>
      <c r="D65" s="94"/>
      <c r="E65" s="116"/>
      <c r="F65" s="116"/>
      <c r="G65" s="116"/>
      <c r="H65" s="116"/>
      <c r="I65" s="94"/>
      <c r="J65" s="117"/>
      <c r="K65" s="117"/>
      <c r="L65" s="117"/>
      <c r="M65" s="117"/>
      <c r="N65" s="117"/>
      <c r="O65" s="117"/>
      <c r="P65" s="117"/>
      <c r="Q65" s="117"/>
      <c r="R65" s="117"/>
      <c r="S65" s="92"/>
      <c r="T65" s="92"/>
      <c r="U65" s="92"/>
      <c r="V65" s="92"/>
      <c r="W65" s="92"/>
      <c r="X65" s="92"/>
      <c r="Y65" s="92"/>
      <c r="Z65" s="84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111"/>
      <c r="AW65" s="107"/>
      <c r="AX65" s="107"/>
      <c r="AY65" s="107"/>
    </row>
    <row r="66" spans="1:51" x14ac:dyDescent="0.25">
      <c r="B66" s="95"/>
      <c r="C66" s="122"/>
      <c r="D66" s="94"/>
      <c r="E66" s="116"/>
      <c r="F66" s="116"/>
      <c r="G66" s="116"/>
      <c r="H66" s="116"/>
      <c r="I66" s="94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84"/>
      <c r="X66" s="84"/>
      <c r="Y66" s="84"/>
      <c r="Z66" s="112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111"/>
      <c r="AW66" s="107"/>
      <c r="AX66" s="107"/>
      <c r="AY66" s="107"/>
    </row>
    <row r="67" spans="1:51" x14ac:dyDescent="0.25">
      <c r="B67" s="95"/>
      <c r="C67" s="122"/>
      <c r="D67" s="116"/>
      <c r="E67" s="94"/>
      <c r="F67" s="116"/>
      <c r="G67" s="116"/>
      <c r="H67" s="116"/>
      <c r="I67" s="116"/>
      <c r="J67" s="92"/>
      <c r="K67" s="92"/>
      <c r="L67" s="92"/>
      <c r="M67" s="92"/>
      <c r="N67" s="92"/>
      <c r="O67" s="92"/>
      <c r="P67" s="92"/>
      <c r="Q67" s="92"/>
      <c r="R67" s="92"/>
      <c r="S67" s="117"/>
      <c r="T67" s="120"/>
      <c r="U67" s="83"/>
      <c r="V67" s="83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1"/>
      <c r="C68" s="118"/>
      <c r="D68" s="116"/>
      <c r="E68" s="94"/>
      <c r="F68" s="94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1"/>
      <c r="C69" s="118"/>
      <c r="D69" s="116"/>
      <c r="E69" s="116"/>
      <c r="F69" s="94"/>
      <c r="G69" s="94"/>
      <c r="H69" s="94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82"/>
      <c r="C70" s="92"/>
      <c r="D70" s="116"/>
      <c r="E70" s="116"/>
      <c r="F70" s="116"/>
      <c r="G70" s="94"/>
      <c r="H70" s="94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82"/>
      <c r="C71" s="122"/>
      <c r="D71" s="92"/>
      <c r="E71" s="116"/>
      <c r="F71" s="116"/>
      <c r="G71" s="116"/>
      <c r="H71" s="116"/>
      <c r="I71" s="92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82"/>
      <c r="C72" s="118"/>
      <c r="D72" s="92"/>
      <c r="E72" s="116"/>
      <c r="F72" s="116"/>
      <c r="G72" s="116"/>
      <c r="H72" s="116"/>
      <c r="I72" s="92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U72" s="107"/>
      <c r="AV72" s="111"/>
      <c r="AW72" s="107"/>
      <c r="AX72" s="107"/>
      <c r="AY72" s="107"/>
    </row>
    <row r="73" spans="1:51" x14ac:dyDescent="0.25">
      <c r="B73" s="82"/>
      <c r="C73" s="122"/>
      <c r="D73" s="116"/>
      <c r="E73" s="92"/>
      <c r="F73" s="116"/>
      <c r="G73" s="116"/>
      <c r="H73" s="116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U73" s="107"/>
      <c r="AV73" s="111"/>
      <c r="AW73" s="107"/>
      <c r="AX73" s="107"/>
      <c r="AY73" s="107"/>
    </row>
    <row r="74" spans="1:51" x14ac:dyDescent="0.25">
      <c r="A74" s="112"/>
      <c r="B74" s="92"/>
      <c r="C74" s="90"/>
      <c r="D74" s="116"/>
      <c r="E74" s="92"/>
      <c r="F74" s="92"/>
      <c r="G74" s="116"/>
      <c r="H74" s="116"/>
      <c r="I74" s="113"/>
      <c r="J74" s="113"/>
      <c r="K74" s="113"/>
      <c r="L74" s="113"/>
      <c r="M74" s="113"/>
      <c r="N74" s="113"/>
      <c r="O74" s="114"/>
      <c r="P74" s="109"/>
      <c r="R74" s="111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B75" s="92"/>
      <c r="G75" s="92"/>
      <c r="H75" s="92"/>
      <c r="I75" s="113"/>
      <c r="J75" s="113"/>
      <c r="K75" s="113"/>
      <c r="L75" s="113"/>
      <c r="M75" s="113"/>
      <c r="N75" s="113"/>
      <c r="O75" s="114"/>
      <c r="P75" s="109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82"/>
      <c r="G76" s="92"/>
      <c r="H76" s="9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I80" s="113"/>
      <c r="J80" s="113"/>
      <c r="K80" s="113"/>
      <c r="L80" s="113"/>
      <c r="M80" s="113"/>
      <c r="N80" s="113"/>
      <c r="O80" s="114"/>
      <c r="P80" s="109"/>
      <c r="R80" s="84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I81" s="113"/>
      <c r="J81" s="113"/>
      <c r="K81" s="113"/>
      <c r="L81" s="113"/>
      <c r="M81" s="113"/>
      <c r="N81" s="113"/>
      <c r="O81" s="114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Q92" s="109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4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R102" s="109"/>
      <c r="S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R103" s="109"/>
      <c r="S103" s="109"/>
      <c r="T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09"/>
      <c r="Q106" s="109"/>
      <c r="R106" s="109"/>
      <c r="S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R107" s="109"/>
      <c r="S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R108" s="109"/>
      <c r="S108" s="109"/>
      <c r="T108" s="109"/>
      <c r="U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T109" s="109"/>
      <c r="U109" s="109"/>
      <c r="AS109" s="107"/>
      <c r="AT109" s="107"/>
      <c r="AU109" s="107"/>
      <c r="AV109" s="107"/>
      <c r="AW109" s="107"/>
      <c r="AX109" s="107"/>
      <c r="AY109" s="107"/>
    </row>
    <row r="121" spans="45:51" x14ac:dyDescent="0.25">
      <c r="AS121" s="107"/>
      <c r="AT121" s="107"/>
      <c r="AU121" s="107"/>
      <c r="AV121" s="107"/>
      <c r="AW121" s="107"/>
      <c r="AX121" s="107"/>
      <c r="AY121" s="107"/>
    </row>
  </sheetData>
  <protectedRanges>
    <protectedRange sqref="N65:R65 B76 S67:T73 B68:B73 S63:T64 N68:R73 T55:T62 T41:T46" name="Range2_12_5_1_1"/>
    <protectedRange sqref="N10 L10 L6 D6 D8 AD8 AF8 O8:U8 AJ8:AR8 AF10 AR11:AR34 L24:N31 G23:G34 N12:N23 N32:N34 E23:E34 E11:G22 N11:AG11 O12:AG34" name="Range1_16_3_1_1"/>
    <protectedRange sqref="I70 J68:M73 J65:M65 I7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4:H74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4:B75 J66:R67 D71:D72 I71:I72 Z64:Z65 S65:Y66 AA65:AU66 E73:E74 G75:H76 F74" name="Range2_2_1_10_1_1_1_2"/>
    <protectedRange sqref="C70" name="Range2_2_1_10_2_1_1_1"/>
    <protectedRange sqref="N63:R64 G71:H71 D67 F70 E69" name="Range2_12_1_6_1_1"/>
    <protectedRange sqref="D62:D63 I67:I69 I63:M64 G72:H73 G65:H67 E70:E71 F71:F72 F64:F66 E63:E65" name="Range2_2_12_1_7_1_1"/>
    <protectedRange sqref="D68:D69" name="Range2_1_1_1_1_11_1_2_1_1"/>
    <protectedRange sqref="E66 G68:H68 F67" name="Range2_2_2_9_1_1_1_1"/>
    <protectedRange sqref="D64" name="Range2_1_1_1_1_1_9_1_1_1_1"/>
    <protectedRange sqref="C68 C63" name="Range2_1_1_2_1_1"/>
    <protectedRange sqref="C67" name="Range2_1_2_2_1_1"/>
    <protectedRange sqref="C66" name="Range2_3_2_1_1"/>
    <protectedRange sqref="F62:F63 E62 G64:H64" name="Range2_2_12_1_1_1_1_1"/>
    <protectedRange sqref="C62" name="Range2_1_4_2_1_1_1"/>
    <protectedRange sqref="C64:C65" name="Range2_5_1_1_1"/>
    <protectedRange sqref="E67:E68 F68:F69 G69:H70 I65:I66" name="Range2_2_1_1_1_1"/>
    <protectedRange sqref="D65:D66" name="Range2_1_1_1_1_1_1_1_1"/>
    <protectedRange sqref="AS11:AS15" name="Range1_4_1_1_1_1"/>
    <protectedRange sqref="J11:J15 J26:J34" name="Range1_1_2_1_10_1_1_1_1"/>
    <protectedRange sqref="R80" name="Range2_2_1_10_1_1_1_1_1"/>
    <protectedRange sqref="B41:B42" name="Range2_12_5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G41:H44" name="Range2_2_12_1_3_1_1_1_1_1_4_1_1"/>
    <protectedRange sqref="E41:F44" name="Range2_2_12_1_7_1_1_3_1_1"/>
    <protectedRange sqref="S41:S46" name="Range2_12_5_1_1_2_3_1"/>
    <protectedRange sqref="Q41:R44" name="Range2_12_1_6_1_1_1_1_2_1"/>
    <protectedRange sqref="N41:P44" name="Range2_12_1_2_3_1_1_1_1_2_1"/>
    <protectedRange sqref="I41:M44" name="Range2_2_12_1_4_3_1_1_1_1_2_1"/>
    <protectedRange sqref="D41:D44" name="Range2_2_12_1_3_1_2_1_1_1_2_1_2_1"/>
    <protectedRange sqref="T49:T54" name="Range2_12_5_1_1_3"/>
    <protectedRange sqref="T48" name="Range2_12_5_1_1_2_2"/>
    <protectedRange sqref="S48" name="Range2_12_4_1_1_1_4_2_2_2"/>
    <protectedRange sqref="T47" name="Range2_12_5_1_1_2_1_1"/>
    <protectedRange sqref="S47" name="Range2_12_4_1_1_1_4_2_2_1_1"/>
    <protectedRange sqref="B65:B67" name="Range2_12_5_1_1_2"/>
    <protectedRange sqref="B64" name="Range2_12_5_1_1_2_1_4_1_1_1_2_1_1_1_1_1_1_1"/>
    <protectedRange sqref="F61 G63:H63" name="Range2_2_12_1_1_1_1_1_1"/>
    <protectedRange sqref="D61:E61" name="Range2_2_12_1_7_1_1_2_1"/>
    <protectedRange sqref="C61" name="Range2_1_1_2_1_1_1"/>
    <protectedRange sqref="B62:B63" name="Range2_12_5_1_1_2_1"/>
    <protectedRange sqref="B61" name="Range2_12_5_1_1_2_1_2_1"/>
    <protectedRange sqref="B60" name="Range2_12_5_1_1_2_1_2_2"/>
    <protectedRange sqref="B59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8:R48" name="Range2_12_1_6_1_1_1_2_3_2_1_1_3_1"/>
    <protectedRange sqref="N48:P48" name="Range2_12_1_2_3_1_1_1_2_3_2_1_1_3_1"/>
    <protectedRange sqref="K48:M48" name="Range2_2_12_1_4_3_1_1_1_3_3_2_1_1_3_1"/>
    <protectedRange sqref="J48" name="Range2_2_12_1_4_3_1_1_1_3_2_1_2_2_1"/>
    <protectedRange sqref="E47:H47" name="Range2_2_12_1_3_1_2_1_1_1_1_2_1_1_1_1_1_1_1"/>
    <protectedRange sqref="D47" name="Range2_2_12_1_3_1_2_1_1_1_2_1_2_3_1_1_1_1_2"/>
    <protectedRange sqref="G48:H48 D48:E48" name="Range2_2_12_1_3_1_2_1_1_1_2_1_3_2_1_2_1_1_1_1_1_1"/>
    <protectedRange sqref="F48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I47" name="Range2_2_12_1_4_2_1_1_1_4_1_2_1_1_1_2_1_1_1"/>
    <protectedRange sqref="I48" name="Range2_2_12_1_4_2_1_1_1_4_1_2_1_1_1_2_2_1_1"/>
    <protectedRange sqref="B43:B45" name="Range2_12_5_1_1_1_2_2_1_1_1_1_1_1_1_1_1_1"/>
    <protectedRange sqref="B46" name="Range2_12_5_1_1_1_3_1_1_1_1_1_1_1_1_1_1_1"/>
    <protectedRange sqref="S59:S62" name="Range2_12_5_1_1_5"/>
    <protectedRange sqref="N59:R62" name="Range2_12_1_6_1_1_1"/>
    <protectedRange sqref="J59:M62" name="Range2_2_12_1_7_1_1_2"/>
    <protectedRange sqref="S57:S58" name="Range2_12_2_1_1_1_2_1_1_1"/>
    <protectedRange sqref="Q58:R58" name="Range2_12_1_4_1_1_1_1_1_1_1_1_1_1_1_1_1_1_1"/>
    <protectedRange sqref="N58:P58" name="Range2_12_1_2_1_1_1_1_1_1_1_1_1_1_1_1_1_1_1_1"/>
    <protectedRange sqref="J58:M58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49:S56" name="Range2_12_4_1_1_1_4_2_2_2_1"/>
    <protectedRange sqref="Q49:R56" name="Range2_12_1_6_1_1_1_2_3_2_1_1_3_2"/>
    <protectedRange sqref="N49:P56" name="Range2_12_1_2_3_1_1_1_2_3_2_1_1_3_2"/>
    <protectedRange sqref="K49:M56" name="Range2_2_12_1_4_3_1_1_1_3_3_2_1_1_3_2"/>
    <protectedRange sqref="J49:J56" name="Range2_2_12_1_4_3_1_1_1_3_2_1_2_2_2"/>
    <protectedRange sqref="G49:H50" name="Range2_2_12_1_3_1_2_1_1_1_2_1_1_1_1_1_1_2_1_1_1"/>
    <protectedRange sqref="D49:E50" name="Range2_2_12_1_3_1_2_1_1_1_2_1_1_1_1_3_1_1_1_1_1"/>
    <protectedRange sqref="F49:F50" name="Range2_2_12_1_3_1_2_1_1_1_3_1_1_1_1_1_3_1_1_1_1_1"/>
    <protectedRange sqref="I49:I50" name="Range2_2_12_1_4_3_1_1_1_2_1_2_1_1_3_1_1_1_1_1_1_1"/>
    <protectedRange sqref="I53:I54" name="Range2_2_12_1_7_1_1_2_2_2"/>
    <protectedRange sqref="I51:I52" name="Range2_2_12_1_4_3_1_1_1_3_3_1_1_3_1_1_1_1_1_1_2_2"/>
    <protectedRange sqref="E51:H52" name="Range2_2_12_1_3_1_2_1_1_1_1_2_1_1_1_1_1_1_2_2"/>
    <protectedRange sqref="D51:D52" name="Range2_2_12_1_3_1_2_1_1_1_2_1_2_3_1_1_1_1_1_2"/>
    <protectedRange sqref="G53:H54" name="Range2_2_12_1_3_1_2_1_1_1_2_1_1_1_1_1_1_2_1_1_1_1_1_1"/>
    <protectedRange sqref="D53:E54" name="Range2_2_12_1_3_1_2_1_1_1_2_1_1_1_1_3_1_1_1_1_1_2_1_2"/>
    <protectedRange sqref="F53:F54" name="Range2_2_12_1_3_1_2_1_1_1_3_1_1_1_1_1_3_1_1_1_1_1_1_1_2"/>
    <protectedRange sqref="I57:I62" name="Range2_2_12_1_7_1_1_2_2_1_1"/>
    <protectedRange sqref="I55:I56" name="Range2_2_12_1_4_3_1_1_1_3_3_1_1_3_1_1_1_1_1_1_2_1_1"/>
    <protectedRange sqref="G55:H56 E55:F55" name="Range2_2_12_1_3_1_2_1_1_1_1_2_1_1_1_1_1_1_2_1_1"/>
    <protectedRange sqref="D55" name="Range2_2_12_1_3_1_2_1_1_1_2_1_2_3_1_1_1_1_1_1_1"/>
    <protectedRange sqref="G62:H62" name="Range2_2_12_1_3_1_2_1_1_1_2_1_1_1_1_1_1_2_1_1_1_1_1_1_1_1_1"/>
    <protectedRange sqref="F60 G59:H61" name="Range2_2_12_1_3_3_1_1_1_2_1_1_1_1_1_1_1_1_1_1_1_1_1_1_1_1"/>
    <protectedRange sqref="G57:H57" name="Range2_2_12_1_3_1_2_1_1_1_2_1_1_1_1_1_1_2_1_1_1_1_1_2_1"/>
    <protectedRange sqref="F57:F59" name="Range2_2_12_1_3_1_2_1_1_1_3_1_1_1_1_1_3_1_1_1_1_1_1_1_1_1"/>
    <protectedRange sqref="F56 G58:H58" name="Range2_2_12_1_3_1_2_1_1_1_1_2_1_1_1_1_1_1_1_1_1_1_1"/>
    <protectedRange sqref="D60" name="Range2_2_12_1_7_1_1_2_1_1_1_1_1"/>
    <protectedRange sqref="E60" name="Range2_2_12_1_1_1_1_1_1_1_1_1_1_1"/>
    <protectedRange sqref="C60" name="Range2_1_4_2_1_1_1_1_1_1_1_1"/>
    <protectedRange sqref="D57:E59" name="Range2_2_12_1_3_1_2_1_1_1_3_1_1_1_1_1_1_1_2_1_1_1_1_1_1_1"/>
    <protectedRange sqref="D56:E56" name="Range2_2_12_1_3_1_2_1_1_1_2_1_1_1_1_3_1_1_1_1_1_1_1_1_1_1"/>
    <protectedRange sqref="B57" name="Range2_12_5_1_1_2_1_4_1_1_1_2_1_1_1_1_1_1_1_1_1_2_1_1_1_1"/>
    <protectedRange sqref="B58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70" priority="5" operator="containsText" text="N/A">
      <formula>NOT(ISERROR(SEARCH("N/A",X11)))</formula>
    </cfRule>
    <cfRule type="cellIs" dxfId="569" priority="23" operator="equal">
      <formula>0</formula>
    </cfRule>
  </conditionalFormatting>
  <conditionalFormatting sqref="X11:AE34">
    <cfRule type="cellIs" dxfId="568" priority="22" operator="greaterThanOrEqual">
      <formula>1185</formula>
    </cfRule>
  </conditionalFormatting>
  <conditionalFormatting sqref="X11:AE34">
    <cfRule type="cellIs" dxfId="567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566" priority="20" operator="equal">
      <formula>0</formula>
    </cfRule>
  </conditionalFormatting>
  <conditionalFormatting sqref="X8 AJ11:AO11 AJ15:AL15 AJ12:AN14 AK33:AK34 AJ16:AJ34 AO12:AO32 AL16:AL34 AM15:AN34">
    <cfRule type="cellIs" dxfId="565" priority="19" operator="greaterThan">
      <formula>1179</formula>
    </cfRule>
  </conditionalFormatting>
  <conditionalFormatting sqref="X8 AJ11:AO11 AJ15:AL15 AJ12:AN14 AK33:AK34 AJ16:AJ34 AO12:AO32 AL16:AL34 AM15:AN34">
    <cfRule type="cellIs" dxfId="564" priority="18" operator="greaterThan">
      <formula>99</formula>
    </cfRule>
  </conditionalFormatting>
  <conditionalFormatting sqref="X8 AJ11:AO11 AJ15:AL15 AJ12:AN14 AK33:AK34 AJ16:AJ34 AO12:AO32 AL16:AL34 AM15:AN34">
    <cfRule type="cellIs" dxfId="563" priority="17" operator="greaterThan">
      <formula>0.99</formula>
    </cfRule>
  </conditionalFormatting>
  <conditionalFormatting sqref="AB8">
    <cfRule type="cellIs" dxfId="562" priority="16" operator="equal">
      <formula>0</formula>
    </cfRule>
  </conditionalFormatting>
  <conditionalFormatting sqref="AB8">
    <cfRule type="cellIs" dxfId="561" priority="15" operator="greaterThan">
      <formula>1179</formula>
    </cfRule>
  </conditionalFormatting>
  <conditionalFormatting sqref="AB8">
    <cfRule type="cellIs" dxfId="560" priority="14" operator="greaterThan">
      <formula>99</formula>
    </cfRule>
  </conditionalFormatting>
  <conditionalFormatting sqref="AB8">
    <cfRule type="cellIs" dxfId="559" priority="13" operator="greaterThan">
      <formula>0.99</formula>
    </cfRule>
  </conditionalFormatting>
  <conditionalFormatting sqref="AQ11:AQ34 AO33:AO34 AK16:AK32">
    <cfRule type="cellIs" dxfId="558" priority="12" operator="equal">
      <formula>0</formula>
    </cfRule>
  </conditionalFormatting>
  <conditionalFormatting sqref="AQ11:AQ34 AO33:AO34 AK16:AK32">
    <cfRule type="cellIs" dxfId="557" priority="11" operator="greaterThan">
      <formula>1179</formula>
    </cfRule>
  </conditionalFormatting>
  <conditionalFormatting sqref="AQ11:AQ34 AO33:AO34 AK16:AK32">
    <cfRule type="cellIs" dxfId="556" priority="10" operator="greaterThan">
      <formula>99</formula>
    </cfRule>
  </conditionalFormatting>
  <conditionalFormatting sqref="AQ11:AQ34 AO33:AO34 AK16:AK32">
    <cfRule type="cellIs" dxfId="555" priority="9" operator="greaterThan">
      <formula>0.99</formula>
    </cfRule>
  </conditionalFormatting>
  <conditionalFormatting sqref="AI11:AI34">
    <cfRule type="cellIs" dxfId="554" priority="8" operator="greaterThan">
      <formula>$AI$8</formula>
    </cfRule>
  </conditionalFormatting>
  <conditionalFormatting sqref="AH11:AH34">
    <cfRule type="cellIs" dxfId="553" priority="6" operator="greaterThan">
      <formula>$AH$8</formula>
    </cfRule>
    <cfRule type="cellIs" dxfId="552" priority="7" operator="greaterThan">
      <formula>$AH$8</formula>
    </cfRule>
  </conditionalFormatting>
  <conditionalFormatting sqref="AP11:AP34">
    <cfRule type="cellIs" dxfId="551" priority="4" operator="equal">
      <formula>0</formula>
    </cfRule>
  </conditionalFormatting>
  <conditionalFormatting sqref="AP11:AP34">
    <cfRule type="cellIs" dxfId="550" priority="3" operator="greaterThan">
      <formula>1179</formula>
    </cfRule>
  </conditionalFormatting>
  <conditionalFormatting sqref="AP11:AP34">
    <cfRule type="cellIs" dxfId="549" priority="2" operator="greaterThan">
      <formula>99</formula>
    </cfRule>
  </conditionalFormatting>
  <conditionalFormatting sqref="AP11:AP34">
    <cfRule type="cellIs" dxfId="54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2:AY121"/>
  <sheetViews>
    <sheetView showGridLines="0" zoomScaleNormal="100" workbookViewId="0">
      <selection activeCell="D20" sqref="D20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136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175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53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48" t="s">
        <v>10</v>
      </c>
      <c r="I7" s="149" t="s">
        <v>11</v>
      </c>
      <c r="J7" s="149" t="s">
        <v>12</v>
      </c>
      <c r="K7" s="149" t="s">
        <v>13</v>
      </c>
      <c r="L7" s="14"/>
      <c r="M7" s="14"/>
      <c r="N7" s="14"/>
      <c r="O7" s="148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49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49" t="s">
        <v>22</v>
      </c>
      <c r="AG7" s="149" t="s">
        <v>23</v>
      </c>
      <c r="AH7" s="149" t="s">
        <v>24</v>
      </c>
      <c r="AI7" s="149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49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42040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26164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49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50" t="s">
        <v>51</v>
      </c>
      <c r="V9" s="150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52" t="s">
        <v>55</v>
      </c>
      <c r="AG9" s="152" t="s">
        <v>56</v>
      </c>
      <c r="AH9" s="266" t="s">
        <v>57</v>
      </c>
      <c r="AI9" s="281" t="s">
        <v>58</v>
      </c>
      <c r="AJ9" s="150" t="s">
        <v>59</v>
      </c>
      <c r="AK9" s="150" t="s">
        <v>60</v>
      </c>
      <c r="AL9" s="150" t="s">
        <v>61</v>
      </c>
      <c r="AM9" s="150" t="s">
        <v>62</v>
      </c>
      <c r="AN9" s="150" t="s">
        <v>63</v>
      </c>
      <c r="AO9" s="150" t="s">
        <v>64</v>
      </c>
      <c r="AP9" s="150" t="s">
        <v>65</v>
      </c>
      <c r="AQ9" s="283" t="s">
        <v>66</v>
      </c>
      <c r="AR9" s="150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50" t="s">
        <v>72</v>
      </c>
      <c r="C10" s="150" t="s">
        <v>73</v>
      </c>
      <c r="D10" s="150" t="s">
        <v>74</v>
      </c>
      <c r="E10" s="150" t="s">
        <v>75</v>
      </c>
      <c r="F10" s="150" t="s">
        <v>74</v>
      </c>
      <c r="G10" s="150" t="s">
        <v>75</v>
      </c>
      <c r="H10" s="292"/>
      <c r="I10" s="150" t="s">
        <v>75</v>
      </c>
      <c r="J10" s="150" t="s">
        <v>75</v>
      </c>
      <c r="K10" s="150" t="s">
        <v>75</v>
      </c>
      <c r="L10" s="30" t="s">
        <v>29</v>
      </c>
      <c r="M10" s="293"/>
      <c r="N10" s="30" t="s">
        <v>29</v>
      </c>
      <c r="O10" s="284"/>
      <c r="P10" s="284"/>
      <c r="Q10" s="3">
        <f>'FEB 4'!Q34</f>
        <v>24232057</v>
      </c>
      <c r="R10" s="274"/>
      <c r="S10" s="275"/>
      <c r="T10" s="276"/>
      <c r="U10" s="150" t="s">
        <v>75</v>
      </c>
      <c r="V10" s="150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4'!AG34</f>
        <v>34475296</v>
      </c>
      <c r="AH10" s="266"/>
      <c r="AI10" s="282"/>
      <c r="AJ10" s="150" t="s">
        <v>84</v>
      </c>
      <c r="AK10" s="150" t="s">
        <v>84</v>
      </c>
      <c r="AL10" s="150" t="s">
        <v>84</v>
      </c>
      <c r="AM10" s="150" t="s">
        <v>84</v>
      </c>
      <c r="AN10" s="150" t="s">
        <v>84</v>
      </c>
      <c r="AO10" s="150" t="s">
        <v>84</v>
      </c>
      <c r="AP10" s="2">
        <f>'FEB 4'!AP34</f>
        <v>7656078</v>
      </c>
      <c r="AQ10" s="284"/>
      <c r="AR10" s="151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11</v>
      </c>
      <c r="E11" s="43">
        <f>D11/1.42</f>
        <v>7.746478873239437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120</v>
      </c>
      <c r="P11" s="125">
        <v>90</v>
      </c>
      <c r="Q11" s="125">
        <v>24235727</v>
      </c>
      <c r="R11" s="48">
        <f>Q11-Q10</f>
        <v>3670</v>
      </c>
      <c r="S11" s="49">
        <f>R11*24/1000</f>
        <v>88.08</v>
      </c>
      <c r="T11" s="49">
        <f>R11/1000</f>
        <v>3.67</v>
      </c>
      <c r="U11" s="126">
        <v>5.2</v>
      </c>
      <c r="V11" s="126">
        <f>U11</f>
        <v>5.2</v>
      </c>
      <c r="W11" s="127" t="s">
        <v>129</v>
      </c>
      <c r="X11" s="129">
        <v>0</v>
      </c>
      <c r="Y11" s="129">
        <v>0</v>
      </c>
      <c r="Z11" s="129">
        <v>1011</v>
      </c>
      <c r="AA11" s="129">
        <v>0</v>
      </c>
      <c r="AB11" s="129">
        <v>1100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28">
        <v>34475906</v>
      </c>
      <c r="AH11" s="51">
        <f>IF(ISBLANK(AG11),"-",AG11-AG10)</f>
        <v>610</v>
      </c>
      <c r="AI11" s="52">
        <f>AH11/T11</f>
        <v>166.21253405994551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9">
        <v>7657328</v>
      </c>
      <c r="AQ11" s="129">
        <f t="shared" ref="AQ11:AQ34" si="0">AP11-AP10</f>
        <v>1250</v>
      </c>
      <c r="AR11" s="53"/>
      <c r="AS11" s="54" t="s">
        <v>113</v>
      </c>
      <c r="AV11" s="41" t="s">
        <v>88</v>
      </c>
      <c r="AW11" s="41" t="s">
        <v>91</v>
      </c>
      <c r="AY11" s="85" t="s">
        <v>135</v>
      </c>
    </row>
    <row r="12" spans="2:51" x14ac:dyDescent="0.25">
      <c r="B12" s="42">
        <v>2.0416666666666701</v>
      </c>
      <c r="C12" s="42">
        <v>8.3333333333333329E-2</v>
      </c>
      <c r="D12" s="124">
        <v>13</v>
      </c>
      <c r="E12" s="43">
        <f t="shared" ref="E12:E34" si="1">D12/1.42</f>
        <v>9.1549295774647899</v>
      </c>
      <c r="F12" s="110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115</v>
      </c>
      <c r="P12" s="125">
        <v>86</v>
      </c>
      <c r="Q12" s="125">
        <v>24239277</v>
      </c>
      <c r="R12" s="48">
        <f t="shared" ref="R12:R34" si="4">Q12-Q11</f>
        <v>3550</v>
      </c>
      <c r="S12" s="49">
        <f t="shared" ref="S12:S34" si="5">R12*24/1000</f>
        <v>85.2</v>
      </c>
      <c r="T12" s="49">
        <f t="shared" ref="T12:T34" si="6">R12/1000</f>
        <v>3.55</v>
      </c>
      <c r="U12" s="126">
        <v>6.9</v>
      </c>
      <c r="V12" s="126">
        <f t="shared" ref="V12:V33" si="7">U12</f>
        <v>6.9</v>
      </c>
      <c r="W12" s="127" t="s">
        <v>129</v>
      </c>
      <c r="X12" s="129">
        <v>0</v>
      </c>
      <c r="Y12" s="129">
        <v>0</v>
      </c>
      <c r="Z12" s="129">
        <v>957</v>
      </c>
      <c r="AA12" s="129">
        <v>0</v>
      </c>
      <c r="AB12" s="129">
        <v>1109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28">
        <v>34476494</v>
      </c>
      <c r="AH12" s="51">
        <f>IF(ISBLANK(AG12),"-",AG12-AG11)</f>
        <v>588</v>
      </c>
      <c r="AI12" s="52">
        <f t="shared" ref="AI12:AI34" si="8">AH12/T12</f>
        <v>165.63380281690141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9">
        <v>7658548</v>
      </c>
      <c r="AQ12" s="129">
        <f t="shared" si="0"/>
        <v>1220</v>
      </c>
      <c r="AR12" s="55">
        <v>0.92</v>
      </c>
      <c r="AS12" s="54" t="s">
        <v>113</v>
      </c>
      <c r="AV12" s="41" t="s">
        <v>92</v>
      </c>
      <c r="AW12" s="41" t="s">
        <v>93</v>
      </c>
      <c r="AY12" s="85" t="s">
        <v>136</v>
      </c>
    </row>
    <row r="13" spans="2:51" x14ac:dyDescent="0.25">
      <c r="B13" s="42">
        <v>2.0833333333333299</v>
      </c>
      <c r="C13" s="42">
        <v>0.125</v>
      </c>
      <c r="D13" s="124">
        <v>15</v>
      </c>
      <c r="E13" s="43">
        <f t="shared" si="1"/>
        <v>10.563380281690142</v>
      </c>
      <c r="F13" s="110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113</v>
      </c>
      <c r="P13" s="125">
        <v>88</v>
      </c>
      <c r="Q13" s="125">
        <v>24242887</v>
      </c>
      <c r="R13" s="48">
        <f t="shared" si="4"/>
        <v>3610</v>
      </c>
      <c r="S13" s="49">
        <f t="shared" si="5"/>
        <v>86.64</v>
      </c>
      <c r="T13" s="49">
        <f t="shared" si="6"/>
        <v>3.61</v>
      </c>
      <c r="U13" s="126">
        <v>8.1</v>
      </c>
      <c r="V13" s="126">
        <f t="shared" si="7"/>
        <v>8.1</v>
      </c>
      <c r="W13" s="127" t="s">
        <v>129</v>
      </c>
      <c r="X13" s="129">
        <v>0</v>
      </c>
      <c r="Y13" s="129">
        <v>0</v>
      </c>
      <c r="Z13" s="129">
        <v>936</v>
      </c>
      <c r="AA13" s="129">
        <v>0</v>
      </c>
      <c r="AB13" s="129">
        <v>1100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28">
        <v>34477093</v>
      </c>
      <c r="AH13" s="51">
        <f>IF(ISBLANK(AG13),"-",AG13-AG12)</f>
        <v>599</v>
      </c>
      <c r="AI13" s="52">
        <f t="shared" si="8"/>
        <v>165.9279778393352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9">
        <v>7659783</v>
      </c>
      <c r="AQ13" s="129">
        <f t="shared" si="0"/>
        <v>1235</v>
      </c>
      <c r="AR13" s="53"/>
      <c r="AS13" s="54" t="s">
        <v>113</v>
      </c>
      <c r="AV13" s="41" t="s">
        <v>94</v>
      </c>
      <c r="AW13" s="41" t="s">
        <v>95</v>
      </c>
      <c r="AY13" s="85" t="s">
        <v>139</v>
      </c>
    </row>
    <row r="14" spans="2:51" x14ac:dyDescent="0.25">
      <c r="B14" s="42">
        <v>2.125</v>
      </c>
      <c r="C14" s="42">
        <v>0.16666666666666699</v>
      </c>
      <c r="D14" s="124">
        <v>13</v>
      </c>
      <c r="E14" s="43">
        <f t="shared" si="1"/>
        <v>9.1549295774647899</v>
      </c>
      <c r="F14" s="110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110</v>
      </c>
      <c r="P14" s="125">
        <v>87</v>
      </c>
      <c r="Q14" s="125">
        <v>24246497</v>
      </c>
      <c r="R14" s="48">
        <f t="shared" si="4"/>
        <v>3610</v>
      </c>
      <c r="S14" s="49">
        <f t="shared" si="5"/>
        <v>86.64</v>
      </c>
      <c r="T14" s="49">
        <f t="shared" si="6"/>
        <v>3.61</v>
      </c>
      <c r="U14" s="126">
        <v>9.1</v>
      </c>
      <c r="V14" s="126">
        <f t="shared" si="7"/>
        <v>9.1</v>
      </c>
      <c r="W14" s="127" t="s">
        <v>129</v>
      </c>
      <c r="X14" s="129">
        <v>0</v>
      </c>
      <c r="Y14" s="129">
        <v>0</v>
      </c>
      <c r="Z14" s="129">
        <v>1003</v>
      </c>
      <c r="AA14" s="129">
        <v>0</v>
      </c>
      <c r="AB14" s="129">
        <v>1059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28">
        <v>34477692</v>
      </c>
      <c r="AH14" s="51">
        <f t="shared" ref="AH14:AH34" si="9">IF(ISBLANK(AG14),"-",AG14-AG13)</f>
        <v>599</v>
      </c>
      <c r="AI14" s="52">
        <f t="shared" si="8"/>
        <v>165.9279778393352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9">
        <v>7661021</v>
      </c>
      <c r="AQ14" s="129">
        <f t="shared" si="0"/>
        <v>1238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137</v>
      </c>
    </row>
    <row r="15" spans="2:51" x14ac:dyDescent="0.25">
      <c r="B15" s="42">
        <v>2.1666666666666701</v>
      </c>
      <c r="C15" s="42">
        <v>0.20833333333333301</v>
      </c>
      <c r="D15" s="124">
        <v>21</v>
      </c>
      <c r="E15" s="43">
        <f t="shared" si="1"/>
        <v>14.788732394366198</v>
      </c>
      <c r="F15" s="110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103</v>
      </c>
      <c r="P15" s="125">
        <v>98</v>
      </c>
      <c r="Q15" s="125">
        <v>24250397</v>
      </c>
      <c r="R15" s="48">
        <f t="shared" si="4"/>
        <v>3900</v>
      </c>
      <c r="S15" s="49">
        <f t="shared" si="5"/>
        <v>93.6</v>
      </c>
      <c r="T15" s="49">
        <f t="shared" si="6"/>
        <v>3.9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1019</v>
      </c>
      <c r="AA15" s="129">
        <v>0</v>
      </c>
      <c r="AB15" s="129">
        <v>1009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28">
        <v>34478276</v>
      </c>
      <c r="AH15" s="51">
        <f t="shared" si="9"/>
        <v>584</v>
      </c>
      <c r="AI15" s="52">
        <f t="shared" si="8"/>
        <v>149.74358974358975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9">
        <v>7661403</v>
      </c>
      <c r="AQ15" s="129">
        <f t="shared" si="0"/>
        <v>382</v>
      </c>
      <c r="AR15" s="53"/>
      <c r="AS15" s="54" t="s">
        <v>113</v>
      </c>
      <c r="AV15" s="41" t="s">
        <v>98</v>
      </c>
      <c r="AW15" s="41" t="s">
        <v>99</v>
      </c>
      <c r="AY15" s="85" t="s">
        <v>144</v>
      </c>
    </row>
    <row r="16" spans="2:51" x14ac:dyDescent="0.25">
      <c r="B16" s="42">
        <v>2.2083333333333299</v>
      </c>
      <c r="C16" s="42">
        <v>0.25</v>
      </c>
      <c r="D16" s="124">
        <v>12</v>
      </c>
      <c r="E16" s="43">
        <f t="shared" si="1"/>
        <v>8.4507042253521139</v>
      </c>
      <c r="F16" s="93">
        <v>68</v>
      </c>
      <c r="G16" s="43">
        <f t="shared" si="2"/>
        <v>47.887323943661976</v>
      </c>
      <c r="H16" s="44" t="s">
        <v>88</v>
      </c>
      <c r="I16" s="44">
        <f t="shared" si="3"/>
        <v>46.478873239436624</v>
      </c>
      <c r="J16" s="45">
        <f t="shared" ref="J16:J25" si="10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119</v>
      </c>
      <c r="P16" s="125">
        <v>119</v>
      </c>
      <c r="Q16" s="125">
        <v>24255194</v>
      </c>
      <c r="R16" s="48">
        <f t="shared" si="4"/>
        <v>4797</v>
      </c>
      <c r="S16" s="49">
        <f t="shared" si="5"/>
        <v>115.128</v>
      </c>
      <c r="T16" s="49">
        <f t="shared" si="6"/>
        <v>4.7969999999999997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1189</v>
      </c>
      <c r="AA16" s="129">
        <v>0</v>
      </c>
      <c r="AB16" s="129">
        <v>1099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28">
        <v>34479060</v>
      </c>
      <c r="AH16" s="51">
        <f t="shared" si="9"/>
        <v>784</v>
      </c>
      <c r="AI16" s="52">
        <f t="shared" si="8"/>
        <v>163.43548050865124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7661403</v>
      </c>
      <c r="AQ16" s="129">
        <f t="shared" si="0"/>
        <v>0</v>
      </c>
      <c r="AR16" s="55">
        <v>0.88</v>
      </c>
      <c r="AS16" s="54" t="s">
        <v>101</v>
      </c>
      <c r="AV16" s="41" t="s">
        <v>102</v>
      </c>
      <c r="AW16" s="41" t="s">
        <v>103</v>
      </c>
      <c r="AY16" s="85" t="s">
        <v>175</v>
      </c>
    </row>
    <row r="17" spans="1:51" x14ac:dyDescent="0.25">
      <c r="B17" s="42">
        <v>2.25</v>
      </c>
      <c r="C17" s="42">
        <v>0.29166666666666702</v>
      </c>
      <c r="D17" s="124">
        <v>7</v>
      </c>
      <c r="E17" s="43">
        <f t="shared" si="1"/>
        <v>4.9295774647887329</v>
      </c>
      <c r="F17" s="93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135</v>
      </c>
      <c r="P17" s="125">
        <v>141</v>
      </c>
      <c r="Q17" s="125">
        <v>24261014</v>
      </c>
      <c r="R17" s="48">
        <f t="shared" si="4"/>
        <v>5820</v>
      </c>
      <c r="S17" s="49">
        <f t="shared" si="5"/>
        <v>139.68</v>
      </c>
      <c r="T17" s="49">
        <f t="shared" si="6"/>
        <v>5.82</v>
      </c>
      <c r="U17" s="126">
        <v>9.3000000000000007</v>
      </c>
      <c r="V17" s="126">
        <f t="shared" si="7"/>
        <v>9.3000000000000007</v>
      </c>
      <c r="W17" s="127" t="s">
        <v>148</v>
      </c>
      <c r="X17" s="129">
        <v>0</v>
      </c>
      <c r="Y17" s="129">
        <v>1042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28">
        <v>34480356</v>
      </c>
      <c r="AH17" s="51">
        <f t="shared" si="9"/>
        <v>1296</v>
      </c>
      <c r="AI17" s="52">
        <f t="shared" si="8"/>
        <v>222.680412371134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7661403</v>
      </c>
      <c r="AQ17" s="129">
        <f t="shared" si="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7</v>
      </c>
      <c r="E18" s="43">
        <f t="shared" si="1"/>
        <v>4.9295774647887329</v>
      </c>
      <c r="F18" s="93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132</v>
      </c>
      <c r="P18" s="125">
        <v>143</v>
      </c>
      <c r="Q18" s="125">
        <v>24267091</v>
      </c>
      <c r="R18" s="48">
        <f t="shared" si="4"/>
        <v>6077</v>
      </c>
      <c r="S18" s="49">
        <f t="shared" si="5"/>
        <v>145.84800000000001</v>
      </c>
      <c r="T18" s="49">
        <f t="shared" si="6"/>
        <v>6.077</v>
      </c>
      <c r="U18" s="126">
        <v>8.6</v>
      </c>
      <c r="V18" s="126">
        <f t="shared" si="7"/>
        <v>8.6</v>
      </c>
      <c r="W18" s="127" t="s">
        <v>148</v>
      </c>
      <c r="X18" s="129">
        <v>0</v>
      </c>
      <c r="Y18" s="129">
        <v>1100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28">
        <v>34481752</v>
      </c>
      <c r="AH18" s="51">
        <f t="shared" si="9"/>
        <v>1396</v>
      </c>
      <c r="AI18" s="52">
        <f t="shared" si="8"/>
        <v>229.7186111568208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7661403</v>
      </c>
      <c r="AQ18" s="129">
        <f t="shared" si="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1"/>
        <v>4.9295774647887329</v>
      </c>
      <c r="F19" s="93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131</v>
      </c>
      <c r="P19" s="125">
        <v>144</v>
      </c>
      <c r="Q19" s="125">
        <v>24273183</v>
      </c>
      <c r="R19" s="48">
        <f t="shared" si="4"/>
        <v>6092</v>
      </c>
      <c r="S19" s="49">
        <f t="shared" si="5"/>
        <v>146.208</v>
      </c>
      <c r="T19" s="49">
        <f t="shared" si="6"/>
        <v>6.0919999999999996</v>
      </c>
      <c r="U19" s="126">
        <v>7.8</v>
      </c>
      <c r="V19" s="126">
        <f t="shared" si="7"/>
        <v>7.8</v>
      </c>
      <c r="W19" s="127" t="s">
        <v>148</v>
      </c>
      <c r="X19" s="129">
        <v>0</v>
      </c>
      <c r="Y19" s="129">
        <v>1112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28">
        <v>34483148</v>
      </c>
      <c r="AH19" s="51">
        <f t="shared" si="9"/>
        <v>1396</v>
      </c>
      <c r="AI19" s="52">
        <f t="shared" si="8"/>
        <v>229.15298752462246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7661403</v>
      </c>
      <c r="AQ19" s="129">
        <f t="shared" si="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1"/>
        <v>4.9295774647887329</v>
      </c>
      <c r="F20" s="93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131</v>
      </c>
      <c r="P20" s="125">
        <v>147</v>
      </c>
      <c r="Q20" s="125">
        <v>24279245</v>
      </c>
      <c r="R20" s="48">
        <f t="shared" si="4"/>
        <v>6062</v>
      </c>
      <c r="S20" s="49">
        <f t="shared" si="5"/>
        <v>145.488</v>
      </c>
      <c r="T20" s="49">
        <f t="shared" si="6"/>
        <v>6.0620000000000003</v>
      </c>
      <c r="U20" s="126">
        <v>7</v>
      </c>
      <c r="V20" s="126">
        <f t="shared" si="7"/>
        <v>7</v>
      </c>
      <c r="W20" s="127" t="s">
        <v>148</v>
      </c>
      <c r="X20" s="129">
        <v>0</v>
      </c>
      <c r="Y20" s="129">
        <v>1109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28">
        <v>34484544</v>
      </c>
      <c r="AH20" s="51">
        <f>IF(ISBLANK(AG20),"-",AG20-AG19)</f>
        <v>1396</v>
      </c>
      <c r="AI20" s="52">
        <f t="shared" si="8"/>
        <v>230.28703398218408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7661403</v>
      </c>
      <c r="AQ20" s="129">
        <f t="shared" si="0"/>
        <v>0</v>
      </c>
      <c r="AR20" s="55">
        <v>0.98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5</v>
      </c>
      <c r="E21" s="43">
        <f t="shared" si="1"/>
        <v>3.5211267605633805</v>
      </c>
      <c r="F21" s="93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126</v>
      </c>
      <c r="P21" s="125">
        <v>145</v>
      </c>
      <c r="Q21" s="125">
        <v>24285314</v>
      </c>
      <c r="R21" s="48">
        <f>Q21-Q20</f>
        <v>6069</v>
      </c>
      <c r="S21" s="49">
        <f t="shared" si="5"/>
        <v>145.65600000000001</v>
      </c>
      <c r="T21" s="49">
        <f t="shared" si="6"/>
        <v>6.069</v>
      </c>
      <c r="U21" s="126">
        <v>6.3</v>
      </c>
      <c r="V21" s="126">
        <f t="shared" si="7"/>
        <v>6.3</v>
      </c>
      <c r="W21" s="127" t="s">
        <v>148</v>
      </c>
      <c r="X21" s="129">
        <v>0</v>
      </c>
      <c r="Y21" s="129">
        <v>1135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28">
        <v>34485948</v>
      </c>
      <c r="AH21" s="51">
        <f t="shared" si="9"/>
        <v>1404</v>
      </c>
      <c r="AI21" s="52">
        <f t="shared" si="8"/>
        <v>231.33959466139396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7661403</v>
      </c>
      <c r="AQ21" s="129">
        <f t="shared" si="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6</v>
      </c>
      <c r="E22" s="43">
        <f t="shared" si="1"/>
        <v>4.2253521126760569</v>
      </c>
      <c r="F22" s="93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130</v>
      </c>
      <c r="P22" s="125">
        <v>140</v>
      </c>
      <c r="Q22" s="125">
        <v>24291238</v>
      </c>
      <c r="R22" s="48">
        <f t="shared" si="4"/>
        <v>5924</v>
      </c>
      <c r="S22" s="49">
        <f t="shared" si="5"/>
        <v>142.17599999999999</v>
      </c>
      <c r="T22" s="49">
        <f t="shared" si="6"/>
        <v>5.9240000000000004</v>
      </c>
      <c r="U22" s="126">
        <v>5.6</v>
      </c>
      <c r="V22" s="126">
        <f t="shared" si="7"/>
        <v>5.6</v>
      </c>
      <c r="W22" s="127" t="s">
        <v>148</v>
      </c>
      <c r="X22" s="129">
        <v>0</v>
      </c>
      <c r="Y22" s="129">
        <v>1090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28">
        <v>34487324</v>
      </c>
      <c r="AH22" s="51">
        <f t="shared" si="9"/>
        <v>1376</v>
      </c>
      <c r="AI22" s="52">
        <f t="shared" si="8"/>
        <v>232.27548953409857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7661403</v>
      </c>
      <c r="AQ22" s="129">
        <f t="shared" si="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1"/>
        <v>4.2253521126760569</v>
      </c>
      <c r="F23" s="110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135</v>
      </c>
      <c r="P23" s="125">
        <v>139</v>
      </c>
      <c r="Q23" s="125">
        <v>24296992</v>
      </c>
      <c r="R23" s="48">
        <f t="shared" si="4"/>
        <v>5754</v>
      </c>
      <c r="S23" s="49">
        <f t="shared" si="5"/>
        <v>138.096</v>
      </c>
      <c r="T23" s="49">
        <f t="shared" si="6"/>
        <v>5.7539999999999996</v>
      </c>
      <c r="U23" s="126">
        <v>5.2</v>
      </c>
      <c r="V23" s="126">
        <f t="shared" si="7"/>
        <v>5.2</v>
      </c>
      <c r="W23" s="127" t="s">
        <v>148</v>
      </c>
      <c r="X23" s="129">
        <v>0</v>
      </c>
      <c r="Y23" s="129">
        <v>1032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28">
        <v>34488656</v>
      </c>
      <c r="AH23" s="51">
        <f t="shared" si="9"/>
        <v>1332</v>
      </c>
      <c r="AI23" s="52">
        <f t="shared" si="8"/>
        <v>231.49113660062568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7661403</v>
      </c>
      <c r="AQ23" s="129">
        <f t="shared" si="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1"/>
        <v>3.5211267605633805</v>
      </c>
      <c r="F24" s="110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136</v>
      </c>
      <c r="P24" s="125">
        <v>137</v>
      </c>
      <c r="Q24" s="125">
        <v>24302775</v>
      </c>
      <c r="R24" s="48">
        <f t="shared" si="4"/>
        <v>5783</v>
      </c>
      <c r="S24" s="49">
        <f t="shared" si="5"/>
        <v>138.792</v>
      </c>
      <c r="T24" s="49">
        <f t="shared" si="6"/>
        <v>5.7830000000000004</v>
      </c>
      <c r="U24" s="126">
        <v>4.9000000000000004</v>
      </c>
      <c r="V24" s="126">
        <f t="shared" si="7"/>
        <v>4.9000000000000004</v>
      </c>
      <c r="W24" s="127" t="s">
        <v>148</v>
      </c>
      <c r="X24" s="129">
        <v>0</v>
      </c>
      <c r="Y24" s="129">
        <v>1021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28">
        <v>34489986</v>
      </c>
      <c r="AH24" s="51">
        <f t="shared" si="9"/>
        <v>1330</v>
      </c>
      <c r="AI24" s="52">
        <f t="shared" si="8"/>
        <v>229.98443714335119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7661403</v>
      </c>
      <c r="AQ24" s="129">
        <f t="shared" si="0"/>
        <v>0</v>
      </c>
      <c r="AR24" s="55">
        <v>0.94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6</v>
      </c>
      <c r="E25" s="43">
        <f t="shared" si="1"/>
        <v>4.2253521126760569</v>
      </c>
      <c r="F25" s="110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134</v>
      </c>
      <c r="P25" s="125">
        <v>131</v>
      </c>
      <c r="Q25" s="125">
        <v>24308315</v>
      </c>
      <c r="R25" s="48">
        <f t="shared" si="4"/>
        <v>5540</v>
      </c>
      <c r="S25" s="49">
        <f t="shared" si="5"/>
        <v>132.96</v>
      </c>
      <c r="T25" s="49">
        <f t="shared" si="6"/>
        <v>5.54</v>
      </c>
      <c r="U25" s="126">
        <v>4.7</v>
      </c>
      <c r="V25" s="126">
        <f t="shared" si="7"/>
        <v>4.7</v>
      </c>
      <c r="W25" s="127" t="s">
        <v>148</v>
      </c>
      <c r="X25" s="129">
        <v>0</v>
      </c>
      <c r="Y25" s="129">
        <v>1005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28">
        <v>34491304</v>
      </c>
      <c r="AH25" s="51">
        <f t="shared" si="9"/>
        <v>1318</v>
      </c>
      <c r="AI25" s="52">
        <f t="shared" si="8"/>
        <v>237.90613718411552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7661403</v>
      </c>
      <c r="AQ25" s="129">
        <f t="shared" si="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1"/>
        <v>3.5211267605633805</v>
      </c>
      <c r="F26" s="110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131</v>
      </c>
      <c r="P26" s="125">
        <v>135</v>
      </c>
      <c r="Q26" s="125">
        <v>24313976</v>
      </c>
      <c r="R26" s="48">
        <f t="shared" si="4"/>
        <v>5661</v>
      </c>
      <c r="S26" s="49">
        <f t="shared" si="5"/>
        <v>135.864</v>
      </c>
      <c r="T26" s="49">
        <f t="shared" si="6"/>
        <v>5.6609999999999996</v>
      </c>
      <c r="U26" s="126">
        <v>4.5</v>
      </c>
      <c r="V26" s="126">
        <f t="shared" si="7"/>
        <v>4.5</v>
      </c>
      <c r="W26" s="127" t="s">
        <v>148</v>
      </c>
      <c r="X26" s="129">
        <v>0</v>
      </c>
      <c r="Y26" s="129">
        <v>1011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28">
        <v>34492638</v>
      </c>
      <c r="AH26" s="51">
        <f t="shared" si="9"/>
        <v>1334</v>
      </c>
      <c r="AI26" s="52">
        <f t="shared" si="8"/>
        <v>235.64741211800037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7661403</v>
      </c>
      <c r="AQ26" s="129">
        <f t="shared" si="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4</v>
      </c>
      <c r="E27" s="43">
        <f t="shared" si="1"/>
        <v>2.8169014084507045</v>
      </c>
      <c r="F27" s="110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128</v>
      </c>
      <c r="P27" s="125">
        <v>137</v>
      </c>
      <c r="Q27" s="125">
        <v>24319603</v>
      </c>
      <c r="R27" s="48">
        <f t="shared" si="4"/>
        <v>5627</v>
      </c>
      <c r="S27" s="49">
        <f t="shared" si="5"/>
        <v>135.048</v>
      </c>
      <c r="T27" s="49">
        <f t="shared" si="6"/>
        <v>5.6269999999999998</v>
      </c>
      <c r="U27" s="126">
        <v>4.0999999999999996</v>
      </c>
      <c r="V27" s="126">
        <f t="shared" si="7"/>
        <v>4.0999999999999996</v>
      </c>
      <c r="W27" s="127" t="s">
        <v>148</v>
      </c>
      <c r="X27" s="129">
        <v>0</v>
      </c>
      <c r="Y27" s="129">
        <v>1072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28">
        <v>34493958</v>
      </c>
      <c r="AH27" s="51">
        <f t="shared" si="9"/>
        <v>1320</v>
      </c>
      <c r="AI27" s="52">
        <f t="shared" si="8"/>
        <v>234.58325928558736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7661403</v>
      </c>
      <c r="AQ27" s="129">
        <f t="shared" si="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1"/>
        <v>2.1126760563380285</v>
      </c>
      <c r="F28" s="110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133</v>
      </c>
      <c r="P28" s="125">
        <v>136</v>
      </c>
      <c r="Q28" s="125">
        <v>24325237</v>
      </c>
      <c r="R28" s="48">
        <f t="shared" si="4"/>
        <v>5634</v>
      </c>
      <c r="S28" s="49">
        <f t="shared" si="5"/>
        <v>135.21600000000001</v>
      </c>
      <c r="T28" s="49">
        <f t="shared" si="6"/>
        <v>5.6340000000000003</v>
      </c>
      <c r="U28" s="126">
        <v>3.7</v>
      </c>
      <c r="V28" s="126">
        <f t="shared" si="7"/>
        <v>3.7</v>
      </c>
      <c r="W28" s="127" t="s">
        <v>148</v>
      </c>
      <c r="X28" s="129">
        <v>0</v>
      </c>
      <c r="Y28" s="129">
        <v>1009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28">
        <v>34495289</v>
      </c>
      <c r="AH28" s="51">
        <f t="shared" si="9"/>
        <v>1331</v>
      </c>
      <c r="AI28" s="52">
        <f t="shared" si="8"/>
        <v>236.24423145189917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7661403</v>
      </c>
      <c r="AQ28" s="129">
        <f t="shared" si="0"/>
        <v>0</v>
      </c>
      <c r="AR28" s="55">
        <v>0.99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1"/>
        <v>2.1126760563380285</v>
      </c>
      <c r="F29" s="110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136</v>
      </c>
      <c r="P29" s="125">
        <v>135</v>
      </c>
      <c r="Q29" s="125">
        <v>24330877</v>
      </c>
      <c r="R29" s="48">
        <f t="shared" si="4"/>
        <v>5640</v>
      </c>
      <c r="S29" s="49">
        <f t="shared" si="5"/>
        <v>135.36000000000001</v>
      </c>
      <c r="T29" s="49">
        <f t="shared" si="6"/>
        <v>5.64</v>
      </c>
      <c r="U29" s="126">
        <v>3.4</v>
      </c>
      <c r="V29" s="126">
        <f t="shared" si="7"/>
        <v>3.4</v>
      </c>
      <c r="W29" s="127" t="s">
        <v>148</v>
      </c>
      <c r="X29" s="129">
        <v>0</v>
      </c>
      <c r="Y29" s="129">
        <v>1015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28">
        <v>34496608</v>
      </c>
      <c r="AH29" s="51">
        <f t="shared" si="9"/>
        <v>1319</v>
      </c>
      <c r="AI29" s="52">
        <f t="shared" si="8"/>
        <v>233.86524822695037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7661403</v>
      </c>
      <c r="AQ29" s="129">
        <f t="shared" si="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5</v>
      </c>
      <c r="E30" s="43">
        <f t="shared" si="1"/>
        <v>3.5211267605633805</v>
      </c>
      <c r="F30" s="110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130</v>
      </c>
      <c r="P30" s="125">
        <v>131</v>
      </c>
      <c r="Q30" s="125">
        <v>24336281</v>
      </c>
      <c r="R30" s="48">
        <f t="shared" si="4"/>
        <v>5404</v>
      </c>
      <c r="S30" s="49">
        <f t="shared" si="5"/>
        <v>129.696</v>
      </c>
      <c r="T30" s="49">
        <f t="shared" si="6"/>
        <v>5.4039999999999999</v>
      </c>
      <c r="U30" s="126">
        <v>3.2</v>
      </c>
      <c r="V30" s="126">
        <f t="shared" si="7"/>
        <v>3.2</v>
      </c>
      <c r="W30" s="127" t="s">
        <v>148</v>
      </c>
      <c r="X30" s="129">
        <v>0</v>
      </c>
      <c r="Y30" s="129">
        <v>991</v>
      </c>
      <c r="Z30" s="129">
        <v>1145</v>
      </c>
      <c r="AA30" s="129">
        <v>1185</v>
      </c>
      <c r="AB30" s="129">
        <v>1149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28">
        <v>34497826</v>
      </c>
      <c r="AH30" s="51">
        <f t="shared" si="9"/>
        <v>1218</v>
      </c>
      <c r="AI30" s="52">
        <f t="shared" si="8"/>
        <v>225.38860103626942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9">
        <v>7661403</v>
      </c>
      <c r="AQ30" s="129">
        <f t="shared" si="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1"/>
        <v>7.042253521126761</v>
      </c>
      <c r="F31" s="110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114</v>
      </c>
      <c r="P31" s="125">
        <v>125</v>
      </c>
      <c r="Q31" s="125">
        <v>24341607</v>
      </c>
      <c r="R31" s="48">
        <f t="shared" si="4"/>
        <v>5326</v>
      </c>
      <c r="S31" s="49">
        <f t="shared" si="5"/>
        <v>127.824</v>
      </c>
      <c r="T31" s="49">
        <f t="shared" si="6"/>
        <v>5.3259999999999996</v>
      </c>
      <c r="U31" s="126">
        <v>2.5</v>
      </c>
      <c r="V31" s="126">
        <f t="shared" si="7"/>
        <v>2.5</v>
      </c>
      <c r="W31" s="127" t="s">
        <v>156</v>
      </c>
      <c r="X31" s="129">
        <v>0</v>
      </c>
      <c r="Y31" s="129">
        <v>1072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28">
        <v>34498912</v>
      </c>
      <c r="AH31" s="51">
        <f t="shared" si="9"/>
        <v>1086</v>
      </c>
      <c r="AI31" s="52">
        <f t="shared" si="8"/>
        <v>203.90536988358994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7661403</v>
      </c>
      <c r="AQ31" s="129">
        <f t="shared" si="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1"/>
        <v>7.746478873239437</v>
      </c>
      <c r="F32" s="110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119</v>
      </c>
      <c r="P32" s="125">
        <v>119</v>
      </c>
      <c r="Q32" s="125">
        <v>24346875</v>
      </c>
      <c r="R32" s="48">
        <f t="shared" si="4"/>
        <v>5268</v>
      </c>
      <c r="S32" s="49">
        <f t="shared" si="5"/>
        <v>126.432</v>
      </c>
      <c r="T32" s="49">
        <f t="shared" si="6"/>
        <v>5.2679999999999998</v>
      </c>
      <c r="U32" s="126">
        <v>2.2000000000000002</v>
      </c>
      <c r="V32" s="126">
        <f t="shared" si="7"/>
        <v>2.2000000000000002</v>
      </c>
      <c r="W32" s="127" t="s">
        <v>156</v>
      </c>
      <c r="X32" s="129">
        <v>0</v>
      </c>
      <c r="Y32" s="129">
        <v>800</v>
      </c>
      <c r="Z32" s="129">
        <v>1084</v>
      </c>
      <c r="AA32" s="129">
        <v>0</v>
      </c>
      <c r="AB32" s="129">
        <v>1190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28">
        <v>34499963</v>
      </c>
      <c r="AH32" s="51">
        <f t="shared" si="9"/>
        <v>1051</v>
      </c>
      <c r="AI32" s="52">
        <f t="shared" si="8"/>
        <v>199.50645406226272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7661403</v>
      </c>
      <c r="AQ32" s="129">
        <f t="shared" si="0"/>
        <v>0</v>
      </c>
      <c r="AR32" s="55">
        <v>0.95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9</v>
      </c>
      <c r="E33" s="43">
        <f t="shared" si="1"/>
        <v>6.3380281690140849</v>
      </c>
      <c r="F33" s="110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126</v>
      </c>
      <c r="P33" s="125">
        <v>102</v>
      </c>
      <c r="Q33" s="125">
        <v>24351056</v>
      </c>
      <c r="R33" s="48">
        <f t="shared" si="4"/>
        <v>4181</v>
      </c>
      <c r="S33" s="49">
        <f t="shared" si="5"/>
        <v>100.34399999999999</v>
      </c>
      <c r="T33" s="49">
        <f t="shared" si="6"/>
        <v>4.181</v>
      </c>
      <c r="U33" s="126">
        <v>2.8</v>
      </c>
      <c r="V33" s="126">
        <f t="shared" si="7"/>
        <v>2.8</v>
      </c>
      <c r="W33" s="127" t="s">
        <v>129</v>
      </c>
      <c r="X33" s="129">
        <v>0</v>
      </c>
      <c r="Y33" s="129">
        <v>0</v>
      </c>
      <c r="Z33" s="129">
        <v>1018</v>
      </c>
      <c r="AA33" s="129">
        <v>0</v>
      </c>
      <c r="AB33" s="129">
        <v>1199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28">
        <v>34500728</v>
      </c>
      <c r="AH33" s="51">
        <f t="shared" si="9"/>
        <v>765</v>
      </c>
      <c r="AI33" s="52">
        <f t="shared" si="8"/>
        <v>182.9705812006697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0.38</v>
      </c>
      <c r="AP33" s="129">
        <v>7662166</v>
      </c>
      <c r="AQ33" s="129">
        <f t="shared" si="0"/>
        <v>763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10</v>
      </c>
      <c r="E34" s="43">
        <f t="shared" si="1"/>
        <v>7.042253521126761</v>
      </c>
      <c r="F34" s="110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116</v>
      </c>
      <c r="P34" s="125">
        <v>93</v>
      </c>
      <c r="Q34" s="125">
        <v>24355091</v>
      </c>
      <c r="R34" s="48">
        <f t="shared" si="4"/>
        <v>4035</v>
      </c>
      <c r="S34" s="49">
        <f t="shared" si="5"/>
        <v>96.84</v>
      </c>
      <c r="T34" s="49">
        <f t="shared" si="6"/>
        <v>4.0350000000000001</v>
      </c>
      <c r="U34" s="126">
        <v>3.9</v>
      </c>
      <c r="V34" s="126">
        <f>U34</f>
        <v>3.9</v>
      </c>
      <c r="W34" s="127" t="s">
        <v>129</v>
      </c>
      <c r="X34" s="129">
        <v>0</v>
      </c>
      <c r="Y34" s="129">
        <v>0</v>
      </c>
      <c r="Z34" s="129">
        <v>925</v>
      </c>
      <c r="AA34" s="129">
        <v>0</v>
      </c>
      <c r="AB34" s="129">
        <v>1199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28">
        <v>34501460</v>
      </c>
      <c r="AH34" s="51">
        <f t="shared" si="9"/>
        <v>732</v>
      </c>
      <c r="AI34" s="52">
        <f t="shared" si="8"/>
        <v>181.41263940520446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0.38</v>
      </c>
      <c r="AP34" s="129">
        <v>7663188</v>
      </c>
      <c r="AQ34" s="129">
        <f t="shared" si="0"/>
        <v>1022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122.83333333333333</v>
      </c>
      <c r="Q35" s="66">
        <f>Q34-Q10</f>
        <v>123034</v>
      </c>
      <c r="R35" s="67">
        <f>SUM(R11:R34)</f>
        <v>123034</v>
      </c>
      <c r="S35" s="68">
        <f>AVERAGE(S11:S34)</f>
        <v>123.03399999999999</v>
      </c>
      <c r="T35" s="68">
        <f>SUM(T11:T34)</f>
        <v>123.03399999999999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26164</v>
      </c>
      <c r="AH35" s="70">
        <f>SUM(AH11:AH34)</f>
        <v>26164</v>
      </c>
      <c r="AI35" s="71">
        <f>$AH$35/$T35</f>
        <v>212.65666401157404</v>
      </c>
      <c r="AJ35" s="99"/>
      <c r="AK35" s="100"/>
      <c r="AL35" s="100"/>
      <c r="AM35" s="100"/>
      <c r="AN35" s="101"/>
      <c r="AO35" s="72"/>
      <c r="AP35" s="73">
        <f>AP34-AP10</f>
        <v>7110</v>
      </c>
      <c r="AQ35" s="74">
        <f>SUM(AQ11:AQ34)</f>
        <v>7110</v>
      </c>
      <c r="AR35" s="75">
        <f>AVERAGE(AR11:AR34)</f>
        <v>0.94333333333333336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176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177</v>
      </c>
      <c r="C41" s="116"/>
      <c r="D41" s="116"/>
      <c r="E41" s="121"/>
      <c r="F41" s="121"/>
      <c r="G41" s="121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0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125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5" t="s">
        <v>162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8" t="s">
        <v>142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8" t="s">
        <v>143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178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180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131</v>
      </c>
      <c r="C49" s="94"/>
      <c r="D49" s="94"/>
      <c r="E49" s="94"/>
      <c r="F49" s="94"/>
      <c r="G49" s="94"/>
      <c r="H49" s="94"/>
      <c r="I49" s="123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167</v>
      </c>
      <c r="C50" s="94"/>
      <c r="D50" s="94"/>
      <c r="E50" s="94"/>
      <c r="F50" s="94"/>
      <c r="G50" s="94"/>
      <c r="H50" s="94"/>
      <c r="I50" s="123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132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5" t="s">
        <v>179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133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 t="s">
        <v>173</v>
      </c>
      <c r="C54" s="116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5" t="s">
        <v>181</v>
      </c>
      <c r="C55" s="116"/>
      <c r="D55" s="116"/>
      <c r="E55" s="116"/>
      <c r="F55" s="116"/>
      <c r="G55" s="116"/>
      <c r="H55" s="116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138</v>
      </c>
      <c r="C56" s="116"/>
      <c r="D56" s="116"/>
      <c r="E56" s="116"/>
      <c r="F56" s="116"/>
      <c r="G56" s="94"/>
      <c r="H56" s="94"/>
      <c r="I56" s="123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20"/>
      <c r="U56" s="120"/>
      <c r="V56" s="120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1" t="s">
        <v>126</v>
      </c>
      <c r="C57" s="122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120"/>
      <c r="V57" s="120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182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 t="s">
        <v>127</v>
      </c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18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116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94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5"/>
      <c r="D64" s="116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9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5"/>
      <c r="D65" s="94"/>
      <c r="E65" s="116"/>
      <c r="F65" s="116"/>
      <c r="G65" s="116"/>
      <c r="H65" s="116"/>
      <c r="I65" s="94"/>
      <c r="J65" s="117"/>
      <c r="K65" s="117"/>
      <c r="L65" s="117"/>
      <c r="M65" s="117"/>
      <c r="N65" s="117"/>
      <c r="O65" s="117"/>
      <c r="P65" s="117"/>
      <c r="Q65" s="117"/>
      <c r="R65" s="117"/>
      <c r="S65" s="92"/>
      <c r="T65" s="92"/>
      <c r="U65" s="92"/>
      <c r="V65" s="92"/>
      <c r="W65" s="92"/>
      <c r="X65" s="92"/>
      <c r="Y65" s="92"/>
      <c r="Z65" s="84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111"/>
      <c r="AW65" s="107"/>
      <c r="AX65" s="107"/>
      <c r="AY65" s="107"/>
    </row>
    <row r="66" spans="1:51" x14ac:dyDescent="0.25">
      <c r="B66" s="95"/>
      <c r="C66" s="122"/>
      <c r="D66" s="94"/>
      <c r="E66" s="116"/>
      <c r="F66" s="116"/>
      <c r="G66" s="116"/>
      <c r="H66" s="116"/>
      <c r="I66" s="94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84"/>
      <c r="X66" s="84"/>
      <c r="Y66" s="84"/>
      <c r="Z66" s="112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111"/>
      <c r="AW66" s="107"/>
      <c r="AX66" s="107"/>
      <c r="AY66" s="107"/>
    </row>
    <row r="67" spans="1:51" x14ac:dyDescent="0.25">
      <c r="B67" s="95"/>
      <c r="C67" s="122"/>
      <c r="D67" s="116"/>
      <c r="E67" s="94"/>
      <c r="F67" s="116"/>
      <c r="G67" s="116"/>
      <c r="H67" s="116"/>
      <c r="I67" s="116"/>
      <c r="J67" s="92"/>
      <c r="K67" s="92"/>
      <c r="L67" s="92"/>
      <c r="M67" s="92"/>
      <c r="N67" s="92"/>
      <c r="O67" s="92"/>
      <c r="P67" s="92"/>
      <c r="Q67" s="92"/>
      <c r="R67" s="92"/>
      <c r="S67" s="117"/>
      <c r="T67" s="120"/>
      <c r="U67" s="83"/>
      <c r="V67" s="83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5"/>
      <c r="C68" s="118"/>
      <c r="D68" s="116"/>
      <c r="E68" s="94"/>
      <c r="F68" s="94"/>
      <c r="G68" s="116"/>
      <c r="H68" s="116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1"/>
      <c r="C69" s="118"/>
      <c r="D69" s="116"/>
      <c r="E69" s="116"/>
      <c r="F69" s="94"/>
      <c r="G69" s="94"/>
      <c r="H69" s="94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1"/>
      <c r="C70" s="92"/>
      <c r="D70" s="116"/>
      <c r="E70" s="116"/>
      <c r="F70" s="116"/>
      <c r="G70" s="94"/>
      <c r="H70" s="94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82"/>
      <c r="C71" s="122"/>
      <c r="D71" s="92"/>
      <c r="E71" s="116"/>
      <c r="F71" s="116"/>
      <c r="G71" s="116"/>
      <c r="H71" s="116"/>
      <c r="I71" s="92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82"/>
      <c r="C72" s="118"/>
      <c r="D72" s="92"/>
      <c r="E72" s="116"/>
      <c r="F72" s="116"/>
      <c r="G72" s="116"/>
      <c r="H72" s="116"/>
      <c r="I72" s="92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U72" s="107"/>
      <c r="AV72" s="111"/>
      <c r="AW72" s="107"/>
      <c r="AX72" s="107"/>
      <c r="AY72" s="107"/>
    </row>
    <row r="73" spans="1:51" x14ac:dyDescent="0.25">
      <c r="B73" s="82"/>
      <c r="C73" s="122"/>
      <c r="D73" s="116"/>
      <c r="E73" s="92"/>
      <c r="F73" s="116"/>
      <c r="G73" s="116"/>
      <c r="H73" s="116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U73" s="107"/>
      <c r="AV73" s="111"/>
      <c r="AW73" s="107"/>
      <c r="AX73" s="107"/>
      <c r="AY73" s="107"/>
    </row>
    <row r="74" spans="1:51" x14ac:dyDescent="0.25">
      <c r="A74" s="112"/>
      <c r="B74" s="82"/>
      <c r="C74" s="90"/>
      <c r="D74" s="116"/>
      <c r="E74" s="92"/>
      <c r="F74" s="92"/>
      <c r="G74" s="116"/>
      <c r="H74" s="116"/>
      <c r="I74" s="113"/>
      <c r="J74" s="113"/>
      <c r="K74" s="113"/>
      <c r="L74" s="113"/>
      <c r="M74" s="113"/>
      <c r="N74" s="113"/>
      <c r="O74" s="114"/>
      <c r="P74" s="109"/>
      <c r="R74" s="111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B75" s="92"/>
      <c r="G75" s="92"/>
      <c r="H75" s="92"/>
      <c r="I75" s="113"/>
      <c r="J75" s="113"/>
      <c r="K75" s="113"/>
      <c r="L75" s="113"/>
      <c r="M75" s="113"/>
      <c r="N75" s="113"/>
      <c r="O75" s="114"/>
      <c r="P75" s="109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92"/>
      <c r="G76" s="92"/>
      <c r="H76" s="9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B77" s="82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I80" s="113"/>
      <c r="J80" s="113"/>
      <c r="K80" s="113"/>
      <c r="L80" s="113"/>
      <c r="M80" s="113"/>
      <c r="N80" s="113"/>
      <c r="O80" s="114"/>
      <c r="P80" s="109"/>
      <c r="R80" s="84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I81" s="113"/>
      <c r="J81" s="113"/>
      <c r="K81" s="113"/>
      <c r="L81" s="113"/>
      <c r="M81" s="113"/>
      <c r="N81" s="113"/>
      <c r="O81" s="114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Q92" s="109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4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R102" s="109"/>
      <c r="S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R103" s="109"/>
      <c r="S103" s="109"/>
      <c r="T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09"/>
      <c r="Q106" s="109"/>
      <c r="R106" s="109"/>
      <c r="S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R107" s="109"/>
      <c r="S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Q108" s="109"/>
      <c r="R108" s="109"/>
      <c r="S108" s="109"/>
      <c r="T108" s="109"/>
      <c r="U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T109" s="109"/>
      <c r="U109" s="109"/>
      <c r="AS109" s="107"/>
      <c r="AT109" s="107"/>
      <c r="AU109" s="107"/>
      <c r="AV109" s="107"/>
      <c r="AW109" s="107"/>
      <c r="AX109" s="107"/>
      <c r="AY109" s="107"/>
    </row>
    <row r="121" spans="45:51" x14ac:dyDescent="0.25">
      <c r="AS121" s="107"/>
      <c r="AT121" s="107"/>
      <c r="AU121" s="107"/>
      <c r="AV121" s="107"/>
      <c r="AW121" s="107"/>
      <c r="AX121" s="107"/>
      <c r="AY121" s="107"/>
    </row>
  </sheetData>
  <protectedRanges>
    <protectedRange sqref="N65:R65 B77 S67:T73 B69:B74 S63:T64 N68:R73 T55:T62 T41:T45" name="Range2_12_5_1_1"/>
    <protectedRange sqref="N10 L10 L6 D6 D8 AD8 AF8 O8:U8 AJ8:AR8 AF10 AR11:AR34 L24:N31 G23:G34 N12:N23 N32:N34 E23:E34 N11:AG11 E11:G22 O12:AG34" name="Range1_16_3_1_1"/>
    <protectedRange sqref="I70 J68:M73 J65:M65 I7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4:H74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5:B76 J66:R67 D71:D72 I71:I72 Z64:Z65 S65:Y66 AA65:AU66 E73:E74 G75:H76 F74" name="Range2_2_1_10_1_1_1_2"/>
    <protectedRange sqref="C70" name="Range2_2_1_10_2_1_1_1"/>
    <protectedRange sqref="N63:R64 G71:H71 D67 F70 E69" name="Range2_12_1_6_1_1"/>
    <protectedRange sqref="D62:D63 I67:I69 I63:M64 G72:H73 G65:H67 E70:E71 F71:F72 F64:F66 E63:E65" name="Range2_2_12_1_7_1_1"/>
    <protectedRange sqref="D68:D69" name="Range2_1_1_1_1_11_1_2_1_1"/>
    <protectedRange sqref="E66 G68:H68 F67" name="Range2_2_2_9_1_1_1_1"/>
    <protectedRange sqref="D64" name="Range2_1_1_1_1_1_9_1_1_1_1"/>
    <protectedRange sqref="C68 C63" name="Range2_1_1_2_1_1"/>
    <protectedRange sqref="C67" name="Range2_1_2_2_1_1"/>
    <protectedRange sqref="C66" name="Range2_3_2_1_1"/>
    <protectedRange sqref="F62:F63 E62 G64:H64" name="Range2_2_12_1_1_1_1_1"/>
    <protectedRange sqref="C62" name="Range2_1_4_2_1_1_1"/>
    <protectedRange sqref="C64:C65" name="Range2_5_1_1_1"/>
    <protectedRange sqref="E67:E68 F68:F69 G69:H70 I65:I66" name="Range2_2_1_1_1_1"/>
    <protectedRange sqref="D65:D66" name="Range2_1_1_1_1_1_1_1_1"/>
    <protectedRange sqref="AS11:AS15" name="Range1_4_1_1_1_1"/>
    <protectedRange sqref="J11:J15 J26:J34" name="Range1_1_2_1_10_1_1_1_1"/>
    <protectedRange sqref="R80" name="Range2_2_1_10_1_1_1_1_1"/>
    <protectedRange sqref="B41:B42" name="Range2_12_5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G41:H43" name="Range2_2_12_1_3_1_1_1_1_1_4_1_1"/>
    <protectedRange sqref="E41:F43" name="Range2_2_12_1_7_1_1_3_1_1"/>
    <protectedRange sqref="S41:S45" name="Range2_12_5_1_1_2_3_1"/>
    <protectedRange sqref="Q41:R43" name="Range2_12_1_6_1_1_1_1_2_1"/>
    <protectedRange sqref="N41:P43" name="Range2_12_1_2_3_1_1_1_1_2_1"/>
    <protectedRange sqref="I41:M43" name="Range2_2_12_1_4_3_1_1_1_1_2_1"/>
    <protectedRange sqref="D41:D43" name="Range2_2_12_1_3_1_2_1_1_1_2_1_2_1"/>
    <protectedRange sqref="T49:T54" name="Range2_12_5_1_1_3"/>
    <protectedRange sqref="T48" name="Range2_12_5_1_1_2_2"/>
    <protectedRange sqref="S48" name="Range2_12_4_1_1_1_4_2_2_2"/>
    <protectedRange sqref="T46:T47" name="Range2_12_5_1_1_2_1_1"/>
    <protectedRange sqref="S46:S47" name="Range2_12_4_1_1_1_4_2_2_1_1"/>
    <protectedRange sqref="B66:B68" name="Range2_12_5_1_1_2"/>
    <protectedRange sqref="B65" name="Range2_12_5_1_1_2_1_4_1_1_1_2_1_1_1_1_1_1_1"/>
    <protectedRange sqref="F61 G63:H63" name="Range2_2_12_1_1_1_1_1_1"/>
    <protectedRange sqref="D61:E61" name="Range2_2_12_1_7_1_1_2_1"/>
    <protectedRange sqref="C61" name="Range2_1_1_2_1_1_1"/>
    <protectedRange sqref="B63:B64" name="Range2_12_5_1_1_2_1"/>
    <protectedRange sqref="B62" name="Range2_12_5_1_1_2_1_2_1"/>
    <protectedRange sqref="B61" name="Range2_12_5_1_1_2_1_2_2"/>
    <protectedRange sqref="B60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8" name="Range2_12_1_6_1_1_1_2_3_2_1_1_3_1"/>
    <protectedRange sqref="N48:P48" name="Range2_12_1_2_3_1_1_1_2_3_2_1_1_3_1"/>
    <protectedRange sqref="K48:M48" name="Range2_2_12_1_4_3_1_1_1_3_3_2_1_1_3_1"/>
    <protectedRange sqref="J48" name="Range2_2_12_1_4_3_1_1_1_3_2_1_2_2_1"/>
    <protectedRange sqref="E46:H47" name="Range2_2_12_1_3_1_2_1_1_1_1_2_1_1_1_1_1_1_1"/>
    <protectedRange sqref="D46:D47" name="Range2_2_12_1_3_1_2_1_1_1_2_1_2_3_1_1_1_1_2"/>
    <protectedRange sqref="G48:H48 D48:E48" name="Range2_2_12_1_3_1_2_1_1_1_2_1_3_2_1_2_1_1_1_1_1_1"/>
    <protectedRange sqref="F48" name="Range2_2_12_1_3_1_2_1_1_1_1_1_2_2_1_2_1_1_1_1_1_1"/>
    <protectedRange sqref="Q46:R47" name="Range2_12_1_6_1_1_1_2_3_2_1_1_1_1_1"/>
    <protectedRange sqref="N46:P47" name="Range2_12_1_2_3_1_1_1_2_3_2_1_1_1_1_1"/>
    <protectedRange sqref="K46:M47" name="Range2_2_12_1_4_3_1_1_1_3_3_2_1_1_1_1_1"/>
    <protectedRange sqref="J46:J47" name="Range2_2_12_1_4_3_1_1_1_3_2_1_2_1_1_1"/>
    <protectedRange sqref="I46:I47" name="Range2_2_12_1_4_2_1_1_1_4_1_2_1_1_1_2_1_1_1"/>
    <protectedRange sqref="I48" name="Range2_2_12_1_4_2_1_1_1_4_1_2_1_1_1_2_2_1_1"/>
    <protectedRange sqref="B43:B45" name="Range2_12_5_1_1_1_2_2_1_1_1_1_1_1_1_1_1_1"/>
    <protectedRange sqref="B46:B47" name="Range2_12_5_1_1_1_3_1_1_1_1_1_1_1_1_1_1_1"/>
    <protectedRange sqref="S59:S62" name="Range2_12_5_1_1_5"/>
    <protectedRange sqref="N59:R62" name="Range2_12_1_6_1_1_1"/>
    <protectedRange sqref="J59:M62" name="Range2_2_12_1_7_1_1_2"/>
    <protectedRange sqref="S57:S58" name="Range2_12_2_1_1_1_2_1_1_1"/>
    <protectedRange sqref="Q58:R58" name="Range2_12_1_4_1_1_1_1_1_1_1_1_1_1_1_1_1_1_1"/>
    <protectedRange sqref="N58:P58" name="Range2_12_1_2_1_1_1_1_1_1_1_1_1_1_1_1_1_1_1_1"/>
    <protectedRange sqref="J58:M58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49:S56" name="Range2_12_4_1_1_1_4_2_2_2_1"/>
    <protectedRange sqref="Q49:R56" name="Range2_12_1_6_1_1_1_2_3_2_1_1_3_2"/>
    <protectedRange sqref="N49:P56" name="Range2_12_1_2_3_1_1_1_2_3_2_1_1_3_2"/>
    <protectedRange sqref="K49:M56" name="Range2_2_12_1_4_3_1_1_1_3_3_2_1_1_3_2"/>
    <protectedRange sqref="J49:J56" name="Range2_2_12_1_4_3_1_1_1_3_2_1_2_2_2"/>
    <protectedRange sqref="G49:H50" name="Range2_2_12_1_3_1_2_1_1_1_2_1_1_1_1_1_1_2_1_1_1"/>
    <protectedRange sqref="D49:E50" name="Range2_2_12_1_3_1_2_1_1_1_2_1_1_1_1_3_1_1_1_1_1"/>
    <protectedRange sqref="F49:F50" name="Range2_2_12_1_3_1_2_1_1_1_3_1_1_1_1_1_3_1_1_1_1_1"/>
    <protectedRange sqref="I49:I50" name="Range2_2_12_1_4_3_1_1_1_2_1_2_1_1_3_1_1_1_1_1_1_1"/>
    <protectedRange sqref="I53:I54" name="Range2_2_12_1_7_1_1_2_2_2"/>
    <protectedRange sqref="I51:I52" name="Range2_2_12_1_4_3_1_1_1_3_3_1_1_3_1_1_1_1_1_1_2_2"/>
    <protectedRange sqref="E51:H52" name="Range2_2_12_1_3_1_2_1_1_1_1_2_1_1_1_1_1_1_2_2"/>
    <protectedRange sqref="D51:D52" name="Range2_2_12_1_3_1_2_1_1_1_2_1_2_3_1_1_1_1_1_2"/>
    <protectedRange sqref="G53:H54" name="Range2_2_12_1_3_1_2_1_1_1_2_1_1_1_1_1_1_2_1_1_1_1_1_1"/>
    <protectedRange sqref="D53:E54" name="Range2_2_12_1_3_1_2_1_1_1_2_1_1_1_1_3_1_1_1_1_1_2_1_2"/>
    <protectedRange sqref="F53:F54" name="Range2_2_12_1_3_1_2_1_1_1_3_1_1_1_1_1_3_1_1_1_1_1_1_1_2"/>
    <protectedRange sqref="I57:I62" name="Range2_2_12_1_7_1_1_2_2_1_1"/>
    <protectedRange sqref="I55:I56" name="Range2_2_12_1_4_3_1_1_1_3_3_1_1_3_1_1_1_1_1_1_2_1_1"/>
    <protectedRange sqref="G55:H56 E55:F55" name="Range2_2_12_1_3_1_2_1_1_1_1_2_1_1_1_1_1_1_2_1_1"/>
    <protectedRange sqref="D55" name="Range2_2_12_1_3_1_2_1_1_1_2_1_2_3_1_1_1_1_1_1_1"/>
    <protectedRange sqref="G62:H62" name="Range2_2_12_1_3_1_2_1_1_1_2_1_1_1_1_1_1_2_1_1_1_1_1_1_1_1_1"/>
    <protectedRange sqref="F60 G59:H61" name="Range2_2_12_1_3_3_1_1_1_2_1_1_1_1_1_1_1_1_1_1_1_1_1_1_1_1"/>
    <protectedRange sqref="G57:H57" name="Range2_2_12_1_3_1_2_1_1_1_2_1_1_1_1_1_1_2_1_1_1_1_1_2_1"/>
    <protectedRange sqref="F57:F59" name="Range2_2_12_1_3_1_2_1_1_1_3_1_1_1_1_1_3_1_1_1_1_1_1_1_1_1"/>
    <protectedRange sqref="F56 G58:H58" name="Range2_2_12_1_3_1_2_1_1_1_1_2_1_1_1_1_1_1_1_1_1_1_1"/>
    <protectedRange sqref="D60" name="Range2_2_12_1_7_1_1_2_1_1_1_1_1"/>
    <protectedRange sqref="E60" name="Range2_2_12_1_1_1_1_1_1_1_1_1_1_1"/>
    <protectedRange sqref="C60" name="Range2_1_4_2_1_1_1_1_1_1_1_1"/>
    <protectedRange sqref="D57:E59" name="Range2_2_12_1_3_1_2_1_1_1_3_1_1_1_1_1_1_1_2_1_1_1_1_1_1_1"/>
    <protectedRange sqref="D56:E56" name="Range2_2_12_1_3_1_2_1_1_1_2_1_1_1_1_3_1_1_1_1_1_1_1_1_1_1"/>
    <protectedRange sqref="B58" name="Range2_12_5_1_1_2_1_4_1_1_1_2_1_1_1_1_1_1_1_1_1_2_1_1_1_1"/>
    <protectedRange sqref="B59" name="Range2_12_5_1_1_2_1_2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47" priority="5" operator="containsText" text="N/A">
      <formula>NOT(ISERROR(SEARCH("N/A",X11)))</formula>
    </cfRule>
    <cfRule type="cellIs" dxfId="546" priority="23" operator="equal">
      <formula>0</formula>
    </cfRule>
  </conditionalFormatting>
  <conditionalFormatting sqref="X11:AE34">
    <cfRule type="cellIs" dxfId="545" priority="22" operator="greaterThanOrEqual">
      <formula>1185</formula>
    </cfRule>
  </conditionalFormatting>
  <conditionalFormatting sqref="X11:AE34">
    <cfRule type="cellIs" dxfId="544" priority="21" operator="between">
      <formula>0.1</formula>
      <formula>1184</formula>
    </cfRule>
  </conditionalFormatting>
  <conditionalFormatting sqref="X8 AJ11:AO11 AJ15:AL15 AJ12:AN14 AK33:AK34 AJ16:AJ34 AO12:AO32 AM15:AN23 AL16:AL34 AL24:AN34">
    <cfRule type="cellIs" dxfId="543" priority="20" operator="equal">
      <formula>0</formula>
    </cfRule>
  </conditionalFormatting>
  <conditionalFormatting sqref="X8 AJ11:AO11 AJ15:AL15 AJ12:AN14 AK33:AK34 AJ16:AJ34 AO12:AO32 AM15:AN23 AL16:AL34 AL24:AN34">
    <cfRule type="cellIs" dxfId="542" priority="19" operator="greaterThan">
      <formula>1179</formula>
    </cfRule>
  </conditionalFormatting>
  <conditionalFormatting sqref="X8 AJ11:AO11 AJ15:AL15 AJ12:AN14 AK33:AK34 AJ16:AJ34 AO12:AO32 AM15:AN23 AL16:AL34 AL24:AN34">
    <cfRule type="cellIs" dxfId="541" priority="18" operator="greaterThan">
      <formula>99</formula>
    </cfRule>
  </conditionalFormatting>
  <conditionalFormatting sqref="X8 AJ11:AO11 AJ15:AL15 AJ12:AN14 AK33:AK34 AJ16:AJ34 AO12:AO32 AM15:AN23 AL16:AL34 AL24:AN34">
    <cfRule type="cellIs" dxfId="540" priority="17" operator="greaterThan">
      <formula>0.99</formula>
    </cfRule>
  </conditionalFormatting>
  <conditionalFormatting sqref="AB8">
    <cfRule type="cellIs" dxfId="539" priority="16" operator="equal">
      <formula>0</formula>
    </cfRule>
  </conditionalFormatting>
  <conditionalFormatting sqref="AB8">
    <cfRule type="cellIs" dxfId="538" priority="15" operator="greaterThan">
      <formula>1179</formula>
    </cfRule>
  </conditionalFormatting>
  <conditionalFormatting sqref="AB8">
    <cfRule type="cellIs" dxfId="537" priority="14" operator="greaterThan">
      <formula>99</formula>
    </cfRule>
  </conditionalFormatting>
  <conditionalFormatting sqref="AB8">
    <cfRule type="cellIs" dxfId="536" priority="13" operator="greaterThan">
      <formula>0.99</formula>
    </cfRule>
  </conditionalFormatting>
  <conditionalFormatting sqref="AQ11:AQ34 AO33:AO34 AK16:AK32">
    <cfRule type="cellIs" dxfId="535" priority="12" operator="equal">
      <formula>0</formula>
    </cfRule>
  </conditionalFormatting>
  <conditionalFormatting sqref="AQ11:AQ34 AO33:AO34 AK16:AK32">
    <cfRule type="cellIs" dxfId="534" priority="11" operator="greaterThan">
      <formula>1179</formula>
    </cfRule>
  </conditionalFormatting>
  <conditionalFormatting sqref="AQ11:AQ34 AO33:AO34 AK16:AK32">
    <cfRule type="cellIs" dxfId="533" priority="10" operator="greaterThan">
      <formula>99</formula>
    </cfRule>
  </conditionalFormatting>
  <conditionalFormatting sqref="AQ11:AQ34 AO33:AO34 AK16:AK32">
    <cfRule type="cellIs" dxfId="532" priority="9" operator="greaterThan">
      <formula>0.99</formula>
    </cfRule>
  </conditionalFormatting>
  <conditionalFormatting sqref="AI11:AI34">
    <cfRule type="cellIs" dxfId="531" priority="8" operator="greaterThan">
      <formula>$AI$8</formula>
    </cfRule>
  </conditionalFormatting>
  <conditionalFormatting sqref="AH11:AH34">
    <cfRule type="cellIs" dxfId="530" priority="6" operator="greaterThan">
      <formula>$AH$8</formula>
    </cfRule>
    <cfRule type="cellIs" dxfId="529" priority="7" operator="greaterThan">
      <formula>$AH$8</formula>
    </cfRule>
  </conditionalFormatting>
  <conditionalFormatting sqref="AP11:AP34">
    <cfRule type="cellIs" dxfId="528" priority="4" operator="equal">
      <formula>0</formula>
    </cfRule>
  </conditionalFormatting>
  <conditionalFormatting sqref="AP11:AP34">
    <cfRule type="cellIs" dxfId="527" priority="3" operator="greaterThan">
      <formula>1179</formula>
    </cfRule>
  </conditionalFormatting>
  <conditionalFormatting sqref="AP11:AP34">
    <cfRule type="cellIs" dxfId="526" priority="2" operator="greaterThan">
      <formula>99</formula>
    </cfRule>
  </conditionalFormatting>
  <conditionalFormatting sqref="AP11:AP34">
    <cfRule type="cellIs" dxfId="52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2:AY120"/>
  <sheetViews>
    <sheetView showGridLines="0" zoomScaleNormal="100" workbookViewId="0">
      <selection activeCell="B41" sqref="B41:B4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139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175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55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59" t="s">
        <v>10</v>
      </c>
      <c r="I7" s="158" t="s">
        <v>11</v>
      </c>
      <c r="J7" s="158" t="s">
        <v>12</v>
      </c>
      <c r="K7" s="158" t="s">
        <v>13</v>
      </c>
      <c r="L7" s="14"/>
      <c r="M7" s="14"/>
      <c r="N7" s="14"/>
      <c r="O7" s="159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58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58" t="s">
        <v>22</v>
      </c>
      <c r="AG7" s="158" t="s">
        <v>23</v>
      </c>
      <c r="AH7" s="158" t="s">
        <v>24</v>
      </c>
      <c r="AI7" s="158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58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42041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26176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58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56" t="s">
        <v>51</v>
      </c>
      <c r="V9" s="156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54" t="s">
        <v>55</v>
      </c>
      <c r="AG9" s="154" t="s">
        <v>56</v>
      </c>
      <c r="AH9" s="266" t="s">
        <v>57</v>
      </c>
      <c r="AI9" s="281" t="s">
        <v>58</v>
      </c>
      <c r="AJ9" s="156" t="s">
        <v>59</v>
      </c>
      <c r="AK9" s="156" t="s">
        <v>60</v>
      </c>
      <c r="AL9" s="156" t="s">
        <v>61</v>
      </c>
      <c r="AM9" s="156" t="s">
        <v>62</v>
      </c>
      <c r="AN9" s="156" t="s">
        <v>63</v>
      </c>
      <c r="AO9" s="156" t="s">
        <v>64</v>
      </c>
      <c r="AP9" s="156" t="s">
        <v>65</v>
      </c>
      <c r="AQ9" s="283" t="s">
        <v>66</v>
      </c>
      <c r="AR9" s="156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56" t="s">
        <v>72</v>
      </c>
      <c r="C10" s="156" t="s">
        <v>73</v>
      </c>
      <c r="D10" s="156" t="s">
        <v>74</v>
      </c>
      <c r="E10" s="156" t="s">
        <v>75</v>
      </c>
      <c r="F10" s="156" t="s">
        <v>74</v>
      </c>
      <c r="G10" s="156" t="s">
        <v>75</v>
      </c>
      <c r="H10" s="292"/>
      <c r="I10" s="156" t="s">
        <v>75</v>
      </c>
      <c r="J10" s="156" t="s">
        <v>75</v>
      </c>
      <c r="K10" s="156" t="s">
        <v>75</v>
      </c>
      <c r="L10" s="30" t="s">
        <v>29</v>
      </c>
      <c r="M10" s="293"/>
      <c r="N10" s="30" t="s">
        <v>29</v>
      </c>
      <c r="O10" s="284"/>
      <c r="P10" s="284"/>
      <c r="Q10" s="3">
        <f>'FEB 5'!Q34</f>
        <v>24355091</v>
      </c>
      <c r="R10" s="274"/>
      <c r="S10" s="275"/>
      <c r="T10" s="276"/>
      <c r="U10" s="156" t="s">
        <v>75</v>
      </c>
      <c r="V10" s="156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5'!AG34</f>
        <v>34501460</v>
      </c>
      <c r="AH10" s="266"/>
      <c r="AI10" s="282"/>
      <c r="AJ10" s="156" t="s">
        <v>84</v>
      </c>
      <c r="AK10" s="156" t="s">
        <v>84</v>
      </c>
      <c r="AL10" s="156" t="s">
        <v>84</v>
      </c>
      <c r="AM10" s="156" t="s">
        <v>84</v>
      </c>
      <c r="AN10" s="156" t="s">
        <v>84</v>
      </c>
      <c r="AO10" s="156" t="s">
        <v>84</v>
      </c>
      <c r="AP10" s="2">
        <f>'FEB 5'!AP34</f>
        <v>7663188</v>
      </c>
      <c r="AQ10" s="284"/>
      <c r="AR10" s="157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12</v>
      </c>
      <c r="E11" s="43">
        <f>D11/1.42</f>
        <v>8.4507042253521139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114</v>
      </c>
      <c r="P11" s="125">
        <v>87</v>
      </c>
      <c r="Q11" s="125">
        <v>24358892</v>
      </c>
      <c r="R11" s="48">
        <f>Q11-Q10</f>
        <v>3801</v>
      </c>
      <c r="S11" s="49">
        <f>R11*24/1000</f>
        <v>91.224000000000004</v>
      </c>
      <c r="T11" s="49">
        <f>R11/1000</f>
        <v>3.8010000000000002</v>
      </c>
      <c r="U11" s="126">
        <v>5</v>
      </c>
      <c r="V11" s="126">
        <f>U11</f>
        <v>5</v>
      </c>
      <c r="W11" s="127" t="s">
        <v>129</v>
      </c>
      <c r="X11" s="129">
        <v>0</v>
      </c>
      <c r="Y11" s="129">
        <v>0</v>
      </c>
      <c r="Z11" s="129">
        <v>920</v>
      </c>
      <c r="AA11" s="129">
        <v>0</v>
      </c>
      <c r="AB11" s="129">
        <v>1199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28">
        <v>34502156</v>
      </c>
      <c r="AH11" s="51">
        <f>IF(ISBLANK(AG11),"-",AG11-AG10)</f>
        <v>696</v>
      </c>
      <c r="AI11" s="52">
        <f>AH11/T11</f>
        <v>183.10970797158643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9">
        <v>7664195</v>
      </c>
      <c r="AQ11" s="129">
        <f t="shared" ref="AQ11:AQ34" si="0">AP11-AP10</f>
        <v>1007</v>
      </c>
      <c r="AR11" s="53"/>
      <c r="AS11" s="54" t="s">
        <v>113</v>
      </c>
      <c r="AV11" s="41" t="s">
        <v>88</v>
      </c>
      <c r="AW11" s="41" t="s">
        <v>91</v>
      </c>
      <c r="AY11" s="85" t="s">
        <v>135</v>
      </c>
    </row>
    <row r="12" spans="2:51" x14ac:dyDescent="0.25">
      <c r="B12" s="42">
        <v>2.0416666666666701</v>
      </c>
      <c r="C12" s="42">
        <v>8.3333333333333329E-2</v>
      </c>
      <c r="D12" s="124">
        <v>15</v>
      </c>
      <c r="E12" s="43">
        <f t="shared" ref="E12:E34" si="1">D12/1.42</f>
        <v>10.563380281690142</v>
      </c>
      <c r="F12" s="110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114</v>
      </c>
      <c r="P12" s="125">
        <v>88</v>
      </c>
      <c r="Q12" s="125">
        <v>24362782</v>
      </c>
      <c r="R12" s="48">
        <f t="shared" ref="R12:R34" si="4">Q12-Q11</f>
        <v>3890</v>
      </c>
      <c r="S12" s="49">
        <f t="shared" ref="S12:S34" si="5">R12*24/1000</f>
        <v>93.36</v>
      </c>
      <c r="T12" s="49">
        <f t="shared" ref="T12:T34" si="6">R12/1000</f>
        <v>3.89</v>
      </c>
      <c r="U12" s="126">
        <v>6.3</v>
      </c>
      <c r="V12" s="126">
        <f t="shared" ref="V12:V33" si="7">U12</f>
        <v>6.3</v>
      </c>
      <c r="W12" s="127" t="s">
        <v>129</v>
      </c>
      <c r="X12" s="129">
        <v>0</v>
      </c>
      <c r="Y12" s="129">
        <v>0</v>
      </c>
      <c r="Z12" s="129">
        <v>880</v>
      </c>
      <c r="AA12" s="129">
        <v>0</v>
      </c>
      <c r="AB12" s="129">
        <v>1200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28">
        <v>34502868</v>
      </c>
      <c r="AH12" s="51">
        <f>IF(ISBLANK(AG12),"-",AG12-AG11)</f>
        <v>712</v>
      </c>
      <c r="AI12" s="52">
        <f t="shared" ref="AI12:AI34" si="8">AH12/T12</f>
        <v>183.03341902313625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9">
        <v>7665365</v>
      </c>
      <c r="AQ12" s="129">
        <f t="shared" si="0"/>
        <v>1170</v>
      </c>
      <c r="AR12" s="55">
        <v>0.98</v>
      </c>
      <c r="AS12" s="54" t="s">
        <v>113</v>
      </c>
      <c r="AV12" s="41" t="s">
        <v>92</v>
      </c>
      <c r="AW12" s="41" t="s">
        <v>93</v>
      </c>
      <c r="AY12" s="85" t="s">
        <v>136</v>
      </c>
    </row>
    <row r="13" spans="2:51" x14ac:dyDescent="0.25">
      <c r="B13" s="42">
        <v>2.0833333333333299</v>
      </c>
      <c r="C13" s="42">
        <v>0.125</v>
      </c>
      <c r="D13" s="124">
        <v>17</v>
      </c>
      <c r="E13" s="43">
        <f t="shared" si="1"/>
        <v>11.971830985915494</v>
      </c>
      <c r="F13" s="110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113</v>
      </c>
      <c r="P13" s="125">
        <v>82</v>
      </c>
      <c r="Q13" s="125">
        <v>24365963</v>
      </c>
      <c r="R13" s="48">
        <f t="shared" si="4"/>
        <v>3181</v>
      </c>
      <c r="S13" s="49">
        <f t="shared" si="5"/>
        <v>76.343999999999994</v>
      </c>
      <c r="T13" s="49">
        <f t="shared" si="6"/>
        <v>3.181</v>
      </c>
      <c r="U13" s="126">
        <v>7.3</v>
      </c>
      <c r="V13" s="126">
        <f t="shared" si="7"/>
        <v>7.3</v>
      </c>
      <c r="W13" s="127" t="s">
        <v>129</v>
      </c>
      <c r="X13" s="129">
        <v>0</v>
      </c>
      <c r="Y13" s="129">
        <v>0</v>
      </c>
      <c r="Z13" s="129">
        <v>854</v>
      </c>
      <c r="AA13" s="129">
        <v>0</v>
      </c>
      <c r="AB13" s="129">
        <v>1199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28">
        <v>34503440</v>
      </c>
      <c r="AH13" s="51">
        <f>IF(ISBLANK(AG13),"-",AG13-AG12)</f>
        <v>572</v>
      </c>
      <c r="AI13" s="52">
        <f t="shared" si="8"/>
        <v>179.81766740018861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9">
        <v>7666396</v>
      </c>
      <c r="AQ13" s="129">
        <f t="shared" si="0"/>
        <v>1031</v>
      </c>
      <c r="AR13" s="53"/>
      <c r="AS13" s="54" t="s">
        <v>113</v>
      </c>
      <c r="AV13" s="41" t="s">
        <v>94</v>
      </c>
      <c r="AW13" s="41" t="s">
        <v>95</v>
      </c>
      <c r="AY13" s="85" t="s">
        <v>139</v>
      </c>
    </row>
    <row r="14" spans="2:51" x14ac:dyDescent="0.25">
      <c r="B14" s="42">
        <v>2.125</v>
      </c>
      <c r="C14" s="42">
        <v>0.16666666666666666</v>
      </c>
      <c r="D14" s="124">
        <v>15</v>
      </c>
      <c r="E14" s="43">
        <f t="shared" si="1"/>
        <v>10.563380281690142</v>
      </c>
      <c r="F14" s="110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123</v>
      </c>
      <c r="P14" s="125">
        <v>87</v>
      </c>
      <c r="Q14" s="125">
        <v>24369436</v>
      </c>
      <c r="R14" s="48">
        <f t="shared" si="4"/>
        <v>3473</v>
      </c>
      <c r="S14" s="49">
        <f t="shared" si="5"/>
        <v>83.352000000000004</v>
      </c>
      <c r="T14" s="49">
        <f t="shared" si="6"/>
        <v>3.4729999999999999</v>
      </c>
      <c r="U14" s="126">
        <v>8.6</v>
      </c>
      <c r="V14" s="126">
        <f t="shared" si="7"/>
        <v>8.6</v>
      </c>
      <c r="W14" s="127" t="s">
        <v>129</v>
      </c>
      <c r="X14" s="129">
        <v>0</v>
      </c>
      <c r="Y14" s="129">
        <v>0</v>
      </c>
      <c r="Z14" s="129">
        <v>881</v>
      </c>
      <c r="AA14" s="129">
        <v>0</v>
      </c>
      <c r="AB14" s="129">
        <v>1199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28">
        <v>34504068</v>
      </c>
      <c r="AH14" s="51">
        <f t="shared" ref="AH14:AH34" si="9">IF(ISBLANK(AG14),"-",AG14-AG13)</f>
        <v>628</v>
      </c>
      <c r="AI14" s="52">
        <f t="shared" si="8"/>
        <v>180.82349553699973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9">
        <v>7667721</v>
      </c>
      <c r="AQ14" s="129">
        <f t="shared" si="0"/>
        <v>1325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137</v>
      </c>
    </row>
    <row r="15" spans="2:51" x14ac:dyDescent="0.25">
      <c r="B15" s="42">
        <v>2.1666666666666701</v>
      </c>
      <c r="C15" s="42">
        <v>0.20833333333333301</v>
      </c>
      <c r="D15" s="124">
        <v>22</v>
      </c>
      <c r="E15" s="43">
        <f t="shared" si="1"/>
        <v>15.492957746478874</v>
      </c>
      <c r="F15" s="110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101</v>
      </c>
      <c r="P15" s="125">
        <v>88</v>
      </c>
      <c r="Q15" s="125">
        <v>24373352</v>
      </c>
      <c r="R15" s="48">
        <f t="shared" si="4"/>
        <v>3916</v>
      </c>
      <c r="S15" s="49">
        <f t="shared" si="5"/>
        <v>93.983999999999995</v>
      </c>
      <c r="T15" s="49">
        <f t="shared" si="6"/>
        <v>3.9159999999999999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942</v>
      </c>
      <c r="AA15" s="129">
        <v>0</v>
      </c>
      <c r="AB15" s="129">
        <v>1200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28">
        <v>34504732</v>
      </c>
      <c r="AH15" s="51">
        <f t="shared" si="9"/>
        <v>664</v>
      </c>
      <c r="AI15" s="52">
        <f t="shared" si="8"/>
        <v>169.56077630234935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9">
        <v>7668332</v>
      </c>
      <c r="AQ15" s="129">
        <f t="shared" si="0"/>
        <v>611</v>
      </c>
      <c r="AR15" s="53"/>
      <c r="AS15" s="54" t="s">
        <v>113</v>
      </c>
      <c r="AV15" s="41" t="s">
        <v>98</v>
      </c>
      <c r="AW15" s="41" t="s">
        <v>99</v>
      </c>
      <c r="AY15" s="85" t="s">
        <v>144</v>
      </c>
    </row>
    <row r="16" spans="2:51" x14ac:dyDescent="0.25">
      <c r="B16" s="42">
        <v>2.2083333333333299</v>
      </c>
      <c r="C16" s="42">
        <v>0.25</v>
      </c>
      <c r="D16" s="124">
        <v>13</v>
      </c>
      <c r="E16" s="43">
        <f t="shared" si="1"/>
        <v>9.1549295774647899</v>
      </c>
      <c r="F16" s="93">
        <v>68</v>
      </c>
      <c r="G16" s="43">
        <f t="shared" si="2"/>
        <v>47.887323943661976</v>
      </c>
      <c r="H16" s="44" t="s">
        <v>88</v>
      </c>
      <c r="I16" s="44">
        <f t="shared" si="3"/>
        <v>46.478873239436624</v>
      </c>
      <c r="J16" s="45">
        <f t="shared" ref="J16:J25" si="10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118</v>
      </c>
      <c r="P16" s="125">
        <v>119</v>
      </c>
      <c r="Q16" s="125">
        <v>24377946</v>
      </c>
      <c r="R16" s="48">
        <f t="shared" si="4"/>
        <v>4594</v>
      </c>
      <c r="S16" s="49">
        <f t="shared" si="5"/>
        <v>110.256</v>
      </c>
      <c r="T16" s="49">
        <f t="shared" si="6"/>
        <v>4.5940000000000003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1098</v>
      </c>
      <c r="AA16" s="129">
        <v>0</v>
      </c>
      <c r="AB16" s="129">
        <v>1181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28">
        <v>34505496</v>
      </c>
      <c r="AH16" s="51">
        <f t="shared" si="9"/>
        <v>764</v>
      </c>
      <c r="AI16" s="52">
        <f t="shared" si="8"/>
        <v>166.30387461906835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7668332</v>
      </c>
      <c r="AQ16" s="129">
        <f t="shared" si="0"/>
        <v>0</v>
      </c>
      <c r="AR16" s="55">
        <v>1.1000000000000001</v>
      </c>
      <c r="AS16" s="54" t="s">
        <v>101</v>
      </c>
      <c r="AV16" s="41" t="s">
        <v>102</v>
      </c>
      <c r="AW16" s="41" t="s">
        <v>103</v>
      </c>
      <c r="AY16" s="85" t="s">
        <v>175</v>
      </c>
    </row>
    <row r="17" spans="1:51" x14ac:dyDescent="0.25">
      <c r="B17" s="42">
        <v>2.25</v>
      </c>
      <c r="C17" s="42">
        <v>0.29166666666666702</v>
      </c>
      <c r="D17" s="124">
        <v>8</v>
      </c>
      <c r="E17" s="43">
        <f t="shared" si="1"/>
        <v>5.6338028169014089</v>
      </c>
      <c r="F17" s="93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138</v>
      </c>
      <c r="P17" s="125">
        <v>145</v>
      </c>
      <c r="Q17" s="125">
        <v>24383798</v>
      </c>
      <c r="R17" s="48">
        <f t="shared" si="4"/>
        <v>5852</v>
      </c>
      <c r="S17" s="49">
        <f t="shared" si="5"/>
        <v>140.44800000000001</v>
      </c>
      <c r="T17" s="49">
        <f t="shared" si="6"/>
        <v>5.8520000000000003</v>
      </c>
      <c r="U17" s="126">
        <v>9.1999999999999993</v>
      </c>
      <c r="V17" s="126">
        <f t="shared" si="7"/>
        <v>9.1999999999999993</v>
      </c>
      <c r="W17" s="127" t="s">
        <v>148</v>
      </c>
      <c r="X17" s="129">
        <v>0</v>
      </c>
      <c r="Y17" s="129">
        <v>1016</v>
      </c>
      <c r="Z17" s="129">
        <v>1195</v>
      </c>
      <c r="AA17" s="129">
        <v>1185</v>
      </c>
      <c r="AB17" s="129">
        <v>1195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28">
        <v>34506812</v>
      </c>
      <c r="AH17" s="51">
        <f t="shared" si="9"/>
        <v>1316</v>
      </c>
      <c r="AI17" s="52">
        <f t="shared" si="8"/>
        <v>224.88038277511961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7668332</v>
      </c>
      <c r="AQ17" s="129">
        <f t="shared" si="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1"/>
        <v>5.6338028169014089</v>
      </c>
      <c r="F18" s="93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134</v>
      </c>
      <c r="P18" s="125">
        <v>145</v>
      </c>
      <c r="Q18" s="125">
        <v>24390006</v>
      </c>
      <c r="R18" s="48">
        <f t="shared" si="4"/>
        <v>6208</v>
      </c>
      <c r="S18" s="49">
        <f t="shared" si="5"/>
        <v>148.99199999999999</v>
      </c>
      <c r="T18" s="49">
        <f t="shared" si="6"/>
        <v>6.2080000000000002</v>
      </c>
      <c r="U18" s="126">
        <v>8.6999999999999993</v>
      </c>
      <c r="V18" s="126">
        <f t="shared" si="7"/>
        <v>8.6999999999999993</v>
      </c>
      <c r="W18" s="127" t="s">
        <v>148</v>
      </c>
      <c r="X18" s="129">
        <v>0</v>
      </c>
      <c r="Y18" s="129">
        <v>1079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28">
        <v>34508196</v>
      </c>
      <c r="AH18" s="51">
        <f t="shared" si="9"/>
        <v>1384</v>
      </c>
      <c r="AI18" s="52">
        <f t="shared" si="8"/>
        <v>222.93814432989691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7668332</v>
      </c>
      <c r="AQ18" s="129">
        <f t="shared" si="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1"/>
        <v>4.9295774647887329</v>
      </c>
      <c r="F19" s="93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132</v>
      </c>
      <c r="P19" s="125">
        <v>152</v>
      </c>
      <c r="Q19" s="125">
        <v>24396163</v>
      </c>
      <c r="R19" s="48">
        <f t="shared" si="4"/>
        <v>6157</v>
      </c>
      <c r="S19" s="49">
        <f t="shared" si="5"/>
        <v>147.768</v>
      </c>
      <c r="T19" s="49">
        <f t="shared" si="6"/>
        <v>6.157</v>
      </c>
      <c r="U19" s="126">
        <v>7.9</v>
      </c>
      <c r="V19" s="126">
        <f t="shared" si="7"/>
        <v>7.9</v>
      </c>
      <c r="W19" s="127" t="s">
        <v>148</v>
      </c>
      <c r="X19" s="129">
        <v>0</v>
      </c>
      <c r="Y19" s="129">
        <v>1104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28">
        <v>34509592</v>
      </c>
      <c r="AH19" s="51">
        <f t="shared" si="9"/>
        <v>1396</v>
      </c>
      <c r="AI19" s="52">
        <f t="shared" si="8"/>
        <v>226.73379892804937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7668332</v>
      </c>
      <c r="AQ19" s="129">
        <f t="shared" si="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8</v>
      </c>
      <c r="E20" s="43">
        <f t="shared" si="1"/>
        <v>5.6338028169014089</v>
      </c>
      <c r="F20" s="93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133</v>
      </c>
      <c r="P20" s="125">
        <v>147</v>
      </c>
      <c r="Q20" s="125">
        <v>24402408</v>
      </c>
      <c r="R20" s="48">
        <f t="shared" si="4"/>
        <v>6245</v>
      </c>
      <c r="S20" s="49">
        <f t="shared" si="5"/>
        <v>149.88</v>
      </c>
      <c r="T20" s="49">
        <f t="shared" si="6"/>
        <v>6.2450000000000001</v>
      </c>
      <c r="U20" s="126">
        <v>7.1</v>
      </c>
      <c r="V20" s="126">
        <f t="shared" si="7"/>
        <v>7.1</v>
      </c>
      <c r="W20" s="127" t="s">
        <v>148</v>
      </c>
      <c r="X20" s="129">
        <v>0</v>
      </c>
      <c r="Y20" s="129">
        <v>1100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28">
        <v>34511004</v>
      </c>
      <c r="AH20" s="51">
        <f>IF(ISBLANK(AG20),"-",AG20-AG19)</f>
        <v>1412</v>
      </c>
      <c r="AI20" s="52">
        <f t="shared" si="8"/>
        <v>226.10088070456365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7668332</v>
      </c>
      <c r="AQ20" s="129">
        <f t="shared" si="0"/>
        <v>0</v>
      </c>
      <c r="AR20" s="55">
        <v>1.04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1"/>
        <v>5.6338028169014089</v>
      </c>
      <c r="F21" s="93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133</v>
      </c>
      <c r="P21" s="125">
        <v>151</v>
      </c>
      <c r="Q21" s="125">
        <v>24408408</v>
      </c>
      <c r="R21" s="48">
        <f>Q21-Q20</f>
        <v>6000</v>
      </c>
      <c r="S21" s="49">
        <f t="shared" si="5"/>
        <v>144</v>
      </c>
      <c r="T21" s="49">
        <f t="shared" si="6"/>
        <v>6</v>
      </c>
      <c r="U21" s="126">
        <v>6.4</v>
      </c>
      <c r="V21" s="126">
        <f t="shared" si="7"/>
        <v>6.4</v>
      </c>
      <c r="W21" s="127" t="s">
        <v>148</v>
      </c>
      <c r="X21" s="129">
        <v>0</v>
      </c>
      <c r="Y21" s="129">
        <v>1106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28">
        <v>34512404</v>
      </c>
      <c r="AH21" s="51">
        <f t="shared" si="9"/>
        <v>1400</v>
      </c>
      <c r="AI21" s="52">
        <f t="shared" si="8"/>
        <v>233.33333333333334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7668332</v>
      </c>
      <c r="AQ21" s="129">
        <f t="shared" si="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1"/>
        <v>4.9295774647887329</v>
      </c>
      <c r="F22" s="93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129</v>
      </c>
      <c r="P22" s="125">
        <v>147</v>
      </c>
      <c r="Q22" s="125">
        <v>24414535</v>
      </c>
      <c r="R22" s="48">
        <f t="shared" si="4"/>
        <v>6127</v>
      </c>
      <c r="S22" s="49">
        <f t="shared" si="5"/>
        <v>147.048</v>
      </c>
      <c r="T22" s="49">
        <f t="shared" si="6"/>
        <v>6.1269999999999998</v>
      </c>
      <c r="U22" s="126">
        <v>5.5</v>
      </c>
      <c r="V22" s="126">
        <f t="shared" si="7"/>
        <v>5.5</v>
      </c>
      <c r="W22" s="127" t="s">
        <v>148</v>
      </c>
      <c r="X22" s="129">
        <v>0</v>
      </c>
      <c r="Y22" s="129">
        <v>1141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28">
        <v>34513780</v>
      </c>
      <c r="AH22" s="51">
        <f t="shared" si="9"/>
        <v>1376</v>
      </c>
      <c r="AI22" s="52">
        <f t="shared" si="8"/>
        <v>224.57972906805941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7668332</v>
      </c>
      <c r="AQ22" s="129">
        <f t="shared" si="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6</v>
      </c>
      <c r="E23" s="43">
        <f t="shared" si="1"/>
        <v>4.2253521126760569</v>
      </c>
      <c r="F23" s="110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137</v>
      </c>
      <c r="P23" s="125">
        <v>141</v>
      </c>
      <c r="Q23" s="125">
        <v>24420502</v>
      </c>
      <c r="R23" s="48">
        <f t="shared" si="4"/>
        <v>5967</v>
      </c>
      <c r="S23" s="49">
        <f t="shared" si="5"/>
        <v>143.208</v>
      </c>
      <c r="T23" s="49">
        <f t="shared" si="6"/>
        <v>5.9669999999999996</v>
      </c>
      <c r="U23" s="126">
        <v>5.0999999999999996</v>
      </c>
      <c r="V23" s="126">
        <f t="shared" si="7"/>
        <v>5.0999999999999996</v>
      </c>
      <c r="W23" s="127" t="s">
        <v>148</v>
      </c>
      <c r="X23" s="129">
        <v>0</v>
      </c>
      <c r="Y23" s="129">
        <v>1020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28">
        <v>34515152</v>
      </c>
      <c r="AH23" s="51">
        <f t="shared" si="9"/>
        <v>1372</v>
      </c>
      <c r="AI23" s="52">
        <f t="shared" si="8"/>
        <v>229.93128875481818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7668332</v>
      </c>
      <c r="AQ23" s="129">
        <f t="shared" si="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1"/>
        <v>4.2253521126760569</v>
      </c>
      <c r="F24" s="110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135</v>
      </c>
      <c r="P24" s="125">
        <v>135</v>
      </c>
      <c r="Q24" s="125">
        <v>24426233</v>
      </c>
      <c r="R24" s="48">
        <f t="shared" si="4"/>
        <v>5731</v>
      </c>
      <c r="S24" s="49">
        <f t="shared" si="5"/>
        <v>137.54400000000001</v>
      </c>
      <c r="T24" s="49">
        <f t="shared" si="6"/>
        <v>5.7309999999999999</v>
      </c>
      <c r="U24" s="126">
        <v>4.8</v>
      </c>
      <c r="V24" s="126">
        <f t="shared" si="7"/>
        <v>4.8</v>
      </c>
      <c r="W24" s="127" t="s">
        <v>148</v>
      </c>
      <c r="X24" s="129">
        <v>0</v>
      </c>
      <c r="Y24" s="129">
        <v>1018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28">
        <v>34516500</v>
      </c>
      <c r="AH24" s="51">
        <f t="shared" si="9"/>
        <v>1348</v>
      </c>
      <c r="AI24" s="52">
        <f t="shared" si="8"/>
        <v>235.21200488570932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7668332</v>
      </c>
      <c r="AQ24" s="129">
        <f t="shared" si="0"/>
        <v>0</v>
      </c>
      <c r="AR24" s="55">
        <v>0.97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1"/>
        <v>3.5211267605633805</v>
      </c>
      <c r="F25" s="110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132</v>
      </c>
      <c r="P25" s="125">
        <v>139</v>
      </c>
      <c r="Q25" s="125">
        <v>24431897</v>
      </c>
      <c r="R25" s="48">
        <f t="shared" si="4"/>
        <v>5664</v>
      </c>
      <c r="S25" s="49">
        <f t="shared" si="5"/>
        <v>135.93600000000001</v>
      </c>
      <c r="T25" s="49">
        <f t="shared" si="6"/>
        <v>5.6639999999999997</v>
      </c>
      <c r="U25" s="126">
        <v>4.5</v>
      </c>
      <c r="V25" s="126">
        <f t="shared" si="7"/>
        <v>4.5</v>
      </c>
      <c r="W25" s="127" t="s">
        <v>148</v>
      </c>
      <c r="X25" s="129">
        <v>0</v>
      </c>
      <c r="Y25" s="129">
        <v>1042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28">
        <v>34517796</v>
      </c>
      <c r="AH25" s="51">
        <f t="shared" si="9"/>
        <v>1296</v>
      </c>
      <c r="AI25" s="52">
        <f t="shared" si="8"/>
        <v>228.81355932203391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7668332</v>
      </c>
      <c r="AQ25" s="129">
        <f t="shared" si="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1"/>
        <v>3.5211267605633805</v>
      </c>
      <c r="F26" s="110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133</v>
      </c>
      <c r="P26" s="125">
        <v>132</v>
      </c>
      <c r="Q26" s="125">
        <v>24437523</v>
      </c>
      <c r="R26" s="48">
        <f t="shared" si="4"/>
        <v>5626</v>
      </c>
      <c r="S26" s="49">
        <f t="shared" si="5"/>
        <v>135.024</v>
      </c>
      <c r="T26" s="49">
        <f t="shared" si="6"/>
        <v>5.6260000000000003</v>
      </c>
      <c r="U26" s="126">
        <v>4.0999999999999996</v>
      </c>
      <c r="V26" s="126">
        <f t="shared" si="7"/>
        <v>4.0999999999999996</v>
      </c>
      <c r="W26" s="127" t="s">
        <v>148</v>
      </c>
      <c r="X26" s="129">
        <v>0</v>
      </c>
      <c r="Y26" s="129">
        <v>1031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28">
        <v>34519133</v>
      </c>
      <c r="AH26" s="51">
        <f t="shared" si="9"/>
        <v>1337</v>
      </c>
      <c r="AI26" s="52">
        <f t="shared" si="8"/>
        <v>237.64664059722713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7668332</v>
      </c>
      <c r="AQ26" s="129">
        <f t="shared" si="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1"/>
        <v>3.5211267605633805</v>
      </c>
      <c r="F27" s="110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131</v>
      </c>
      <c r="P27" s="125">
        <v>137</v>
      </c>
      <c r="Q27" s="125">
        <v>24443113</v>
      </c>
      <c r="R27" s="48">
        <f t="shared" si="4"/>
        <v>5590</v>
      </c>
      <c r="S27" s="49">
        <f t="shared" si="5"/>
        <v>134.16</v>
      </c>
      <c r="T27" s="49">
        <f t="shared" si="6"/>
        <v>5.59</v>
      </c>
      <c r="U27" s="126">
        <v>3.6</v>
      </c>
      <c r="V27" s="126">
        <f t="shared" si="7"/>
        <v>3.6</v>
      </c>
      <c r="W27" s="127" t="s">
        <v>148</v>
      </c>
      <c r="X27" s="129">
        <v>0</v>
      </c>
      <c r="Y27" s="129">
        <v>1047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28">
        <v>34520438</v>
      </c>
      <c r="AH27" s="51">
        <f t="shared" si="9"/>
        <v>1305</v>
      </c>
      <c r="AI27" s="52">
        <f t="shared" si="8"/>
        <v>233.4525939177102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7668332</v>
      </c>
      <c r="AQ27" s="129">
        <f t="shared" si="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5</v>
      </c>
      <c r="E28" s="43">
        <f t="shared" si="1"/>
        <v>3.5211267605633805</v>
      </c>
      <c r="F28" s="110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130</v>
      </c>
      <c r="P28" s="125">
        <v>131</v>
      </c>
      <c r="Q28" s="125">
        <v>24448657</v>
      </c>
      <c r="R28" s="48">
        <f t="shared" si="4"/>
        <v>5544</v>
      </c>
      <c r="S28" s="49">
        <f t="shared" si="5"/>
        <v>133.05600000000001</v>
      </c>
      <c r="T28" s="49">
        <f t="shared" si="6"/>
        <v>5.5439999999999996</v>
      </c>
      <c r="U28" s="126">
        <v>3.5</v>
      </c>
      <c r="V28" s="126">
        <f t="shared" si="7"/>
        <v>3.5</v>
      </c>
      <c r="W28" s="127" t="s">
        <v>148</v>
      </c>
      <c r="X28" s="129">
        <v>0</v>
      </c>
      <c r="Y28" s="129">
        <v>1016</v>
      </c>
      <c r="Z28" s="129">
        <v>1165</v>
      </c>
      <c r="AA28" s="129">
        <v>1185</v>
      </c>
      <c r="AB28" s="129">
        <v>1169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28">
        <v>34521710</v>
      </c>
      <c r="AH28" s="51">
        <f t="shared" si="9"/>
        <v>1272</v>
      </c>
      <c r="AI28" s="52">
        <f t="shared" si="8"/>
        <v>229.43722943722946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7668332</v>
      </c>
      <c r="AQ28" s="129">
        <f t="shared" si="0"/>
        <v>0</v>
      </c>
      <c r="AR28" s="55">
        <v>1.02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5</v>
      </c>
      <c r="E29" s="43">
        <f t="shared" si="1"/>
        <v>3.5211267605633805</v>
      </c>
      <c r="F29" s="110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131</v>
      </c>
      <c r="P29" s="125">
        <v>129</v>
      </c>
      <c r="Q29" s="125">
        <v>24454190</v>
      </c>
      <c r="R29" s="48">
        <f t="shared" si="4"/>
        <v>5533</v>
      </c>
      <c r="S29" s="49">
        <f t="shared" si="5"/>
        <v>132.792</v>
      </c>
      <c r="T29" s="49">
        <f t="shared" si="6"/>
        <v>5.5330000000000004</v>
      </c>
      <c r="U29" s="126">
        <v>3.4</v>
      </c>
      <c r="V29" s="126">
        <f t="shared" si="7"/>
        <v>3.4</v>
      </c>
      <c r="W29" s="127" t="s">
        <v>148</v>
      </c>
      <c r="X29" s="129">
        <v>0</v>
      </c>
      <c r="Y29" s="129">
        <v>999</v>
      </c>
      <c r="Z29" s="129">
        <v>1165</v>
      </c>
      <c r="AA29" s="129">
        <v>1185</v>
      </c>
      <c r="AB29" s="129">
        <v>1169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28">
        <v>34522968</v>
      </c>
      <c r="AH29" s="51">
        <f t="shared" si="9"/>
        <v>1258</v>
      </c>
      <c r="AI29" s="52">
        <f t="shared" si="8"/>
        <v>227.36309416229892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7668332</v>
      </c>
      <c r="AQ29" s="129">
        <f t="shared" si="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9</v>
      </c>
      <c r="E30" s="43">
        <f t="shared" si="1"/>
        <v>6.3380281690140849</v>
      </c>
      <c r="F30" s="110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112</v>
      </c>
      <c r="P30" s="125">
        <v>130</v>
      </c>
      <c r="Q30" s="125">
        <v>24459621</v>
      </c>
      <c r="R30" s="48">
        <f t="shared" si="4"/>
        <v>5431</v>
      </c>
      <c r="S30" s="49">
        <f t="shared" si="5"/>
        <v>130.34399999999999</v>
      </c>
      <c r="T30" s="49">
        <f t="shared" si="6"/>
        <v>5.431</v>
      </c>
      <c r="U30" s="126">
        <v>2.7</v>
      </c>
      <c r="V30" s="126">
        <f t="shared" si="7"/>
        <v>2.7</v>
      </c>
      <c r="W30" s="127" t="s">
        <v>156</v>
      </c>
      <c r="X30" s="129">
        <v>0</v>
      </c>
      <c r="Y30" s="129">
        <v>1112</v>
      </c>
      <c r="Z30" s="129">
        <v>1196</v>
      </c>
      <c r="AA30" s="129">
        <v>0</v>
      </c>
      <c r="AB30" s="129">
        <v>1199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28">
        <v>34524082</v>
      </c>
      <c r="AH30" s="51">
        <f t="shared" si="9"/>
        <v>1114</v>
      </c>
      <c r="AI30" s="52">
        <f t="shared" si="8"/>
        <v>205.11876265881054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7668332</v>
      </c>
      <c r="AQ30" s="129">
        <f t="shared" si="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10</v>
      </c>
      <c r="E31" s="43">
        <f t="shared" si="1"/>
        <v>7.042253521126761</v>
      </c>
      <c r="F31" s="110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114</v>
      </c>
      <c r="P31" s="125">
        <v>132</v>
      </c>
      <c r="Q31" s="125">
        <v>24464839</v>
      </c>
      <c r="R31" s="48">
        <f t="shared" si="4"/>
        <v>5218</v>
      </c>
      <c r="S31" s="49">
        <f t="shared" si="5"/>
        <v>125.232</v>
      </c>
      <c r="T31" s="49">
        <f t="shared" si="6"/>
        <v>5.218</v>
      </c>
      <c r="U31" s="126">
        <v>2</v>
      </c>
      <c r="V31" s="126">
        <f t="shared" si="7"/>
        <v>2</v>
      </c>
      <c r="W31" s="127" t="s">
        <v>156</v>
      </c>
      <c r="X31" s="129">
        <v>0</v>
      </c>
      <c r="Y31" s="129">
        <v>1064</v>
      </c>
      <c r="Z31" s="129">
        <v>1196</v>
      </c>
      <c r="AA31" s="129">
        <v>0</v>
      </c>
      <c r="AB31" s="129">
        <v>1199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28">
        <v>34525134</v>
      </c>
      <c r="AH31" s="51">
        <f t="shared" si="9"/>
        <v>1052</v>
      </c>
      <c r="AI31" s="52">
        <f t="shared" si="8"/>
        <v>201.60981218857799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7668332</v>
      </c>
      <c r="AQ31" s="129">
        <f t="shared" si="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11</v>
      </c>
      <c r="E32" s="43">
        <f t="shared" si="1"/>
        <v>7.746478873239437</v>
      </c>
      <c r="F32" s="110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122</v>
      </c>
      <c r="P32" s="125">
        <v>119</v>
      </c>
      <c r="Q32" s="125">
        <v>24470021</v>
      </c>
      <c r="R32" s="48">
        <f t="shared" si="4"/>
        <v>5182</v>
      </c>
      <c r="S32" s="49">
        <f t="shared" si="5"/>
        <v>124.36799999999999</v>
      </c>
      <c r="T32" s="49">
        <f t="shared" si="6"/>
        <v>5.1820000000000004</v>
      </c>
      <c r="U32" s="126">
        <v>1.7</v>
      </c>
      <c r="V32" s="126">
        <f t="shared" si="7"/>
        <v>1.7</v>
      </c>
      <c r="W32" s="127" t="s">
        <v>156</v>
      </c>
      <c r="X32" s="129">
        <v>0</v>
      </c>
      <c r="Y32" s="129">
        <v>1010</v>
      </c>
      <c r="Z32" s="129">
        <v>1197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28">
        <v>34526164</v>
      </c>
      <c r="AH32" s="51">
        <f t="shared" si="9"/>
        <v>1030</v>
      </c>
      <c r="AI32" s="52">
        <f t="shared" si="8"/>
        <v>198.76495561559241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7668332</v>
      </c>
      <c r="AQ32" s="129">
        <f t="shared" si="0"/>
        <v>0</v>
      </c>
      <c r="AR32" s="55">
        <v>0.88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6</v>
      </c>
      <c r="E33" s="43">
        <f t="shared" si="1"/>
        <v>4.2253521126760569</v>
      </c>
      <c r="F33" s="110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126</v>
      </c>
      <c r="P33" s="125">
        <v>99</v>
      </c>
      <c r="Q33" s="125">
        <v>24474416</v>
      </c>
      <c r="R33" s="48">
        <f t="shared" si="4"/>
        <v>4395</v>
      </c>
      <c r="S33" s="49">
        <f t="shared" si="5"/>
        <v>105.48</v>
      </c>
      <c r="T33" s="49">
        <f t="shared" si="6"/>
        <v>4.3949999999999996</v>
      </c>
      <c r="U33" s="126">
        <v>2.4</v>
      </c>
      <c r="V33" s="126">
        <f t="shared" si="7"/>
        <v>2.4</v>
      </c>
      <c r="W33" s="127" t="s">
        <v>129</v>
      </c>
      <c r="X33" s="129">
        <v>0</v>
      </c>
      <c r="Y33" s="129">
        <v>0</v>
      </c>
      <c r="Z33" s="129">
        <v>1120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28">
        <v>34526964</v>
      </c>
      <c r="AH33" s="51">
        <f t="shared" si="9"/>
        <v>800</v>
      </c>
      <c r="AI33" s="52">
        <f t="shared" si="8"/>
        <v>182.02502844141071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0.38</v>
      </c>
      <c r="AP33" s="129">
        <v>7669098</v>
      </c>
      <c r="AQ33" s="129">
        <f t="shared" si="0"/>
        <v>766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10</v>
      </c>
      <c r="E34" s="43">
        <f t="shared" si="1"/>
        <v>7.042253521126761</v>
      </c>
      <c r="F34" s="110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125</v>
      </c>
      <c r="P34" s="125">
        <v>93</v>
      </c>
      <c r="Q34" s="125">
        <v>24478296</v>
      </c>
      <c r="R34" s="48">
        <f t="shared" si="4"/>
        <v>3880</v>
      </c>
      <c r="S34" s="49">
        <f t="shared" si="5"/>
        <v>93.12</v>
      </c>
      <c r="T34" s="49">
        <f t="shared" si="6"/>
        <v>3.88</v>
      </c>
      <c r="U34" s="126">
        <v>3.4</v>
      </c>
      <c r="V34" s="126">
        <f>U34</f>
        <v>3.4</v>
      </c>
      <c r="W34" s="127" t="s">
        <v>129</v>
      </c>
      <c r="X34" s="129">
        <v>0</v>
      </c>
      <c r="Y34" s="129">
        <v>0</v>
      </c>
      <c r="Z34" s="129">
        <v>1038</v>
      </c>
      <c r="AA34" s="129">
        <v>0</v>
      </c>
      <c r="AB34" s="129">
        <v>1110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28">
        <v>34527636</v>
      </c>
      <c r="AH34" s="51">
        <f t="shared" si="9"/>
        <v>672</v>
      </c>
      <c r="AI34" s="52">
        <f t="shared" si="8"/>
        <v>173.1958762886598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0.38</v>
      </c>
      <c r="AP34" s="129">
        <v>7670172</v>
      </c>
      <c r="AQ34" s="129">
        <f t="shared" si="0"/>
        <v>1074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123.125</v>
      </c>
      <c r="Q35" s="66">
        <f>Q34-Q10</f>
        <v>123205</v>
      </c>
      <c r="R35" s="67">
        <f>SUM(R11:R34)</f>
        <v>123205</v>
      </c>
      <c r="S35" s="68">
        <f>AVERAGE(S11:S34)</f>
        <v>123.20499999999998</v>
      </c>
      <c r="T35" s="68">
        <f>SUM(T11:T34)</f>
        <v>123.205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26176</v>
      </c>
      <c r="AH35" s="70">
        <f>SUM(AH11:AH34)</f>
        <v>26176</v>
      </c>
      <c r="AI35" s="71">
        <f>$AH$35/$T35</f>
        <v>212.45890994683657</v>
      </c>
      <c r="AJ35" s="99"/>
      <c r="AK35" s="100"/>
      <c r="AL35" s="100"/>
      <c r="AM35" s="100"/>
      <c r="AN35" s="101"/>
      <c r="AO35" s="72"/>
      <c r="AP35" s="73">
        <f>AP34-AP10</f>
        <v>6984</v>
      </c>
      <c r="AQ35" s="74">
        <f>SUM(AQ11:AQ34)</f>
        <v>6984</v>
      </c>
      <c r="AR35" s="75">
        <f>AVERAGE(AR11:AR34)</f>
        <v>0.99833333333333318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183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186</v>
      </c>
      <c r="C41" s="116"/>
      <c r="D41" s="116"/>
      <c r="E41" s="121"/>
      <c r="F41" s="121"/>
      <c r="G41" s="121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0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125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5" t="s">
        <v>203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8" t="s">
        <v>142</v>
      </c>
      <c r="C45" s="116"/>
      <c r="D45" s="116"/>
      <c r="E45" s="121"/>
      <c r="F45" s="121"/>
      <c r="G45" s="121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8" t="s">
        <v>143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184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131</v>
      </c>
      <c r="C48" s="94"/>
      <c r="D48" s="94"/>
      <c r="E48" s="94"/>
      <c r="F48" s="94"/>
      <c r="G48" s="94"/>
      <c r="H48" s="94"/>
      <c r="I48" s="123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5" t="s">
        <v>172</v>
      </c>
      <c r="C49" s="94"/>
      <c r="D49" s="94"/>
      <c r="E49" s="94"/>
      <c r="F49" s="94"/>
      <c r="G49" s="94"/>
      <c r="H49" s="94"/>
      <c r="I49" s="123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132</v>
      </c>
      <c r="C50" s="116"/>
      <c r="D50" s="116"/>
      <c r="E50" s="116"/>
      <c r="F50" s="116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185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133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140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188</v>
      </c>
      <c r="C54" s="116"/>
      <c r="D54" s="116"/>
      <c r="E54" s="116"/>
      <c r="F54" s="116"/>
      <c r="G54" s="116"/>
      <c r="H54" s="116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16"/>
      <c r="D55" s="116"/>
      <c r="E55" s="116"/>
      <c r="F55" s="116"/>
      <c r="G55" s="94"/>
      <c r="H55" s="94"/>
      <c r="I55" s="123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20"/>
      <c r="U55" s="120"/>
      <c r="V55" s="120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187</v>
      </c>
      <c r="C56" s="122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120"/>
      <c r="V56" s="120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 t="s">
        <v>169</v>
      </c>
      <c r="C57" s="122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3"/>
      <c r="V57" s="83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127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18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18"/>
      <c r="D60" s="116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5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9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5"/>
      <c r="D64" s="94"/>
      <c r="E64" s="116"/>
      <c r="F64" s="116"/>
      <c r="G64" s="116"/>
      <c r="H64" s="116"/>
      <c r="I64" s="94"/>
      <c r="J64" s="117"/>
      <c r="K64" s="117"/>
      <c r="L64" s="117"/>
      <c r="M64" s="117"/>
      <c r="N64" s="117"/>
      <c r="O64" s="117"/>
      <c r="P64" s="117"/>
      <c r="Q64" s="117"/>
      <c r="R64" s="117"/>
      <c r="S64" s="92"/>
      <c r="T64" s="92"/>
      <c r="U64" s="92"/>
      <c r="V64" s="92"/>
      <c r="W64" s="92"/>
      <c r="X64" s="92"/>
      <c r="Y64" s="92"/>
      <c r="Z64" s="84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111"/>
      <c r="AW64" s="107"/>
      <c r="AX64" s="107"/>
      <c r="AY64" s="107"/>
    </row>
    <row r="65" spans="1:51" x14ac:dyDescent="0.25">
      <c r="B65" s="95"/>
      <c r="C65" s="122"/>
      <c r="D65" s="94"/>
      <c r="E65" s="116"/>
      <c r="F65" s="116"/>
      <c r="G65" s="116"/>
      <c r="H65" s="116"/>
      <c r="I65" s="94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84"/>
      <c r="X65" s="84"/>
      <c r="Y65" s="84"/>
      <c r="Z65" s="112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111"/>
      <c r="AW65" s="107"/>
      <c r="AX65" s="107"/>
      <c r="AY65" s="107"/>
    </row>
    <row r="66" spans="1:51" x14ac:dyDescent="0.25">
      <c r="B66" s="95"/>
      <c r="C66" s="122"/>
      <c r="D66" s="116"/>
      <c r="E66" s="94"/>
      <c r="F66" s="116"/>
      <c r="G66" s="116"/>
      <c r="H66" s="116"/>
      <c r="I66" s="116"/>
      <c r="J66" s="92"/>
      <c r="K66" s="92"/>
      <c r="L66" s="92"/>
      <c r="M66" s="92"/>
      <c r="N66" s="92"/>
      <c r="O66" s="92"/>
      <c r="P66" s="92"/>
      <c r="Q66" s="92"/>
      <c r="R66" s="92"/>
      <c r="S66" s="117"/>
      <c r="T66" s="120"/>
      <c r="U66" s="83"/>
      <c r="V66" s="83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8"/>
      <c r="D67" s="116"/>
      <c r="E67" s="94"/>
      <c r="F67" s="94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3"/>
      <c r="V67" s="83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1"/>
      <c r="C68" s="118"/>
      <c r="D68" s="116"/>
      <c r="E68" s="116"/>
      <c r="F68" s="94"/>
      <c r="G68" s="94"/>
      <c r="H68" s="94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1"/>
      <c r="C69" s="92"/>
      <c r="D69" s="116"/>
      <c r="E69" s="116"/>
      <c r="F69" s="116"/>
      <c r="G69" s="94"/>
      <c r="H69" s="94"/>
      <c r="I69" s="116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82"/>
      <c r="C70" s="122"/>
      <c r="D70" s="92"/>
      <c r="E70" s="116"/>
      <c r="F70" s="116"/>
      <c r="G70" s="116"/>
      <c r="H70" s="116"/>
      <c r="I70" s="92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82"/>
      <c r="C71" s="118"/>
      <c r="D71" s="92"/>
      <c r="E71" s="116"/>
      <c r="F71" s="116"/>
      <c r="G71" s="116"/>
      <c r="H71" s="116"/>
      <c r="I71" s="92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U71" s="107"/>
      <c r="AV71" s="111"/>
      <c r="AW71" s="107"/>
      <c r="AX71" s="107"/>
      <c r="AY71" s="107"/>
    </row>
    <row r="72" spans="1:51" x14ac:dyDescent="0.25">
      <c r="B72" s="82"/>
      <c r="C72" s="122"/>
      <c r="D72" s="116"/>
      <c r="E72" s="92"/>
      <c r="F72" s="116"/>
      <c r="G72" s="116"/>
      <c r="H72" s="116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U72" s="107"/>
      <c r="AV72" s="111"/>
      <c r="AW72" s="107"/>
      <c r="AX72" s="107"/>
      <c r="AY72" s="107"/>
    </row>
    <row r="73" spans="1:51" x14ac:dyDescent="0.25">
      <c r="A73" s="112"/>
      <c r="B73" s="82"/>
      <c r="C73" s="90"/>
      <c r="D73" s="116"/>
      <c r="E73" s="92"/>
      <c r="F73" s="92"/>
      <c r="G73" s="116"/>
      <c r="H73" s="116"/>
      <c r="I73" s="113"/>
      <c r="J73" s="113"/>
      <c r="K73" s="113"/>
      <c r="L73" s="113"/>
      <c r="M73" s="113"/>
      <c r="N73" s="113"/>
      <c r="O73" s="114"/>
      <c r="P73" s="109"/>
      <c r="R73" s="111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B74" s="92"/>
      <c r="G74" s="92"/>
      <c r="H74" s="92"/>
      <c r="I74" s="113"/>
      <c r="J74" s="113"/>
      <c r="K74" s="113"/>
      <c r="L74" s="113"/>
      <c r="M74" s="113"/>
      <c r="N74" s="113"/>
      <c r="O74" s="114"/>
      <c r="P74" s="109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B75" s="92"/>
      <c r="G75" s="92"/>
      <c r="H75" s="92"/>
      <c r="I75" s="113"/>
      <c r="J75" s="113"/>
      <c r="K75" s="113"/>
      <c r="L75" s="113"/>
      <c r="M75" s="113"/>
      <c r="N75" s="113"/>
      <c r="O75" s="114"/>
      <c r="P75" s="109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8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I79" s="113"/>
      <c r="J79" s="113"/>
      <c r="K79" s="113"/>
      <c r="L79" s="113"/>
      <c r="M79" s="113"/>
      <c r="N79" s="113"/>
      <c r="O79" s="114"/>
      <c r="P79" s="109"/>
      <c r="R79" s="84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I80" s="113"/>
      <c r="J80" s="113"/>
      <c r="K80" s="113"/>
      <c r="L80" s="113"/>
      <c r="M80" s="113"/>
      <c r="N80" s="113"/>
      <c r="O80" s="114"/>
      <c r="R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R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14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4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4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R101" s="109"/>
      <c r="S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R102" s="109"/>
      <c r="S102" s="109"/>
      <c r="T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R103" s="109"/>
      <c r="S103" s="109"/>
      <c r="T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09"/>
      <c r="Q105" s="109"/>
      <c r="R105" s="109"/>
      <c r="S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Q107" s="109"/>
      <c r="R107" s="109"/>
      <c r="S107" s="109"/>
      <c r="T107" s="109"/>
      <c r="U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4"/>
      <c r="P108" s="109"/>
      <c r="T108" s="109"/>
      <c r="U108" s="109"/>
      <c r="AS108" s="107"/>
      <c r="AT108" s="107"/>
      <c r="AU108" s="107"/>
      <c r="AV108" s="107"/>
      <c r="AW108" s="107"/>
      <c r="AX108" s="107"/>
      <c r="AY108" s="107"/>
    </row>
    <row r="120" spans="45:51" x14ac:dyDescent="0.25">
      <c r="AS120" s="107"/>
      <c r="AT120" s="107"/>
      <c r="AU120" s="107"/>
      <c r="AV120" s="107"/>
      <c r="AW120" s="107"/>
      <c r="AX120" s="107"/>
      <c r="AY120" s="107"/>
    </row>
  </sheetData>
  <protectedRanges>
    <protectedRange sqref="N64:R64 B76 S66:T72 B68:B73 S62:T63 N67:R72 T54:T61 T41:T45" name="Range2_12_5_1_1"/>
    <protectedRange sqref="N10 L10 L6 D6 D8 AD8 AF8 O8:U8 AJ8:AR8 AF10 AR11:AR34 L24:N31 G23:G34 N12:N23 N32:N34 E23:E34 N11:AG11 E11:G22 O12:AG34" name="Range1_16_3_1_1"/>
    <protectedRange sqref="I69 J67:M72 J64:M64 I7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3:H73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4:B75 J65:R66 D70:D71 I70:I71 Z63:Z64 S64:Y65 AA64:AU65 E72:E73 G74:H75 F73" name="Range2_2_1_10_1_1_1_2"/>
    <protectedRange sqref="C69" name="Range2_2_1_10_2_1_1_1"/>
    <protectedRange sqref="N62:R63 G70:H70 D66 F69 E68" name="Range2_12_1_6_1_1"/>
    <protectedRange sqref="D61:D62 I66:I68 I62:M63 G71:H72 G64:H66 E69:E70 F70:F71 F63:F65 E62:E64" name="Range2_2_12_1_7_1_1"/>
    <protectedRange sqref="D67:D68" name="Range2_1_1_1_1_11_1_2_1_1"/>
    <protectedRange sqref="E65 G67:H67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3:H63" name="Range2_2_12_1_1_1_1_1"/>
    <protectedRange sqref="C61" name="Range2_1_4_2_1_1_1"/>
    <protectedRange sqref="C63:C64" name="Range2_5_1_1_1"/>
    <protectedRange sqref="E66:E67 F67:F68 G68:H69 I64:I65" name="Range2_2_1_1_1_1"/>
    <protectedRange sqref="D64:D65" name="Range2_1_1_1_1_1_1_1_1"/>
    <protectedRange sqref="AS11:AS15" name="Range1_4_1_1_1_1"/>
    <protectedRange sqref="J11:J15 J26:J34" name="Range1_1_2_1_10_1_1_1_1"/>
    <protectedRange sqref="R79" name="Range2_2_1_10_1_1_1_1_1"/>
    <protectedRange sqref="B41:B42" name="Range2_12_5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G41:H43" name="Range2_2_12_1_3_1_1_1_1_1_4_1_1"/>
    <protectedRange sqref="E41:F43" name="Range2_2_12_1_7_1_1_3_1_1"/>
    <protectedRange sqref="S41:S45" name="Range2_12_5_1_1_2_3_1"/>
    <protectedRange sqref="Q41:R43" name="Range2_12_1_6_1_1_1_1_2_1"/>
    <protectedRange sqref="N41:P43" name="Range2_12_1_2_3_1_1_1_1_2_1"/>
    <protectedRange sqref="I41:M43" name="Range2_2_12_1_4_3_1_1_1_1_2_1"/>
    <protectedRange sqref="D41:D43" name="Range2_2_12_1_3_1_2_1_1_1_2_1_2_1"/>
    <protectedRange sqref="T48:T53" name="Range2_12_5_1_1_3"/>
    <protectedRange sqref="T47" name="Range2_12_5_1_1_2_2"/>
    <protectedRange sqref="S47" name="Range2_12_4_1_1_1_4_2_2_2"/>
    <protectedRange sqref="T46" name="Range2_12_5_1_1_2_1_1"/>
    <protectedRange sqref="S46" name="Range2_12_4_1_1_1_4_2_2_1_1"/>
    <protectedRange sqref="B65:B67" name="Range2_12_5_1_1_2"/>
    <protectedRange sqref="B64" name="Range2_12_5_1_1_2_1_4_1_1_1_2_1_1_1_1_1_1_1"/>
    <protectedRange sqref="F60 G62:H62" name="Range2_2_12_1_1_1_1_1_1"/>
    <protectedRange sqref="D60:E60" name="Range2_2_12_1_7_1_1_2_1"/>
    <protectedRange sqref="C60" name="Range2_1_1_2_1_1_1"/>
    <protectedRange sqref="B62:B63" name="Range2_12_5_1_1_2_1"/>
    <protectedRange sqref="B61" name="Range2_12_5_1_1_2_1_2_1"/>
    <protectedRange sqref="B60" name="Range2_12_5_1_1_2_1_2_2"/>
    <protectedRange sqref="B59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7:R47" name="Range2_12_1_6_1_1_1_2_3_2_1_1_3_1"/>
    <protectedRange sqref="N47:P47" name="Range2_12_1_2_3_1_1_1_2_3_2_1_1_3_1"/>
    <protectedRange sqref="K47:M47" name="Range2_2_12_1_4_3_1_1_1_3_3_2_1_1_3_1"/>
    <protectedRange sqref="J47" name="Range2_2_12_1_4_3_1_1_1_3_2_1_2_2_1"/>
    <protectedRange sqref="E46:H46" name="Range2_2_12_1_3_1_2_1_1_1_1_2_1_1_1_1_1_1_1"/>
    <protectedRange sqref="D46" name="Range2_2_12_1_3_1_2_1_1_1_2_1_2_3_1_1_1_1_2"/>
    <protectedRange sqref="G47:H47 D47:E47" name="Range2_2_12_1_3_1_2_1_1_1_2_1_3_2_1_2_1_1_1_1_1_1"/>
    <protectedRange sqref="F47" name="Range2_2_12_1_3_1_2_1_1_1_1_1_2_2_1_2_1_1_1_1_1_1"/>
    <protectedRange sqref="Q46:R46" name="Range2_12_1_6_1_1_1_2_3_2_1_1_1_1_1"/>
    <protectedRange sqref="N46:P46" name="Range2_12_1_2_3_1_1_1_2_3_2_1_1_1_1_1"/>
    <protectedRange sqref="K46:M46" name="Range2_2_12_1_4_3_1_1_1_3_3_2_1_1_1_1_1"/>
    <protectedRange sqref="J46" name="Range2_2_12_1_4_3_1_1_1_3_2_1_2_1_1_1"/>
    <protectedRange sqref="I46" name="Range2_2_12_1_4_2_1_1_1_4_1_2_1_1_1_2_1_1_1"/>
    <protectedRange sqref="I47" name="Range2_2_12_1_4_2_1_1_1_4_1_2_1_1_1_2_2_1_1"/>
    <protectedRange sqref="B43:B45" name="Range2_12_5_1_1_1_2_2_1_1_1_1_1_1_1_1_1_1"/>
    <protectedRange sqref="B46" name="Range2_12_5_1_1_1_3_1_1_1_1_1_1_1_1_1_1_1"/>
    <protectedRange sqref="S58:S61" name="Range2_12_5_1_1_5"/>
    <protectedRange sqref="N58:R61" name="Range2_12_1_6_1_1_1"/>
    <protectedRange sqref="J58:M61" name="Range2_2_12_1_7_1_1_2"/>
    <protectedRange sqref="S56:S57" name="Range2_12_2_1_1_1_2_1_1_1"/>
    <protectedRange sqref="Q57:R57" name="Range2_12_1_4_1_1_1_1_1_1_1_1_1_1_1_1_1_1_1"/>
    <protectedRange sqref="N57:P57" name="Range2_12_1_2_1_1_1_1_1_1_1_1_1_1_1_1_1_1_1_1"/>
    <protectedRange sqref="J57:M57" name="Range2_2_12_1_4_1_1_1_1_1_1_1_1_1_1_1_1_1_1_1_1"/>
    <protectedRange sqref="Q56:R56" name="Range2_12_1_6_1_1_1_2_3_1_1_3_1_1_1_1_1_1_1"/>
    <protectedRange sqref="N56:P56" name="Range2_12_1_2_3_1_1_1_2_3_1_1_3_1_1_1_1_1_1_1"/>
    <protectedRange sqref="J56:M56" name="Range2_2_12_1_4_3_1_1_1_3_3_1_1_3_1_1_1_1_1_1_1"/>
    <protectedRange sqref="S48:S55" name="Range2_12_4_1_1_1_4_2_2_2_1"/>
    <protectedRange sqref="Q48:R55" name="Range2_12_1_6_1_1_1_2_3_2_1_1_3_2"/>
    <protectedRange sqref="N48:P55" name="Range2_12_1_2_3_1_1_1_2_3_2_1_1_3_2"/>
    <protectedRange sqref="K48:M55" name="Range2_2_12_1_4_3_1_1_1_3_3_2_1_1_3_2"/>
    <protectedRange sqref="J48:J55" name="Range2_2_12_1_4_3_1_1_1_3_2_1_2_2_2"/>
    <protectedRange sqref="G48:H49" name="Range2_2_12_1_3_1_2_1_1_1_2_1_1_1_1_1_1_2_1_1_1"/>
    <protectedRange sqref="D48:E49" name="Range2_2_12_1_3_1_2_1_1_1_2_1_1_1_1_3_1_1_1_1_1"/>
    <protectedRange sqref="F48:F49" name="Range2_2_12_1_3_1_2_1_1_1_3_1_1_1_1_1_3_1_1_1_1_1"/>
    <protectedRange sqref="I48:I49" name="Range2_2_12_1_4_3_1_1_1_2_1_2_1_1_3_1_1_1_1_1_1_1"/>
    <protectedRange sqref="I52:I53" name="Range2_2_12_1_7_1_1_2_2_2"/>
    <protectedRange sqref="I50:I51" name="Range2_2_12_1_4_3_1_1_1_3_3_1_1_3_1_1_1_1_1_1_2_2"/>
    <protectedRange sqref="E50:H51" name="Range2_2_12_1_3_1_2_1_1_1_1_2_1_1_1_1_1_1_2_2"/>
    <protectedRange sqref="D50:D51" name="Range2_2_12_1_3_1_2_1_1_1_2_1_2_3_1_1_1_1_1_2"/>
    <protectedRange sqref="G52:H53" name="Range2_2_12_1_3_1_2_1_1_1_2_1_1_1_1_1_1_2_1_1_1_1_1_1"/>
    <protectedRange sqref="D52:E53" name="Range2_2_12_1_3_1_2_1_1_1_2_1_1_1_1_3_1_1_1_1_1_2_1_2"/>
    <protectedRange sqref="F52:F53" name="Range2_2_12_1_3_1_2_1_1_1_3_1_1_1_1_1_3_1_1_1_1_1_1_1_2"/>
    <protectedRange sqref="I56:I61" name="Range2_2_12_1_7_1_1_2_2_1_1"/>
    <protectedRange sqref="I54:I55" name="Range2_2_12_1_4_3_1_1_1_3_3_1_1_3_1_1_1_1_1_1_2_1_1"/>
    <protectedRange sqref="G54:H55 E54:F54" name="Range2_2_12_1_3_1_2_1_1_1_1_2_1_1_1_1_1_1_2_1_1"/>
    <protectedRange sqref="D54" name="Range2_2_12_1_3_1_2_1_1_1_2_1_2_3_1_1_1_1_1_1_1"/>
    <protectedRange sqref="G61:H61" name="Range2_2_12_1_3_1_2_1_1_1_2_1_1_1_1_1_1_2_1_1_1_1_1_1_1_1_1"/>
    <protectedRange sqref="F59 G58:H60" name="Range2_2_12_1_3_3_1_1_1_2_1_1_1_1_1_1_1_1_1_1_1_1_1_1_1_1"/>
    <protectedRange sqref="G56:H56" name="Range2_2_12_1_3_1_2_1_1_1_2_1_1_1_1_1_1_2_1_1_1_1_1_2_1"/>
    <protectedRange sqref="F56:F58" name="Range2_2_12_1_3_1_2_1_1_1_3_1_1_1_1_1_3_1_1_1_1_1_1_1_1_1"/>
    <protectedRange sqref="F55 G57:H57" name="Range2_2_12_1_3_1_2_1_1_1_1_2_1_1_1_1_1_1_1_1_1_1_1"/>
    <protectedRange sqref="D59" name="Range2_2_12_1_7_1_1_2_1_1_1_1_1"/>
    <protectedRange sqref="E59" name="Range2_2_12_1_1_1_1_1_1_1_1_1_1_1"/>
    <protectedRange sqref="C59" name="Range2_1_4_2_1_1_1_1_1_1_1_1"/>
    <protectedRange sqref="D56:E58" name="Range2_2_12_1_3_1_2_1_1_1_3_1_1_1_1_1_1_1_2_1_1_1_1_1_1_1"/>
    <protectedRange sqref="D55:E55" name="Range2_2_12_1_3_1_2_1_1_1_2_1_1_1_1_3_1_1_1_1_1_1_1_1_1_1"/>
    <protectedRange sqref="B57" name="Range2_12_5_1_1_2_1_4_1_1_1_2_1_1_1_1_1_1_1_1_1_2_1_1_1_1"/>
    <protectedRange sqref="B58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24" priority="5" operator="containsText" text="N/A">
      <formula>NOT(ISERROR(SEARCH("N/A",X11)))</formula>
    </cfRule>
    <cfRule type="cellIs" dxfId="523" priority="23" operator="equal">
      <formula>0</formula>
    </cfRule>
  </conditionalFormatting>
  <conditionalFormatting sqref="X11:AE34">
    <cfRule type="cellIs" dxfId="522" priority="22" operator="greaterThanOrEqual">
      <formula>1185</formula>
    </cfRule>
  </conditionalFormatting>
  <conditionalFormatting sqref="X11:AE34">
    <cfRule type="cellIs" dxfId="521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520" priority="20" operator="equal">
      <formula>0</formula>
    </cfRule>
  </conditionalFormatting>
  <conditionalFormatting sqref="X8 AJ11:AO11 AJ15:AL15 AJ12:AN14 AK33:AK34 AJ16:AJ34 AO12:AO32 AL16:AL34 AM15:AN34">
    <cfRule type="cellIs" dxfId="519" priority="19" operator="greaterThan">
      <formula>1179</formula>
    </cfRule>
  </conditionalFormatting>
  <conditionalFormatting sqref="X8 AJ11:AO11 AJ15:AL15 AJ12:AN14 AK33:AK34 AJ16:AJ34 AO12:AO32 AL16:AL34 AM15:AN34">
    <cfRule type="cellIs" dxfId="518" priority="18" operator="greaterThan">
      <formula>99</formula>
    </cfRule>
  </conditionalFormatting>
  <conditionalFormatting sqref="X8 AJ11:AO11 AJ15:AL15 AJ12:AN14 AK33:AK34 AJ16:AJ34 AO12:AO32 AL16:AL34 AM15:AN34">
    <cfRule type="cellIs" dxfId="517" priority="17" operator="greaterThan">
      <formula>0.99</formula>
    </cfRule>
  </conditionalFormatting>
  <conditionalFormatting sqref="AB8">
    <cfRule type="cellIs" dxfId="516" priority="16" operator="equal">
      <formula>0</formula>
    </cfRule>
  </conditionalFormatting>
  <conditionalFormatting sqref="AB8">
    <cfRule type="cellIs" dxfId="515" priority="15" operator="greaterThan">
      <formula>1179</formula>
    </cfRule>
  </conditionalFormatting>
  <conditionalFormatting sqref="AB8">
    <cfRule type="cellIs" dxfId="514" priority="14" operator="greaterThan">
      <formula>99</formula>
    </cfRule>
  </conditionalFormatting>
  <conditionalFormatting sqref="AB8">
    <cfRule type="cellIs" dxfId="513" priority="13" operator="greaterThan">
      <formula>0.99</formula>
    </cfRule>
  </conditionalFormatting>
  <conditionalFormatting sqref="AQ11:AQ34 AO33:AO34 AK16:AK32">
    <cfRule type="cellIs" dxfId="512" priority="12" operator="equal">
      <formula>0</formula>
    </cfRule>
  </conditionalFormatting>
  <conditionalFormatting sqref="AQ11:AQ34 AO33:AO34 AK16:AK32">
    <cfRule type="cellIs" dxfId="511" priority="11" operator="greaterThan">
      <formula>1179</formula>
    </cfRule>
  </conditionalFormatting>
  <conditionalFormatting sqref="AQ11:AQ34 AO33:AO34 AK16:AK32">
    <cfRule type="cellIs" dxfId="510" priority="10" operator="greaterThan">
      <formula>99</formula>
    </cfRule>
  </conditionalFormatting>
  <conditionalFormatting sqref="AQ11:AQ34 AO33:AO34 AK16:AK32">
    <cfRule type="cellIs" dxfId="509" priority="9" operator="greaterThan">
      <formula>0.99</formula>
    </cfRule>
  </conditionalFormatting>
  <conditionalFormatting sqref="AI11:AI34">
    <cfRule type="cellIs" dxfId="508" priority="8" operator="greaterThan">
      <formula>$AI$8</formula>
    </cfRule>
  </conditionalFormatting>
  <conditionalFormatting sqref="AH11:AH34">
    <cfRule type="cellIs" dxfId="507" priority="6" operator="greaterThan">
      <formula>$AH$8</formula>
    </cfRule>
    <cfRule type="cellIs" dxfId="506" priority="7" operator="greaterThan">
      <formula>$AH$8</formula>
    </cfRule>
  </conditionalFormatting>
  <conditionalFormatting sqref="AP11:AP34">
    <cfRule type="cellIs" dxfId="505" priority="4" operator="equal">
      <formula>0</formula>
    </cfRule>
  </conditionalFormatting>
  <conditionalFormatting sqref="AP11:AP34">
    <cfRule type="cellIs" dxfId="504" priority="3" operator="greaterThan">
      <formula>1179</formula>
    </cfRule>
  </conditionalFormatting>
  <conditionalFormatting sqref="AP11:AP34">
    <cfRule type="cellIs" dxfId="503" priority="2" operator="greaterThan">
      <formula>99</formula>
    </cfRule>
  </conditionalFormatting>
  <conditionalFormatting sqref="AP11:AP34">
    <cfRule type="cellIs" dxfId="50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AY118"/>
  <sheetViews>
    <sheetView showGridLines="0" topLeftCell="A16" zoomScaleNormal="100" workbookViewId="0">
      <selection activeCell="B50" sqref="B50:I5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136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175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65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60" t="s">
        <v>10</v>
      </c>
      <c r="I7" s="161" t="s">
        <v>11</v>
      </c>
      <c r="J7" s="161" t="s">
        <v>12</v>
      </c>
      <c r="K7" s="161" t="s">
        <v>13</v>
      </c>
      <c r="L7" s="14"/>
      <c r="M7" s="14"/>
      <c r="N7" s="14"/>
      <c r="O7" s="160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61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61" t="s">
        <v>22</v>
      </c>
      <c r="AG7" s="161" t="s">
        <v>23</v>
      </c>
      <c r="AH7" s="161" t="s">
        <v>24</v>
      </c>
      <c r="AI7" s="161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61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42042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25844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61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62" t="s">
        <v>51</v>
      </c>
      <c r="V9" s="162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64" t="s">
        <v>55</v>
      </c>
      <c r="AG9" s="164" t="s">
        <v>56</v>
      </c>
      <c r="AH9" s="266" t="s">
        <v>57</v>
      </c>
      <c r="AI9" s="281" t="s">
        <v>58</v>
      </c>
      <c r="AJ9" s="162" t="s">
        <v>59</v>
      </c>
      <c r="AK9" s="162" t="s">
        <v>60</v>
      </c>
      <c r="AL9" s="162" t="s">
        <v>61</v>
      </c>
      <c r="AM9" s="162" t="s">
        <v>62</v>
      </c>
      <c r="AN9" s="162" t="s">
        <v>63</v>
      </c>
      <c r="AO9" s="162" t="s">
        <v>64</v>
      </c>
      <c r="AP9" s="162" t="s">
        <v>65</v>
      </c>
      <c r="AQ9" s="283" t="s">
        <v>66</v>
      </c>
      <c r="AR9" s="162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62" t="s">
        <v>72</v>
      </c>
      <c r="C10" s="162" t="s">
        <v>73</v>
      </c>
      <c r="D10" s="162" t="s">
        <v>74</v>
      </c>
      <c r="E10" s="162" t="s">
        <v>75</v>
      </c>
      <c r="F10" s="162" t="s">
        <v>74</v>
      </c>
      <c r="G10" s="162" t="s">
        <v>75</v>
      </c>
      <c r="H10" s="292"/>
      <c r="I10" s="162" t="s">
        <v>75</v>
      </c>
      <c r="J10" s="162" t="s">
        <v>75</v>
      </c>
      <c r="K10" s="162" t="s">
        <v>75</v>
      </c>
      <c r="L10" s="30" t="s">
        <v>29</v>
      </c>
      <c r="M10" s="293"/>
      <c r="N10" s="30" t="s">
        <v>29</v>
      </c>
      <c r="O10" s="284"/>
      <c r="P10" s="284"/>
      <c r="Q10" s="3">
        <f>'FEB 6'!Q34</f>
        <v>24478296</v>
      </c>
      <c r="R10" s="274"/>
      <c r="S10" s="275"/>
      <c r="T10" s="276"/>
      <c r="U10" s="162" t="s">
        <v>75</v>
      </c>
      <c r="V10" s="162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6'!AG34</f>
        <v>34527636</v>
      </c>
      <c r="AH10" s="266"/>
      <c r="AI10" s="282"/>
      <c r="AJ10" s="162" t="s">
        <v>84</v>
      </c>
      <c r="AK10" s="162" t="s">
        <v>84</v>
      </c>
      <c r="AL10" s="162" t="s">
        <v>84</v>
      </c>
      <c r="AM10" s="162" t="s">
        <v>84</v>
      </c>
      <c r="AN10" s="162" t="s">
        <v>84</v>
      </c>
      <c r="AO10" s="162" t="s">
        <v>84</v>
      </c>
      <c r="AP10" s="2">
        <v>7670172</v>
      </c>
      <c r="AQ10" s="284"/>
      <c r="AR10" s="163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12</v>
      </c>
      <c r="E11" s="43">
        <f>D11/1.42</f>
        <v>8.4507042253521139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120</v>
      </c>
      <c r="P11" s="125">
        <v>86</v>
      </c>
      <c r="Q11" s="125">
        <v>24483101</v>
      </c>
      <c r="R11" s="48">
        <f>Q11-Q10</f>
        <v>4805</v>
      </c>
      <c r="S11" s="49">
        <f>R11*24/1000</f>
        <v>115.32</v>
      </c>
      <c r="T11" s="49">
        <f>R11/1000</f>
        <v>4.8049999999999997</v>
      </c>
      <c r="U11" s="126">
        <v>5.2</v>
      </c>
      <c r="V11" s="126">
        <f>U11</f>
        <v>5.2</v>
      </c>
      <c r="W11" s="127" t="s">
        <v>129</v>
      </c>
      <c r="X11" s="129">
        <v>0</v>
      </c>
      <c r="Y11" s="129">
        <v>0</v>
      </c>
      <c r="Z11" s="129">
        <v>977</v>
      </c>
      <c r="AA11" s="129">
        <v>0</v>
      </c>
      <c r="AB11" s="129">
        <v>1110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28">
        <v>34528454</v>
      </c>
      <c r="AH11" s="51">
        <f>IF(ISBLANK(AG11),"-",AG11-AG10)</f>
        <v>818</v>
      </c>
      <c r="AI11" s="52">
        <f>AH11/T11</f>
        <v>170.23933402705515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9">
        <v>7671642</v>
      </c>
      <c r="AQ11" s="129">
        <f t="shared" ref="AQ11:AQ34" si="0">AP11-AP10</f>
        <v>1470</v>
      </c>
      <c r="AR11" s="53"/>
      <c r="AS11" s="54" t="s">
        <v>113</v>
      </c>
      <c r="AV11" s="41" t="s">
        <v>88</v>
      </c>
      <c r="AW11" s="41" t="s">
        <v>91</v>
      </c>
      <c r="AY11" s="85" t="s">
        <v>135</v>
      </c>
    </row>
    <row r="12" spans="2:51" x14ac:dyDescent="0.25">
      <c r="B12" s="42">
        <v>2.0416666666666701</v>
      </c>
      <c r="C12" s="42">
        <v>8.3333333333333329E-2</v>
      </c>
      <c r="D12" s="124">
        <v>14</v>
      </c>
      <c r="E12" s="43">
        <f t="shared" ref="E12:E34" si="1">D12/1.42</f>
        <v>9.8591549295774659</v>
      </c>
      <c r="F12" s="110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120</v>
      </c>
      <c r="P12" s="125">
        <v>104</v>
      </c>
      <c r="Q12" s="125">
        <v>24486621</v>
      </c>
      <c r="R12" s="48">
        <f t="shared" ref="R12:R34" si="4">Q12-Q11</f>
        <v>3520</v>
      </c>
      <c r="S12" s="49">
        <f t="shared" ref="S12:S34" si="5">R12*24/1000</f>
        <v>84.48</v>
      </c>
      <c r="T12" s="49">
        <f t="shared" ref="T12:T34" si="6">R12/1000</f>
        <v>3.52</v>
      </c>
      <c r="U12" s="126">
        <v>6.5</v>
      </c>
      <c r="V12" s="126">
        <f t="shared" ref="V12:V33" si="7">U12</f>
        <v>6.5</v>
      </c>
      <c r="W12" s="127" t="s">
        <v>129</v>
      </c>
      <c r="X12" s="129">
        <v>0</v>
      </c>
      <c r="Y12" s="129">
        <v>0</v>
      </c>
      <c r="Z12" s="129">
        <v>945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28">
        <v>34529026</v>
      </c>
      <c r="AH12" s="51">
        <f>IF(ISBLANK(AG12),"-",AG12-AG11)</f>
        <v>572</v>
      </c>
      <c r="AI12" s="52">
        <f t="shared" ref="AI12:AI34" si="8">AH12/T12</f>
        <v>162.5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9">
        <v>7672844</v>
      </c>
      <c r="AQ12" s="129">
        <f t="shared" si="0"/>
        <v>1202</v>
      </c>
      <c r="AR12" s="55">
        <v>1.02</v>
      </c>
      <c r="AS12" s="54" t="s">
        <v>113</v>
      </c>
      <c r="AV12" s="41" t="s">
        <v>92</v>
      </c>
      <c r="AW12" s="41" t="s">
        <v>93</v>
      </c>
      <c r="AY12" s="85" t="s">
        <v>136</v>
      </c>
    </row>
    <row r="13" spans="2:51" x14ac:dyDescent="0.25">
      <c r="B13" s="42">
        <v>2.0833333333333299</v>
      </c>
      <c r="C13" s="42">
        <v>0.125</v>
      </c>
      <c r="D13" s="124">
        <v>13</v>
      </c>
      <c r="E13" s="43">
        <f t="shared" si="1"/>
        <v>9.1549295774647899</v>
      </c>
      <c r="F13" s="110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129</v>
      </c>
      <c r="P13" s="125">
        <v>86</v>
      </c>
      <c r="Q13" s="125">
        <v>24489441</v>
      </c>
      <c r="R13" s="48">
        <f t="shared" si="4"/>
        <v>2820</v>
      </c>
      <c r="S13" s="49">
        <f t="shared" si="5"/>
        <v>67.680000000000007</v>
      </c>
      <c r="T13" s="49">
        <f t="shared" si="6"/>
        <v>2.82</v>
      </c>
      <c r="U13" s="126">
        <v>7.4</v>
      </c>
      <c r="V13" s="126">
        <f t="shared" si="7"/>
        <v>7.4</v>
      </c>
      <c r="W13" s="127" t="s">
        <v>129</v>
      </c>
      <c r="X13" s="129">
        <v>0</v>
      </c>
      <c r="Y13" s="129">
        <v>0</v>
      </c>
      <c r="Z13" s="129">
        <v>955</v>
      </c>
      <c r="AA13" s="129">
        <v>0</v>
      </c>
      <c r="AB13" s="129">
        <v>1109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28">
        <v>34529492</v>
      </c>
      <c r="AH13" s="51">
        <f>IF(ISBLANK(AG13),"-",AG13-AG12)</f>
        <v>466</v>
      </c>
      <c r="AI13" s="52">
        <f t="shared" si="8"/>
        <v>165.24822695035462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9">
        <v>7673940</v>
      </c>
      <c r="AQ13" s="129">
        <f t="shared" si="0"/>
        <v>1096</v>
      </c>
      <c r="AR13" s="53"/>
      <c r="AS13" s="54" t="s">
        <v>113</v>
      </c>
      <c r="AV13" s="41" t="s">
        <v>94</v>
      </c>
      <c r="AW13" s="41" t="s">
        <v>95</v>
      </c>
      <c r="AY13" s="85" t="s">
        <v>139</v>
      </c>
    </row>
    <row r="14" spans="2:51" x14ac:dyDescent="0.25">
      <c r="B14" s="42">
        <v>2.125</v>
      </c>
      <c r="C14" s="42">
        <v>0.16666666666666666</v>
      </c>
      <c r="D14" s="124">
        <v>15</v>
      </c>
      <c r="E14" s="43">
        <f t="shared" si="1"/>
        <v>10.563380281690142</v>
      </c>
      <c r="F14" s="110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122</v>
      </c>
      <c r="P14" s="125">
        <v>88</v>
      </c>
      <c r="Q14" s="125">
        <v>24493422</v>
      </c>
      <c r="R14" s="48">
        <f t="shared" si="4"/>
        <v>3981</v>
      </c>
      <c r="S14" s="49">
        <f t="shared" si="5"/>
        <v>95.543999999999997</v>
      </c>
      <c r="T14" s="49">
        <f t="shared" si="6"/>
        <v>3.9809999999999999</v>
      </c>
      <c r="U14" s="126">
        <v>9.3000000000000007</v>
      </c>
      <c r="V14" s="126">
        <f t="shared" si="7"/>
        <v>9.3000000000000007</v>
      </c>
      <c r="W14" s="127" t="s">
        <v>129</v>
      </c>
      <c r="X14" s="129">
        <v>0</v>
      </c>
      <c r="Y14" s="129">
        <v>0</v>
      </c>
      <c r="Z14" s="129">
        <v>891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28">
        <v>34530148</v>
      </c>
      <c r="AH14" s="51">
        <f t="shared" ref="AH14:AH34" si="9">IF(ISBLANK(AG14),"-",AG14-AG13)</f>
        <v>656</v>
      </c>
      <c r="AI14" s="52">
        <f t="shared" si="8"/>
        <v>164.78271791007285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9">
        <v>7675695</v>
      </c>
      <c r="AQ14" s="129">
        <f t="shared" si="0"/>
        <v>1755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137</v>
      </c>
    </row>
    <row r="15" spans="2:51" x14ac:dyDescent="0.25">
      <c r="B15" s="42">
        <v>2.1666666666666701</v>
      </c>
      <c r="C15" s="42">
        <v>0.20833333333333301</v>
      </c>
      <c r="D15" s="124">
        <v>23</v>
      </c>
      <c r="E15" s="43">
        <f t="shared" si="1"/>
        <v>16.197183098591552</v>
      </c>
      <c r="F15" s="110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98</v>
      </c>
      <c r="P15" s="125">
        <v>91</v>
      </c>
      <c r="Q15" s="125">
        <v>24497361</v>
      </c>
      <c r="R15" s="48">
        <f t="shared" si="4"/>
        <v>3939</v>
      </c>
      <c r="S15" s="49">
        <f t="shared" si="5"/>
        <v>94.536000000000001</v>
      </c>
      <c r="T15" s="49">
        <f t="shared" si="6"/>
        <v>3.9390000000000001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899</v>
      </c>
      <c r="AA15" s="129">
        <v>0</v>
      </c>
      <c r="AB15" s="129">
        <v>1109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28">
        <v>34530724</v>
      </c>
      <c r="AH15" s="51">
        <f t="shared" si="9"/>
        <v>576</v>
      </c>
      <c r="AI15" s="52">
        <f t="shared" si="8"/>
        <v>146.23000761614622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9">
        <v>7675695</v>
      </c>
      <c r="AQ15" s="129">
        <f t="shared" si="0"/>
        <v>0</v>
      </c>
      <c r="AR15" s="53"/>
      <c r="AS15" s="54" t="s">
        <v>113</v>
      </c>
      <c r="AV15" s="41" t="s">
        <v>98</v>
      </c>
      <c r="AW15" s="41" t="s">
        <v>99</v>
      </c>
      <c r="AY15" s="85" t="s">
        <v>144</v>
      </c>
    </row>
    <row r="16" spans="2:51" x14ac:dyDescent="0.25">
      <c r="B16" s="42">
        <v>2.2083333333333299</v>
      </c>
      <c r="C16" s="42">
        <v>0.25</v>
      </c>
      <c r="D16" s="124">
        <v>19</v>
      </c>
      <c r="E16" s="43">
        <f t="shared" si="1"/>
        <v>13.380281690140846</v>
      </c>
      <c r="F16" s="93">
        <v>68</v>
      </c>
      <c r="G16" s="43">
        <f t="shared" si="2"/>
        <v>47.887323943661976</v>
      </c>
      <c r="H16" s="44" t="s">
        <v>88</v>
      </c>
      <c r="I16" s="44">
        <f t="shared" si="3"/>
        <v>46.478873239436624</v>
      </c>
      <c r="J16" s="45">
        <f t="shared" ref="J16:J25" si="10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120</v>
      </c>
      <c r="P16" s="125">
        <v>102</v>
      </c>
      <c r="Q16" s="125">
        <v>24500906</v>
      </c>
      <c r="R16" s="48">
        <f t="shared" si="4"/>
        <v>3545</v>
      </c>
      <c r="S16" s="49">
        <f t="shared" si="5"/>
        <v>85.08</v>
      </c>
      <c r="T16" s="49">
        <f t="shared" si="6"/>
        <v>3.5449999999999999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1056</v>
      </c>
      <c r="AA16" s="129">
        <v>0</v>
      </c>
      <c r="AB16" s="129">
        <v>1059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28">
        <v>34531232</v>
      </c>
      <c r="AH16" s="51">
        <f t="shared" si="9"/>
        <v>508</v>
      </c>
      <c r="AI16" s="52">
        <f t="shared" si="8"/>
        <v>143.30042313117067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7675695</v>
      </c>
      <c r="AQ16" s="129">
        <f t="shared" si="0"/>
        <v>0</v>
      </c>
      <c r="AR16" s="55">
        <v>1.1000000000000001</v>
      </c>
      <c r="AS16" s="54" t="s">
        <v>101</v>
      </c>
      <c r="AV16" s="41" t="s">
        <v>102</v>
      </c>
      <c r="AW16" s="41" t="s">
        <v>103</v>
      </c>
      <c r="AY16" s="85" t="s">
        <v>175</v>
      </c>
    </row>
    <row r="17" spans="1:51" x14ac:dyDescent="0.25">
      <c r="B17" s="42">
        <v>2.25</v>
      </c>
      <c r="C17" s="42">
        <v>0.29166666666666702</v>
      </c>
      <c r="D17" s="124">
        <v>9</v>
      </c>
      <c r="E17" s="43">
        <f t="shared" si="1"/>
        <v>6.3380281690140849</v>
      </c>
      <c r="F17" s="93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139</v>
      </c>
      <c r="P17" s="125">
        <v>139</v>
      </c>
      <c r="Q17" s="125">
        <v>24506493</v>
      </c>
      <c r="R17" s="48">
        <f t="shared" si="4"/>
        <v>5587</v>
      </c>
      <c r="S17" s="49">
        <f t="shared" si="5"/>
        <v>134.08799999999999</v>
      </c>
      <c r="T17" s="49">
        <f t="shared" si="6"/>
        <v>5.5869999999999997</v>
      </c>
      <c r="U17" s="126">
        <v>9.5</v>
      </c>
      <c r="V17" s="126">
        <f t="shared" si="7"/>
        <v>9.5</v>
      </c>
      <c r="W17" s="127" t="s">
        <v>148</v>
      </c>
      <c r="X17" s="129">
        <v>0</v>
      </c>
      <c r="Y17" s="129">
        <v>977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28">
        <v>34532428</v>
      </c>
      <c r="AH17" s="51">
        <f t="shared" si="9"/>
        <v>1196</v>
      </c>
      <c r="AI17" s="52">
        <f t="shared" si="8"/>
        <v>214.06837300877038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7675695</v>
      </c>
      <c r="AQ17" s="129">
        <f t="shared" si="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7</v>
      </c>
      <c r="E18" s="43">
        <f t="shared" si="1"/>
        <v>4.9295774647887329</v>
      </c>
      <c r="F18" s="93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132</v>
      </c>
      <c r="P18" s="125">
        <v>149</v>
      </c>
      <c r="Q18" s="125">
        <v>24512605</v>
      </c>
      <c r="R18" s="48">
        <f t="shared" si="4"/>
        <v>6112</v>
      </c>
      <c r="S18" s="49">
        <f t="shared" si="5"/>
        <v>146.68799999999999</v>
      </c>
      <c r="T18" s="49">
        <f t="shared" si="6"/>
        <v>6.1120000000000001</v>
      </c>
      <c r="U18" s="126">
        <v>9</v>
      </c>
      <c r="V18" s="126">
        <f t="shared" si="7"/>
        <v>9</v>
      </c>
      <c r="W18" s="127" t="s">
        <v>148</v>
      </c>
      <c r="X18" s="129">
        <v>0</v>
      </c>
      <c r="Y18" s="129">
        <v>1078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28">
        <v>34533788</v>
      </c>
      <c r="AH18" s="51">
        <f t="shared" si="9"/>
        <v>1360</v>
      </c>
      <c r="AI18" s="52">
        <f t="shared" si="8"/>
        <v>222.5130890052356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7675695</v>
      </c>
      <c r="AQ18" s="129">
        <f t="shared" si="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6</v>
      </c>
      <c r="E19" s="43">
        <f t="shared" si="1"/>
        <v>4.2253521126760569</v>
      </c>
      <c r="F19" s="93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129</v>
      </c>
      <c r="P19" s="125">
        <v>153</v>
      </c>
      <c r="Q19" s="125">
        <v>24518836</v>
      </c>
      <c r="R19" s="48">
        <f t="shared" si="4"/>
        <v>6231</v>
      </c>
      <c r="S19" s="49">
        <f t="shared" si="5"/>
        <v>149.54400000000001</v>
      </c>
      <c r="T19" s="49">
        <f t="shared" si="6"/>
        <v>6.2309999999999999</v>
      </c>
      <c r="U19" s="126">
        <v>8.1</v>
      </c>
      <c r="V19" s="126">
        <f t="shared" si="7"/>
        <v>8.1</v>
      </c>
      <c r="W19" s="127" t="s">
        <v>148</v>
      </c>
      <c r="X19" s="129">
        <v>0</v>
      </c>
      <c r="Y19" s="129">
        <v>1189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28">
        <v>34535216</v>
      </c>
      <c r="AH19" s="51">
        <f t="shared" si="9"/>
        <v>1428</v>
      </c>
      <c r="AI19" s="52">
        <f t="shared" si="8"/>
        <v>229.17669715936447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7675695</v>
      </c>
      <c r="AQ19" s="129">
        <f t="shared" si="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5</v>
      </c>
      <c r="E20" s="43">
        <f t="shared" si="1"/>
        <v>3.5211267605633805</v>
      </c>
      <c r="F20" s="93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128</v>
      </c>
      <c r="P20" s="125">
        <v>153</v>
      </c>
      <c r="Q20" s="125">
        <v>24525156</v>
      </c>
      <c r="R20" s="48">
        <f t="shared" si="4"/>
        <v>6320</v>
      </c>
      <c r="S20" s="49">
        <f t="shared" si="5"/>
        <v>151.68</v>
      </c>
      <c r="T20" s="49">
        <f t="shared" si="6"/>
        <v>6.32</v>
      </c>
      <c r="U20" s="126">
        <v>7</v>
      </c>
      <c r="V20" s="126">
        <f t="shared" si="7"/>
        <v>7</v>
      </c>
      <c r="W20" s="127" t="s">
        <v>148</v>
      </c>
      <c r="X20" s="129">
        <v>0</v>
      </c>
      <c r="Y20" s="129">
        <v>1189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28">
        <v>34536676</v>
      </c>
      <c r="AH20" s="51">
        <f>IF(ISBLANK(AG20),"-",AG20-AG19)</f>
        <v>1460</v>
      </c>
      <c r="AI20" s="52">
        <f t="shared" si="8"/>
        <v>231.01265822784808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7675695</v>
      </c>
      <c r="AQ20" s="129">
        <f t="shared" si="0"/>
        <v>0</v>
      </c>
      <c r="AR20" s="55">
        <v>0.97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4</v>
      </c>
      <c r="E21" s="43">
        <f t="shared" si="1"/>
        <v>2.8169014084507045</v>
      </c>
      <c r="F21" s="93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126</v>
      </c>
      <c r="P21" s="125">
        <v>151</v>
      </c>
      <c r="Q21" s="125">
        <v>24531484</v>
      </c>
      <c r="R21" s="48">
        <f>Q21-Q20</f>
        <v>6328</v>
      </c>
      <c r="S21" s="49">
        <f t="shared" si="5"/>
        <v>151.87200000000001</v>
      </c>
      <c r="T21" s="49">
        <f t="shared" si="6"/>
        <v>6.3280000000000003</v>
      </c>
      <c r="U21" s="126">
        <v>6.1</v>
      </c>
      <c r="V21" s="126">
        <f t="shared" si="7"/>
        <v>6.1</v>
      </c>
      <c r="W21" s="127" t="s">
        <v>148</v>
      </c>
      <c r="X21" s="129">
        <v>0</v>
      </c>
      <c r="Y21" s="129">
        <v>1188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28">
        <v>34538132</v>
      </c>
      <c r="AH21" s="51">
        <f t="shared" si="9"/>
        <v>1456</v>
      </c>
      <c r="AI21" s="52">
        <f t="shared" si="8"/>
        <v>230.08849557522123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7675695</v>
      </c>
      <c r="AQ21" s="129">
        <f t="shared" si="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5</v>
      </c>
      <c r="E22" s="43">
        <f t="shared" si="1"/>
        <v>3.5211267605633805</v>
      </c>
      <c r="F22" s="93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127</v>
      </c>
      <c r="P22" s="125">
        <v>149</v>
      </c>
      <c r="Q22" s="125">
        <v>24537619</v>
      </c>
      <c r="R22" s="48">
        <f t="shared" si="4"/>
        <v>6135</v>
      </c>
      <c r="S22" s="49">
        <f t="shared" si="5"/>
        <v>147.24</v>
      </c>
      <c r="T22" s="49">
        <f t="shared" si="6"/>
        <v>6.1349999999999998</v>
      </c>
      <c r="U22" s="126">
        <v>5</v>
      </c>
      <c r="V22" s="126">
        <f t="shared" si="7"/>
        <v>5</v>
      </c>
      <c r="W22" s="127" t="s">
        <v>148</v>
      </c>
      <c r="X22" s="129">
        <v>0</v>
      </c>
      <c r="Y22" s="129">
        <v>1189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28">
        <v>34539554</v>
      </c>
      <c r="AH22" s="51">
        <f t="shared" si="9"/>
        <v>1422</v>
      </c>
      <c r="AI22" s="52">
        <f t="shared" si="8"/>
        <v>231.78484107579462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7675695</v>
      </c>
      <c r="AQ22" s="129">
        <f t="shared" si="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4</v>
      </c>
      <c r="E23" s="43">
        <f t="shared" si="1"/>
        <v>2.8169014084507045</v>
      </c>
      <c r="F23" s="110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127</v>
      </c>
      <c r="P23" s="125">
        <v>149</v>
      </c>
      <c r="Q23" s="125">
        <v>24543742</v>
      </c>
      <c r="R23" s="48">
        <f t="shared" si="4"/>
        <v>6123</v>
      </c>
      <c r="S23" s="49">
        <f t="shared" si="5"/>
        <v>146.952</v>
      </c>
      <c r="T23" s="49">
        <f t="shared" si="6"/>
        <v>6.1230000000000002</v>
      </c>
      <c r="U23" s="126">
        <v>3.9</v>
      </c>
      <c r="V23" s="126">
        <f t="shared" si="7"/>
        <v>3.9</v>
      </c>
      <c r="W23" s="127" t="s">
        <v>148</v>
      </c>
      <c r="X23" s="129">
        <v>0</v>
      </c>
      <c r="Y23" s="129">
        <v>1168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28">
        <v>34540944</v>
      </c>
      <c r="AH23" s="51">
        <f t="shared" si="9"/>
        <v>1390</v>
      </c>
      <c r="AI23" s="52">
        <f t="shared" si="8"/>
        <v>227.01290217213784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7675695</v>
      </c>
      <c r="AQ23" s="129">
        <f t="shared" si="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3</v>
      </c>
      <c r="E24" s="43">
        <f t="shared" si="1"/>
        <v>2.1126760563380285</v>
      </c>
      <c r="F24" s="110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125</v>
      </c>
      <c r="P24" s="125">
        <v>150</v>
      </c>
      <c r="Q24" s="125">
        <v>24550057</v>
      </c>
      <c r="R24" s="48">
        <f t="shared" si="4"/>
        <v>6315</v>
      </c>
      <c r="S24" s="49">
        <f t="shared" si="5"/>
        <v>151.56</v>
      </c>
      <c r="T24" s="49">
        <f t="shared" si="6"/>
        <v>6.3150000000000004</v>
      </c>
      <c r="U24" s="126">
        <v>2.9</v>
      </c>
      <c r="V24" s="126">
        <f t="shared" si="7"/>
        <v>2.9</v>
      </c>
      <c r="W24" s="127" t="s">
        <v>148</v>
      </c>
      <c r="X24" s="129">
        <v>0</v>
      </c>
      <c r="Y24" s="129">
        <v>1189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28">
        <v>34542476</v>
      </c>
      <c r="AH24" s="51">
        <f t="shared" si="9"/>
        <v>1532</v>
      </c>
      <c r="AI24" s="52">
        <f t="shared" si="8"/>
        <v>242.59699129057796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7675695</v>
      </c>
      <c r="AQ24" s="129">
        <f t="shared" si="0"/>
        <v>0</v>
      </c>
      <c r="AR24" s="55">
        <v>0.88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4</v>
      </c>
      <c r="E25" s="43">
        <f t="shared" si="1"/>
        <v>2.8169014084507045</v>
      </c>
      <c r="F25" s="110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128</v>
      </c>
      <c r="P25" s="125">
        <v>140</v>
      </c>
      <c r="Q25" s="125">
        <v>24555840</v>
      </c>
      <c r="R25" s="48">
        <f t="shared" si="4"/>
        <v>5783</v>
      </c>
      <c r="S25" s="49">
        <f t="shared" si="5"/>
        <v>138.792</v>
      </c>
      <c r="T25" s="49">
        <f t="shared" si="6"/>
        <v>5.7830000000000004</v>
      </c>
      <c r="U25" s="126">
        <v>2.2999999999999998</v>
      </c>
      <c r="V25" s="126">
        <f t="shared" si="7"/>
        <v>2.2999999999999998</v>
      </c>
      <c r="W25" s="127" t="s">
        <v>148</v>
      </c>
      <c r="X25" s="129">
        <v>0</v>
      </c>
      <c r="Y25" s="129">
        <v>1189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28">
        <v>34543844</v>
      </c>
      <c r="AH25" s="51">
        <f t="shared" si="9"/>
        <v>1368</v>
      </c>
      <c r="AI25" s="52">
        <f t="shared" si="8"/>
        <v>236.55542106173266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7675695</v>
      </c>
      <c r="AQ25" s="129">
        <f t="shared" si="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3</v>
      </c>
      <c r="E26" s="43">
        <f t="shared" si="1"/>
        <v>2.1126760563380285</v>
      </c>
      <c r="F26" s="110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130</v>
      </c>
      <c r="P26" s="125">
        <v>141</v>
      </c>
      <c r="Q26" s="125">
        <v>24561857</v>
      </c>
      <c r="R26" s="48">
        <f t="shared" si="4"/>
        <v>6017</v>
      </c>
      <c r="S26" s="49">
        <f t="shared" si="5"/>
        <v>144.40799999999999</v>
      </c>
      <c r="T26" s="49">
        <f t="shared" si="6"/>
        <v>6.0170000000000003</v>
      </c>
      <c r="U26" s="126">
        <v>1.6</v>
      </c>
      <c r="V26" s="126">
        <f t="shared" si="7"/>
        <v>1.6</v>
      </c>
      <c r="W26" s="127" t="s">
        <v>148</v>
      </c>
      <c r="X26" s="129">
        <v>0</v>
      </c>
      <c r="Y26" s="129">
        <v>1189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28">
        <v>34545304</v>
      </c>
      <c r="AH26" s="51">
        <f t="shared" si="9"/>
        <v>1460</v>
      </c>
      <c r="AI26" s="52">
        <f t="shared" si="8"/>
        <v>242.64583679574537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7675695</v>
      </c>
      <c r="AQ26" s="129">
        <f t="shared" si="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3</v>
      </c>
      <c r="E27" s="43">
        <f t="shared" si="1"/>
        <v>2.1126760563380285</v>
      </c>
      <c r="F27" s="110">
        <v>65</v>
      </c>
      <c r="G27" s="43">
        <f t="shared" si="2"/>
        <v>45.774647887323944</v>
      </c>
      <c r="H27" s="44" t="s">
        <v>88</v>
      </c>
      <c r="I27" s="44">
        <f t="shared" si="3"/>
        <v>42.253521126760567</v>
      </c>
      <c r="J27" s="45">
        <f t="shared" ref="J27:J32" si="13">(F27-3)/1.42</f>
        <v>43.661971830985919</v>
      </c>
      <c r="K27" s="44">
        <f t="shared" si="12"/>
        <v>47.887323943661976</v>
      </c>
      <c r="L27" s="46">
        <v>18</v>
      </c>
      <c r="M27" s="47" t="s">
        <v>100</v>
      </c>
      <c r="N27" s="47">
        <v>16.7</v>
      </c>
      <c r="O27" s="125">
        <v>123</v>
      </c>
      <c r="P27" s="125">
        <v>120</v>
      </c>
      <c r="Q27" s="125">
        <v>24566962</v>
      </c>
      <c r="R27" s="48">
        <f t="shared" si="4"/>
        <v>5105</v>
      </c>
      <c r="S27" s="49">
        <f t="shared" si="5"/>
        <v>122.52</v>
      </c>
      <c r="T27" s="49">
        <f t="shared" si="6"/>
        <v>5.1050000000000004</v>
      </c>
      <c r="U27" s="126">
        <v>1.3</v>
      </c>
      <c r="V27" s="126">
        <f t="shared" si="7"/>
        <v>1.3</v>
      </c>
      <c r="W27" s="127" t="s">
        <v>147</v>
      </c>
      <c r="X27" s="129">
        <v>0</v>
      </c>
      <c r="Y27" s="129">
        <v>0</v>
      </c>
      <c r="Z27" s="129">
        <v>1025</v>
      </c>
      <c r="AA27" s="129">
        <v>1185</v>
      </c>
      <c r="AB27" s="129">
        <v>1059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28">
        <v>34546388</v>
      </c>
      <c r="AH27" s="51">
        <f t="shared" si="9"/>
        <v>1084</v>
      </c>
      <c r="AI27" s="52">
        <f t="shared" si="8"/>
        <v>212.34084231145934</v>
      </c>
      <c r="AJ27" s="108">
        <v>0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9">
        <v>7675695</v>
      </c>
      <c r="AQ27" s="129">
        <f t="shared" si="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1"/>
        <v>2.1126760563380285</v>
      </c>
      <c r="F28" s="110">
        <v>67</v>
      </c>
      <c r="G28" s="43">
        <f t="shared" si="2"/>
        <v>47.183098591549296</v>
      </c>
      <c r="H28" s="44" t="s">
        <v>88</v>
      </c>
      <c r="I28" s="44">
        <f t="shared" si="3"/>
        <v>43.661971830985919</v>
      </c>
      <c r="J28" s="45">
        <f t="shared" si="13"/>
        <v>45.070422535211272</v>
      </c>
      <c r="K28" s="44">
        <f t="shared" si="12"/>
        <v>49.295774647887328</v>
      </c>
      <c r="L28" s="46">
        <v>18</v>
      </c>
      <c r="M28" s="47" t="s">
        <v>100</v>
      </c>
      <c r="N28" s="47">
        <v>16.7</v>
      </c>
      <c r="O28" s="125">
        <v>127</v>
      </c>
      <c r="P28" s="125">
        <v>125</v>
      </c>
      <c r="Q28" s="125">
        <v>24572037</v>
      </c>
      <c r="R28" s="48">
        <f t="shared" si="4"/>
        <v>5075</v>
      </c>
      <c r="S28" s="49">
        <f t="shared" si="5"/>
        <v>121.8</v>
      </c>
      <c r="T28" s="49">
        <f t="shared" si="6"/>
        <v>5.0750000000000002</v>
      </c>
      <c r="U28" s="126">
        <v>1.3</v>
      </c>
      <c r="V28" s="126">
        <f t="shared" si="7"/>
        <v>1.3</v>
      </c>
      <c r="W28" s="127" t="s">
        <v>147</v>
      </c>
      <c r="X28" s="129">
        <v>0</v>
      </c>
      <c r="Y28" s="129">
        <v>0</v>
      </c>
      <c r="Z28" s="129">
        <v>1068</v>
      </c>
      <c r="AA28" s="129">
        <v>1185</v>
      </c>
      <c r="AB28" s="129">
        <v>1059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28">
        <v>34547372</v>
      </c>
      <c r="AH28" s="51">
        <f t="shared" si="9"/>
        <v>984</v>
      </c>
      <c r="AI28" s="52">
        <f t="shared" si="8"/>
        <v>193.89162561576353</v>
      </c>
      <c r="AJ28" s="108">
        <v>0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9">
        <v>7675695</v>
      </c>
      <c r="AQ28" s="129">
        <f t="shared" si="0"/>
        <v>0</v>
      </c>
      <c r="AR28" s="55">
        <v>0.98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3</v>
      </c>
      <c r="E29" s="43">
        <f t="shared" si="1"/>
        <v>2.1126760563380285</v>
      </c>
      <c r="F29" s="110">
        <v>68</v>
      </c>
      <c r="G29" s="43">
        <f t="shared" si="2"/>
        <v>47.887323943661976</v>
      </c>
      <c r="H29" s="44" t="s">
        <v>88</v>
      </c>
      <c r="I29" s="44">
        <f t="shared" si="3"/>
        <v>44.366197183098592</v>
      </c>
      <c r="J29" s="45">
        <f t="shared" si="13"/>
        <v>45.774647887323944</v>
      </c>
      <c r="K29" s="44">
        <f t="shared" si="12"/>
        <v>50</v>
      </c>
      <c r="L29" s="46">
        <v>18</v>
      </c>
      <c r="M29" s="47" t="s">
        <v>100</v>
      </c>
      <c r="N29" s="47">
        <v>16.600000000000001</v>
      </c>
      <c r="O29" s="125">
        <v>127</v>
      </c>
      <c r="P29" s="125">
        <v>125</v>
      </c>
      <c r="Q29" s="125">
        <v>24577320</v>
      </c>
      <c r="R29" s="48">
        <f t="shared" si="4"/>
        <v>5283</v>
      </c>
      <c r="S29" s="49">
        <f t="shared" si="5"/>
        <v>126.792</v>
      </c>
      <c r="T29" s="49">
        <f t="shared" si="6"/>
        <v>5.2830000000000004</v>
      </c>
      <c r="U29" s="126">
        <v>1.3</v>
      </c>
      <c r="V29" s="126">
        <f t="shared" si="7"/>
        <v>1.3</v>
      </c>
      <c r="W29" s="127" t="s">
        <v>147</v>
      </c>
      <c r="X29" s="129">
        <v>0</v>
      </c>
      <c r="Y29" s="129">
        <v>0</v>
      </c>
      <c r="Z29" s="129">
        <v>1068</v>
      </c>
      <c r="AA29" s="129">
        <v>1185</v>
      </c>
      <c r="AB29" s="129">
        <v>1059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28">
        <v>34548408</v>
      </c>
      <c r="AH29" s="51">
        <f t="shared" si="9"/>
        <v>1036</v>
      </c>
      <c r="AI29" s="52">
        <f t="shared" si="8"/>
        <v>196.10070035964412</v>
      </c>
      <c r="AJ29" s="108">
        <v>0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9">
        <v>7675695</v>
      </c>
      <c r="AQ29" s="129">
        <f t="shared" si="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3</v>
      </c>
      <c r="E30" s="43">
        <f t="shared" si="1"/>
        <v>2.1126760563380285</v>
      </c>
      <c r="F30" s="110">
        <v>74</v>
      </c>
      <c r="G30" s="43">
        <f t="shared" si="2"/>
        <v>52.112676056338032</v>
      </c>
      <c r="H30" s="44" t="s">
        <v>88</v>
      </c>
      <c r="I30" s="44">
        <f t="shared" si="3"/>
        <v>48.591549295774648</v>
      </c>
      <c r="J30" s="45">
        <f t="shared" si="13"/>
        <v>50</v>
      </c>
      <c r="K30" s="44">
        <f t="shared" si="12"/>
        <v>54.225352112676056</v>
      </c>
      <c r="L30" s="46">
        <v>18</v>
      </c>
      <c r="M30" s="47" t="s">
        <v>100</v>
      </c>
      <c r="N30" s="47">
        <v>16.600000000000001</v>
      </c>
      <c r="O30" s="125">
        <v>137</v>
      </c>
      <c r="P30" s="125">
        <v>130</v>
      </c>
      <c r="Q30" s="125">
        <v>24582639</v>
      </c>
      <c r="R30" s="48">
        <f t="shared" si="4"/>
        <v>5319</v>
      </c>
      <c r="S30" s="49">
        <f t="shared" si="5"/>
        <v>127.65600000000001</v>
      </c>
      <c r="T30" s="49">
        <f t="shared" si="6"/>
        <v>5.319</v>
      </c>
      <c r="U30" s="126">
        <v>1.3</v>
      </c>
      <c r="V30" s="126">
        <f t="shared" si="7"/>
        <v>1.3</v>
      </c>
      <c r="W30" s="127" t="s">
        <v>147</v>
      </c>
      <c r="X30" s="129">
        <v>0</v>
      </c>
      <c r="Y30" s="129">
        <v>0</v>
      </c>
      <c r="Z30" s="129">
        <v>1196</v>
      </c>
      <c r="AA30" s="129">
        <v>1185</v>
      </c>
      <c r="AB30" s="129">
        <v>1108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28">
        <v>34549540</v>
      </c>
      <c r="AH30" s="51">
        <f t="shared" si="9"/>
        <v>1132</v>
      </c>
      <c r="AI30" s="52">
        <f t="shared" si="8"/>
        <v>212.82195901485241</v>
      </c>
      <c r="AJ30" s="108">
        <v>0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9">
        <v>7675695</v>
      </c>
      <c r="AQ30" s="129">
        <f t="shared" si="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5</v>
      </c>
      <c r="E31" s="43">
        <f t="shared" si="1"/>
        <v>3.5211267605633805</v>
      </c>
      <c r="F31" s="110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130</v>
      </c>
      <c r="P31" s="125">
        <v>128</v>
      </c>
      <c r="Q31" s="125">
        <v>24587897</v>
      </c>
      <c r="R31" s="48">
        <f t="shared" si="4"/>
        <v>5258</v>
      </c>
      <c r="S31" s="49">
        <f t="shared" si="5"/>
        <v>126.19199999999999</v>
      </c>
      <c r="T31" s="49">
        <f t="shared" si="6"/>
        <v>5.258</v>
      </c>
      <c r="U31" s="126">
        <v>1.3</v>
      </c>
      <c r="V31" s="126">
        <f t="shared" si="7"/>
        <v>1.3</v>
      </c>
      <c r="W31" s="127" t="s">
        <v>147</v>
      </c>
      <c r="X31" s="129">
        <v>0</v>
      </c>
      <c r="Y31" s="129">
        <v>0</v>
      </c>
      <c r="Z31" s="129">
        <v>1155</v>
      </c>
      <c r="AA31" s="129">
        <v>1185</v>
      </c>
      <c r="AB31" s="129">
        <v>1126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28">
        <v>34550676</v>
      </c>
      <c r="AH31" s="51">
        <f t="shared" si="9"/>
        <v>1136</v>
      </c>
      <c r="AI31" s="52">
        <f t="shared" si="8"/>
        <v>216.05173069608216</v>
      </c>
      <c r="AJ31" s="108">
        <v>0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9">
        <v>7675695</v>
      </c>
      <c r="AQ31" s="129">
        <f t="shared" si="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8</v>
      </c>
      <c r="E32" s="43">
        <f t="shared" si="1"/>
        <v>5.6338028169014089</v>
      </c>
      <c r="F32" s="110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126</v>
      </c>
      <c r="P32" s="125">
        <v>127</v>
      </c>
      <c r="Q32" s="125">
        <v>24593210</v>
      </c>
      <c r="R32" s="48">
        <f t="shared" si="4"/>
        <v>5313</v>
      </c>
      <c r="S32" s="49">
        <f t="shared" si="5"/>
        <v>127.512</v>
      </c>
      <c r="T32" s="49">
        <f t="shared" si="6"/>
        <v>5.3129999999999997</v>
      </c>
      <c r="U32" s="126">
        <v>1.3</v>
      </c>
      <c r="V32" s="126">
        <f t="shared" si="7"/>
        <v>1.3</v>
      </c>
      <c r="W32" s="127" t="s">
        <v>147</v>
      </c>
      <c r="X32" s="129">
        <v>0</v>
      </c>
      <c r="Y32" s="129">
        <v>0</v>
      </c>
      <c r="Z32" s="129">
        <v>971</v>
      </c>
      <c r="AA32" s="129">
        <v>1185</v>
      </c>
      <c r="AB32" s="129">
        <v>1109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28">
        <v>34551812</v>
      </c>
      <c r="AH32" s="51">
        <f t="shared" si="9"/>
        <v>1136</v>
      </c>
      <c r="AI32" s="52">
        <f t="shared" si="8"/>
        <v>213.81517033690949</v>
      </c>
      <c r="AJ32" s="108">
        <v>0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9">
        <v>7675695</v>
      </c>
      <c r="AQ32" s="129">
        <f t="shared" si="0"/>
        <v>0</v>
      </c>
      <c r="AR32" s="55">
        <v>0.98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5</v>
      </c>
      <c r="E33" s="43">
        <f t="shared" si="1"/>
        <v>3.5211267605633805</v>
      </c>
      <c r="F33" s="110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126</v>
      </c>
      <c r="P33" s="125">
        <v>103</v>
      </c>
      <c r="Q33" s="125">
        <v>24597764</v>
      </c>
      <c r="R33" s="48">
        <f t="shared" si="4"/>
        <v>4554</v>
      </c>
      <c r="S33" s="49">
        <f t="shared" si="5"/>
        <v>109.29600000000001</v>
      </c>
      <c r="T33" s="49">
        <f t="shared" si="6"/>
        <v>4.5540000000000003</v>
      </c>
      <c r="U33" s="126">
        <v>2.2000000000000002</v>
      </c>
      <c r="V33" s="126">
        <f t="shared" si="7"/>
        <v>2.2000000000000002</v>
      </c>
      <c r="W33" s="127" t="s">
        <v>129</v>
      </c>
      <c r="X33" s="129">
        <v>0</v>
      </c>
      <c r="Y33" s="129">
        <v>0</v>
      </c>
      <c r="Z33" s="129">
        <v>1154</v>
      </c>
      <c r="AA33" s="129">
        <v>0</v>
      </c>
      <c r="AB33" s="129">
        <v>1109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28">
        <v>34552764</v>
      </c>
      <c r="AH33" s="51">
        <f t="shared" si="9"/>
        <v>952</v>
      </c>
      <c r="AI33" s="52">
        <f t="shared" si="8"/>
        <v>209.04699165568729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9">
        <v>7676539</v>
      </c>
      <c r="AQ33" s="129">
        <f t="shared" si="0"/>
        <v>844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8</v>
      </c>
      <c r="E34" s="43">
        <f t="shared" si="1"/>
        <v>5.6338028169014089</v>
      </c>
      <c r="F34" s="110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130</v>
      </c>
      <c r="P34" s="125">
        <v>95</v>
      </c>
      <c r="Q34" s="125">
        <v>24601725</v>
      </c>
      <c r="R34" s="48">
        <f t="shared" si="4"/>
        <v>3961</v>
      </c>
      <c r="S34" s="49">
        <f t="shared" si="5"/>
        <v>95.063999999999993</v>
      </c>
      <c r="T34" s="49">
        <f t="shared" si="6"/>
        <v>3.9609999999999999</v>
      </c>
      <c r="U34" s="126">
        <v>3.1</v>
      </c>
      <c r="V34" s="126">
        <f>U34</f>
        <v>3.1</v>
      </c>
      <c r="W34" s="127" t="s">
        <v>129</v>
      </c>
      <c r="X34" s="129">
        <v>0</v>
      </c>
      <c r="Y34" s="129">
        <v>0</v>
      </c>
      <c r="Z34" s="129">
        <v>1110</v>
      </c>
      <c r="AA34" s="129">
        <v>0</v>
      </c>
      <c r="AB34" s="129">
        <v>1110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28">
        <v>34553480</v>
      </c>
      <c r="AH34" s="51">
        <f t="shared" si="9"/>
        <v>716</v>
      </c>
      <c r="AI34" s="52">
        <f t="shared" si="8"/>
        <v>180.76243372885637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9">
        <v>7677524</v>
      </c>
      <c r="AQ34" s="129">
        <f t="shared" si="0"/>
        <v>985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124.33333333333333</v>
      </c>
      <c r="Q35" s="66">
        <f>Q34-Q10</f>
        <v>123429</v>
      </c>
      <c r="R35" s="67">
        <f>SUM(R11:R34)</f>
        <v>123429</v>
      </c>
      <c r="S35" s="175">
        <f>AVERAGE(S11:S34)</f>
        <v>123.42899999999999</v>
      </c>
      <c r="T35" s="175">
        <f>SUM(T11:T34)</f>
        <v>123.429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25844</v>
      </c>
      <c r="AH35" s="70">
        <f>SUM(AH11:AH34)</f>
        <v>25844</v>
      </c>
      <c r="AI35" s="71">
        <f>$AH$35/$T35</f>
        <v>209.38353223310565</v>
      </c>
      <c r="AJ35" s="99"/>
      <c r="AK35" s="100"/>
      <c r="AL35" s="100"/>
      <c r="AM35" s="100"/>
      <c r="AN35" s="101"/>
      <c r="AO35" s="72"/>
      <c r="AP35" s="73">
        <f>AP34-AP10</f>
        <v>7352</v>
      </c>
      <c r="AQ35" s="74">
        <f>SUM(AQ11:AQ34)</f>
        <v>7352</v>
      </c>
      <c r="AR35" s="75">
        <f>AVERAGE(AR11:AR34)</f>
        <v>0.98833333333333329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183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189</v>
      </c>
      <c r="C41" s="116"/>
      <c r="D41" s="116"/>
      <c r="E41" s="121"/>
      <c r="F41" s="121"/>
      <c r="G41" s="121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0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125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5" t="s">
        <v>162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8" t="s">
        <v>142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8" t="s">
        <v>191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178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190</v>
      </c>
      <c r="C48" s="94"/>
      <c r="D48" s="94"/>
      <c r="E48" s="94"/>
      <c r="F48" s="94"/>
      <c r="G48" s="94"/>
      <c r="H48" s="94"/>
      <c r="I48" s="123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131</v>
      </c>
      <c r="C49" s="94"/>
      <c r="D49" s="94"/>
      <c r="E49" s="94"/>
      <c r="F49" s="94"/>
      <c r="G49" s="94"/>
      <c r="H49" s="94"/>
      <c r="I49" s="123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72" t="s">
        <v>196</v>
      </c>
      <c r="C50" s="173"/>
      <c r="D50" s="173"/>
      <c r="E50" s="173"/>
      <c r="F50" s="173"/>
      <c r="G50" s="173"/>
      <c r="H50" s="173"/>
      <c r="I50" s="174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72" t="s">
        <v>193</v>
      </c>
      <c r="C51" s="173"/>
      <c r="D51" s="173"/>
      <c r="E51" s="173"/>
      <c r="F51" s="173"/>
      <c r="G51" s="173"/>
      <c r="H51" s="173"/>
      <c r="I51" s="17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72" t="s">
        <v>194</v>
      </c>
      <c r="C52" s="173"/>
      <c r="D52" s="173"/>
      <c r="E52" s="173"/>
      <c r="F52" s="173"/>
      <c r="G52" s="173"/>
      <c r="H52" s="173"/>
      <c r="I52" s="174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192</v>
      </c>
      <c r="C53" s="116"/>
      <c r="D53" s="116"/>
      <c r="E53" s="116"/>
      <c r="F53" s="116"/>
      <c r="G53" s="94"/>
      <c r="H53" s="94"/>
      <c r="I53" s="123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20"/>
      <c r="U53" s="120"/>
      <c r="V53" s="120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195</v>
      </c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120"/>
      <c r="V54" s="120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3"/>
      <c r="V55" s="83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221</v>
      </c>
      <c r="C56" s="122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3"/>
      <c r="V56" s="83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 t="s">
        <v>197</v>
      </c>
      <c r="C57" s="118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3"/>
      <c r="V57" s="83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127</v>
      </c>
      <c r="C58" s="118"/>
      <c r="D58" s="116"/>
      <c r="E58" s="116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18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18"/>
      <c r="D60" s="116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5"/>
      <c r="D61" s="116"/>
      <c r="E61" s="116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9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5"/>
      <c r="D62" s="94"/>
      <c r="E62" s="116"/>
      <c r="F62" s="116"/>
      <c r="G62" s="116"/>
      <c r="H62" s="116"/>
      <c r="I62" s="94"/>
      <c r="J62" s="117"/>
      <c r="K62" s="117"/>
      <c r="L62" s="117"/>
      <c r="M62" s="117"/>
      <c r="N62" s="117"/>
      <c r="O62" s="117"/>
      <c r="P62" s="117"/>
      <c r="Q62" s="117"/>
      <c r="R62" s="117"/>
      <c r="S62" s="92"/>
      <c r="T62" s="92"/>
      <c r="U62" s="92"/>
      <c r="V62" s="92"/>
      <c r="W62" s="92"/>
      <c r="X62" s="92"/>
      <c r="Y62" s="92"/>
      <c r="Z62" s="84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111"/>
      <c r="AW62" s="107"/>
      <c r="AX62" s="107"/>
      <c r="AY62" s="107"/>
    </row>
    <row r="63" spans="2:51" x14ac:dyDescent="0.25">
      <c r="B63" s="95"/>
      <c r="C63" s="122"/>
      <c r="D63" s="94"/>
      <c r="E63" s="116"/>
      <c r="F63" s="116"/>
      <c r="G63" s="116"/>
      <c r="H63" s="116"/>
      <c r="I63" s="94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84"/>
      <c r="X63" s="84"/>
      <c r="Y63" s="84"/>
      <c r="Z63" s="112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111"/>
      <c r="AW63" s="107"/>
      <c r="AX63" s="107"/>
      <c r="AY63" s="107"/>
    </row>
    <row r="64" spans="2:51" x14ac:dyDescent="0.25">
      <c r="B64" s="95"/>
      <c r="C64" s="122"/>
      <c r="D64" s="116"/>
      <c r="E64" s="94"/>
      <c r="F64" s="116"/>
      <c r="G64" s="116"/>
      <c r="H64" s="116"/>
      <c r="I64" s="116"/>
      <c r="J64" s="92"/>
      <c r="K64" s="92"/>
      <c r="L64" s="92"/>
      <c r="M64" s="92"/>
      <c r="N64" s="92"/>
      <c r="O64" s="92"/>
      <c r="P64" s="92"/>
      <c r="Q64" s="92"/>
      <c r="R64" s="92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8"/>
      <c r="D65" s="116"/>
      <c r="E65" s="94"/>
      <c r="F65" s="94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8"/>
      <c r="D66" s="116"/>
      <c r="E66" s="116"/>
      <c r="F66" s="94"/>
      <c r="G66" s="94"/>
      <c r="H66" s="94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92"/>
      <c r="D67" s="116"/>
      <c r="E67" s="116"/>
      <c r="F67" s="116"/>
      <c r="G67" s="94"/>
      <c r="H67" s="94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3"/>
      <c r="V67" s="83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1"/>
      <c r="C68" s="122"/>
      <c r="D68" s="92"/>
      <c r="E68" s="116"/>
      <c r="F68" s="116"/>
      <c r="G68" s="116"/>
      <c r="H68" s="116"/>
      <c r="I68" s="92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1"/>
      <c r="C69" s="118"/>
      <c r="D69" s="92"/>
      <c r="E69" s="116"/>
      <c r="F69" s="116"/>
      <c r="G69" s="116"/>
      <c r="H69" s="116"/>
      <c r="I69" s="92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U69" s="107"/>
      <c r="AV69" s="111"/>
      <c r="AW69" s="107"/>
      <c r="AX69" s="107"/>
      <c r="AY69" s="107"/>
    </row>
    <row r="70" spans="1:51" x14ac:dyDescent="0.25">
      <c r="B70" s="82"/>
      <c r="C70" s="122"/>
      <c r="D70" s="116"/>
      <c r="E70" s="92"/>
      <c r="F70" s="116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U70" s="107"/>
      <c r="AV70" s="111"/>
      <c r="AW70" s="107"/>
      <c r="AX70" s="107"/>
      <c r="AY70" s="107"/>
    </row>
    <row r="71" spans="1:51" x14ac:dyDescent="0.25">
      <c r="A71" s="112"/>
      <c r="B71" s="82"/>
      <c r="C71" s="90"/>
      <c r="D71" s="116"/>
      <c r="E71" s="92"/>
      <c r="F71" s="92"/>
      <c r="G71" s="116"/>
      <c r="H71" s="116"/>
      <c r="I71" s="113"/>
      <c r="J71" s="113"/>
      <c r="K71" s="113"/>
      <c r="L71" s="113"/>
      <c r="M71" s="113"/>
      <c r="N71" s="113"/>
      <c r="O71" s="114"/>
      <c r="P71" s="109"/>
      <c r="R71" s="111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B72" s="82"/>
      <c r="G72" s="92"/>
      <c r="H72" s="92"/>
      <c r="I72" s="113"/>
      <c r="J72" s="113"/>
      <c r="K72" s="113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B73" s="82"/>
      <c r="G73" s="92"/>
      <c r="H73" s="92"/>
      <c r="I73" s="113"/>
      <c r="J73" s="113"/>
      <c r="K73" s="113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B74" s="92"/>
      <c r="I74" s="113"/>
      <c r="J74" s="113"/>
      <c r="K74" s="113"/>
      <c r="L74" s="113"/>
      <c r="M74" s="113"/>
      <c r="N74" s="113"/>
      <c r="O74" s="114"/>
      <c r="P74" s="109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B75" s="92"/>
      <c r="I75" s="113"/>
      <c r="J75" s="113"/>
      <c r="K75" s="113"/>
      <c r="L75" s="113"/>
      <c r="M75" s="113"/>
      <c r="N75" s="113"/>
      <c r="O75" s="114"/>
      <c r="P75" s="109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B76" s="8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I77" s="113"/>
      <c r="J77" s="113"/>
      <c r="K77" s="113"/>
      <c r="L77" s="113"/>
      <c r="M77" s="113"/>
      <c r="N77" s="113"/>
      <c r="O77" s="114"/>
      <c r="P77" s="109"/>
      <c r="R77" s="84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I78" s="113"/>
      <c r="J78" s="113"/>
      <c r="K78" s="113"/>
      <c r="L78" s="113"/>
      <c r="M78" s="113"/>
      <c r="N78" s="113"/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R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R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14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4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4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4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4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R99" s="109"/>
      <c r="S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R100" s="109"/>
      <c r="S100" s="109"/>
      <c r="T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T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09"/>
      <c r="Q103" s="109"/>
      <c r="R103" s="109"/>
      <c r="S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T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U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T106" s="109"/>
      <c r="U106" s="109"/>
      <c r="AS106" s="107"/>
      <c r="AT106" s="107"/>
      <c r="AU106" s="107"/>
      <c r="AV106" s="107"/>
      <c r="AW106" s="107"/>
      <c r="AX106" s="107"/>
      <c r="AY106" s="107"/>
    </row>
    <row r="118" spans="45:51" x14ac:dyDescent="0.25">
      <c r="AS118" s="107"/>
      <c r="AT118" s="107"/>
      <c r="AU118" s="107"/>
      <c r="AV118" s="107"/>
      <c r="AW118" s="107"/>
      <c r="AX118" s="107"/>
      <c r="AY118" s="107"/>
    </row>
  </sheetData>
  <protectedRanges>
    <protectedRange sqref="N62:R62 B76 S64:T70 B68:B73 S60:T61 N65:R70 T53:T59 T41:T44" name="Range2_12_5_1_1"/>
    <protectedRange sqref="N10 L10 L6 D6 D8 AD8 AF8 O8:U8 AJ8:AR8 AF10 AR11:AR34 L24:N31 G23:G34 N12:N23 N32:N34 E23:E34 N11:AG11 E11:G22 O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0 E69" name="Range2_2_2_9_2_1_1"/>
    <protectedRange sqref="D67 D70:D71" name="Range2_1_1_1_1_1_9_2_1_1"/>
    <protectedRange sqref="Q10" name="Range1_17_1_1_1"/>
    <protectedRange sqref="AG10" name="Range1_18_1_1_1"/>
    <protectedRange sqref="C68 C70" name="Range2_4_1_1_1"/>
    <protectedRange sqref="AS16:AS34" name="Range1_1_1_1"/>
    <protectedRange sqref="P3:U5" name="Range1_16_1_1_1_1"/>
    <protectedRange sqref="C71 C69 C66" name="Range2_1_3_1_1"/>
    <protectedRange sqref="H11:H34" name="Range1_1_1_1_1_1_1"/>
    <protectedRange sqref="B74:B75 J63:R64 D68:D69 I68:I69 Z61:Z62 S62:Y63 AA62:AU63 E70:E71 G72:H73 F71" name="Range2_2_1_10_1_1_1_2"/>
    <protectedRange sqref="C67" name="Range2_2_1_10_2_1_1_1"/>
    <protectedRange sqref="N60:R61 G68:H68 D64 F67 E66" name="Range2_12_1_6_1_1"/>
    <protectedRange sqref="D59:D60 I64:I66 I60:M61 G69:H70 G62:H64 E67:E68 F68:F69 F61:F63 E60:E62" name="Range2_2_12_1_7_1_1"/>
    <protectedRange sqref="D65:D66" name="Range2_1_1_1_1_11_1_2_1_1"/>
    <protectedRange sqref="E63 G65:H65 F64" name="Range2_2_2_9_1_1_1_1"/>
    <protectedRange sqref="D61" name="Range2_1_1_1_1_1_9_1_1_1_1"/>
    <protectedRange sqref="C65 C60" name="Range2_1_1_2_1_1"/>
    <protectedRange sqref="C64" name="Range2_1_2_2_1_1"/>
    <protectedRange sqref="C63" name="Range2_3_2_1_1"/>
    <protectedRange sqref="F59:F60 E59 G61:H61" name="Range2_2_12_1_1_1_1_1"/>
    <protectedRange sqref="C59" name="Range2_1_4_2_1_1_1"/>
    <protectedRange sqref="C61:C62" name="Range2_5_1_1_1"/>
    <protectedRange sqref="E64:E65 F65:F66 G66:H67 I62:I63" name="Range2_2_1_1_1_1"/>
    <protectedRange sqref="D62:D63" name="Range2_1_1_1_1_1_1_1_1"/>
    <protectedRange sqref="AS11:AS15" name="Range1_4_1_1_1_1"/>
    <protectedRange sqref="J11:J15 J26:J34" name="Range1_1_2_1_10_1_1_1_1"/>
    <protectedRange sqref="R77" name="Range2_2_1_10_1_1_1_1_1"/>
    <protectedRange sqref="B41:B42" name="Range2_12_5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G41:H42" name="Range2_2_12_1_3_1_1_1_1_1_4_1_1"/>
    <protectedRange sqref="E41:F42" name="Range2_2_12_1_7_1_1_3_1_1"/>
    <protectedRange sqref="S41:S44" name="Range2_12_5_1_1_2_3_1"/>
    <protectedRange sqref="Q41:R42" name="Range2_12_1_6_1_1_1_1_2_1"/>
    <protectedRange sqref="N41:P42" name="Range2_12_1_2_3_1_1_1_1_2_1"/>
    <protectedRange sqref="I41:M42" name="Range2_2_12_1_4_3_1_1_1_1_2_1"/>
    <protectedRange sqref="D41:D42" name="Range2_2_12_1_3_1_2_1_1_1_2_1_2_1"/>
    <protectedRange sqref="T48:T52" name="Range2_12_5_1_1_3"/>
    <protectedRange sqref="T47" name="Range2_12_5_1_1_2_2"/>
    <protectedRange sqref="S47" name="Range2_12_4_1_1_1_4_2_2_2"/>
    <protectedRange sqref="T45:T46" name="Range2_12_5_1_1_2_1_1"/>
    <protectedRange sqref="S45:S46" name="Range2_12_4_1_1_1_4_2_2_1_1"/>
    <protectedRange sqref="B65:B67" name="Range2_12_5_1_1_2"/>
    <protectedRange sqref="B64" name="Range2_12_5_1_1_2_1_4_1_1_1_2_1_1_1_1_1_1_1"/>
    <protectedRange sqref="F58 G60:H60" name="Range2_2_12_1_1_1_1_1_1"/>
    <protectedRange sqref="D58:E58" name="Range2_2_12_1_7_1_1_2_1"/>
    <protectedRange sqref="C58" name="Range2_1_1_2_1_1_1"/>
    <protectedRange sqref="B62:B63" name="Range2_12_5_1_1_2_1"/>
    <protectedRange sqref="B61" name="Range2_12_5_1_1_2_1_2_1"/>
    <protectedRange sqref="B60" name="Range2_12_5_1_1_2_1_2_2"/>
    <protectedRange sqref="B59" name="Range2_12_5_1_1_2_1_4_1_1_1_2_1_1_1_1_1_1_1_1_1_2"/>
    <protectedRange sqref="G43:H44" name="Range2_2_12_1_3_1_1_1_1_1_4_1_1_1"/>
    <protectedRange sqref="E43:F44" name="Range2_2_12_1_7_1_1_3_1_1_1"/>
    <protectedRange sqref="Q43:R44" name="Range2_12_1_6_1_1_1_1_2_1_1"/>
    <protectedRange sqref="N43:P44" name="Range2_12_1_2_3_1_1_1_1_2_1_1"/>
    <protectedRange sqref="I43:M44" name="Range2_2_12_1_4_3_1_1_1_1_2_1_1"/>
    <protectedRange sqref="D43:D44" name="Range2_2_12_1_3_1_2_1_1_1_2_1_2_1_1"/>
    <protectedRange sqref="Q47:R47" name="Range2_12_1_6_1_1_1_2_3_2_1_1_3_1"/>
    <protectedRange sqref="N47:P47" name="Range2_12_1_2_3_1_1_1_2_3_2_1_1_3_1"/>
    <protectedRange sqref="K47:M47" name="Range2_2_12_1_4_3_1_1_1_3_3_2_1_1_3_1"/>
    <protectedRange sqref="J47" name="Range2_2_12_1_4_3_1_1_1_3_2_1_2_2_1"/>
    <protectedRange sqref="E45:H46" name="Range2_2_12_1_3_1_2_1_1_1_1_2_1_1_1_1_1_1_1"/>
    <protectedRange sqref="D45:D46" name="Range2_2_12_1_3_1_2_1_1_1_2_1_2_3_1_1_1_1_2"/>
    <protectedRange sqref="G47:H47 D47:E47" name="Range2_2_12_1_3_1_2_1_1_1_2_1_3_2_1_2_1_1_1_1_1_1"/>
    <protectedRange sqref="F47" name="Range2_2_12_1_3_1_2_1_1_1_1_1_2_2_1_2_1_1_1_1_1_1"/>
    <protectedRange sqref="Q45:R46" name="Range2_12_1_6_1_1_1_2_3_2_1_1_1_1_1"/>
    <protectedRange sqref="N45:P46" name="Range2_12_1_2_3_1_1_1_2_3_2_1_1_1_1_1"/>
    <protectedRange sqref="K45:M46" name="Range2_2_12_1_4_3_1_1_1_3_3_2_1_1_1_1_1"/>
    <protectedRange sqref="J45:J46" name="Range2_2_12_1_4_3_1_1_1_3_2_1_2_1_1_1"/>
    <protectedRange sqref="I45:I46" name="Range2_2_12_1_4_2_1_1_1_4_1_2_1_1_1_2_1_1_1"/>
    <protectedRange sqref="I47" name="Range2_2_12_1_4_2_1_1_1_4_1_2_1_1_1_2_2_1_1"/>
    <protectedRange sqref="B43:B45" name="Range2_12_5_1_1_1_2_2_1_1_1_1_1_1_1_1_1_1"/>
    <protectedRange sqref="B46:B47" name="Range2_12_5_1_1_1_3_1_1_1_1_1_1_1_1_1_1_1"/>
    <protectedRange sqref="S56:S59" name="Range2_12_5_1_1_5"/>
    <protectedRange sqref="N56:R59" name="Range2_12_1_6_1_1_1"/>
    <protectedRange sqref="J56:M59" name="Range2_2_12_1_7_1_1_2"/>
    <protectedRange sqref="S54:S55" name="Range2_12_2_1_1_1_2_1_1_1"/>
    <protectedRange sqref="Q55:R55" name="Range2_12_1_4_1_1_1_1_1_1_1_1_1_1_1_1_1_1_1"/>
    <protectedRange sqref="N55:P55" name="Range2_12_1_2_1_1_1_1_1_1_1_1_1_1_1_1_1_1_1_1"/>
    <protectedRange sqref="J55:M55" name="Range2_2_12_1_4_1_1_1_1_1_1_1_1_1_1_1_1_1_1_1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S48:S53" name="Range2_12_4_1_1_1_4_2_2_2_1"/>
    <protectedRange sqref="Q48:R53" name="Range2_12_1_6_1_1_1_2_3_2_1_1_3_2"/>
    <protectedRange sqref="N48:P53" name="Range2_12_1_2_3_1_1_1_2_3_2_1_1_3_2"/>
    <protectedRange sqref="K48:M53" name="Range2_2_12_1_4_3_1_1_1_3_3_2_1_1_3_2"/>
    <protectedRange sqref="J48:J53" name="Range2_2_12_1_4_3_1_1_1_3_2_1_2_2_2"/>
    <protectedRange sqref="G48:H51" name="Range2_2_12_1_3_1_2_1_1_1_2_1_1_1_1_1_1_2_1_1_1"/>
    <protectedRange sqref="D48:E49" name="Range2_2_12_1_3_1_2_1_1_1_2_1_1_1_1_3_1_1_1_1_1"/>
    <protectedRange sqref="F48:F49" name="Range2_2_12_1_3_1_2_1_1_1_3_1_1_1_1_1_3_1_1_1_1_1"/>
    <protectedRange sqref="I48:I51" name="Range2_2_12_1_4_3_1_1_1_2_1_2_1_1_3_1_1_1_1_1_1_1"/>
    <protectedRange sqref="I52" name="Range2_2_12_1_4_3_1_1_1_3_3_1_1_3_1_1_1_1_1_1_2_2"/>
    <protectedRange sqref="E52:H52" name="Range2_2_12_1_3_1_2_1_1_1_1_2_1_1_1_1_1_1_2_2"/>
    <protectedRange sqref="D52" name="Range2_2_12_1_3_1_2_1_1_1_2_1_2_3_1_1_1_1_1_2"/>
    <protectedRange sqref="I54:I59" name="Range2_2_12_1_7_1_1_2_2_1_1"/>
    <protectedRange sqref="I53" name="Range2_2_12_1_4_3_1_1_1_3_3_1_1_3_1_1_1_1_1_1_2_1_1"/>
    <protectedRange sqref="G53:H53" name="Range2_2_12_1_3_1_2_1_1_1_1_2_1_1_1_1_1_1_2_1_1"/>
    <protectedRange sqref="G59:H59" name="Range2_2_12_1_3_1_2_1_1_1_2_1_1_1_1_1_1_2_1_1_1_1_1_1_1_1_1"/>
    <protectedRange sqref="F57 G56:H58" name="Range2_2_12_1_3_3_1_1_1_2_1_1_1_1_1_1_1_1_1_1_1_1_1_1_1_1"/>
    <protectedRange sqref="G54:H54" name="Range2_2_12_1_3_1_2_1_1_1_2_1_1_1_1_1_1_2_1_1_1_1_1_2_1"/>
    <protectedRange sqref="F54:F56" name="Range2_2_12_1_3_1_2_1_1_1_3_1_1_1_1_1_3_1_1_1_1_1_1_1_1_1"/>
    <protectedRange sqref="F53 G55:H55" name="Range2_2_12_1_3_1_2_1_1_1_1_2_1_1_1_1_1_1_1_1_1_1_1"/>
    <protectedRange sqref="D57" name="Range2_2_12_1_7_1_1_2_1_1_1_1_1"/>
    <protectedRange sqref="E57" name="Range2_2_12_1_1_1_1_1_1_1_1_1_1_1"/>
    <protectedRange sqref="C57" name="Range2_1_4_2_1_1_1_1_1_1_1_1"/>
    <protectedRange sqref="D54:E56" name="Range2_2_12_1_3_1_2_1_1_1_3_1_1_1_1_1_1_1_2_1_1_1_1_1_1_1"/>
    <protectedRange sqref="D53:E53" name="Range2_2_12_1_3_1_2_1_1_1_2_1_1_1_1_3_1_1_1_1_1_1_1_1_1_1"/>
    <protectedRange sqref="B57" name="Range2_12_5_1_1_2_1_4_1_1_1_2_1_1_1_1_1_1_1_1_1_2_1_1_1_1"/>
    <protectedRange sqref="B58" name="Range2_12_5_1_1_2_1_2_2_1_1_1_1"/>
    <protectedRange sqref="D50:E51" name="Range2_2_12_1_3_1_2_1_1_1_2_1_1_1_1_3_1_1_1_1_1_1"/>
    <protectedRange sqref="F50:F51" name="Range2_2_12_1_3_1_2_1_1_1_3_1_1_1_1_1_3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01" priority="5" operator="containsText" text="N/A">
      <formula>NOT(ISERROR(SEARCH("N/A",X11)))</formula>
    </cfRule>
    <cfRule type="cellIs" dxfId="500" priority="23" operator="equal">
      <formula>0</formula>
    </cfRule>
  </conditionalFormatting>
  <conditionalFormatting sqref="X11:AE34">
    <cfRule type="cellIs" dxfId="499" priority="22" operator="greaterThanOrEqual">
      <formula>1185</formula>
    </cfRule>
  </conditionalFormatting>
  <conditionalFormatting sqref="X11:AE34">
    <cfRule type="cellIs" dxfId="498" priority="21" operator="between">
      <formula>0.1</formula>
      <formula>1184</formula>
    </cfRule>
  </conditionalFormatting>
  <conditionalFormatting sqref="X8 AJ11:AO11 AJ15:AL15 AJ12:AN14 AJ16:AJ34 AO12:AO32 AL16:AL34 AK27:AK34 AM15:AN34">
    <cfRule type="cellIs" dxfId="497" priority="20" operator="equal">
      <formula>0</formula>
    </cfRule>
  </conditionalFormatting>
  <conditionalFormatting sqref="X8 AJ11:AO11 AJ15:AL15 AJ12:AN14 AJ16:AJ34 AO12:AO32 AL16:AL34 AK27:AK34 AM15:AN34">
    <cfRule type="cellIs" dxfId="496" priority="19" operator="greaterThan">
      <formula>1179</formula>
    </cfRule>
  </conditionalFormatting>
  <conditionalFormatting sqref="X8 AJ11:AO11 AJ15:AL15 AJ12:AN14 AJ16:AJ34 AO12:AO32 AL16:AL34 AK27:AK34 AM15:AN34">
    <cfRule type="cellIs" dxfId="495" priority="18" operator="greaterThan">
      <formula>99</formula>
    </cfRule>
  </conditionalFormatting>
  <conditionalFormatting sqref="X8 AJ11:AO11 AJ15:AL15 AJ12:AN14 AJ16:AJ34 AO12:AO32 AL16:AL34 AK27:AK34 AM15:AN34">
    <cfRule type="cellIs" dxfId="494" priority="17" operator="greaterThan">
      <formula>0.99</formula>
    </cfRule>
  </conditionalFormatting>
  <conditionalFormatting sqref="AB8">
    <cfRule type="cellIs" dxfId="493" priority="16" operator="equal">
      <formula>0</formula>
    </cfRule>
  </conditionalFormatting>
  <conditionalFormatting sqref="AB8">
    <cfRule type="cellIs" dxfId="492" priority="15" operator="greaterThan">
      <formula>1179</formula>
    </cfRule>
  </conditionalFormatting>
  <conditionalFormatting sqref="AB8">
    <cfRule type="cellIs" dxfId="491" priority="14" operator="greaterThan">
      <formula>99</formula>
    </cfRule>
  </conditionalFormatting>
  <conditionalFormatting sqref="AB8">
    <cfRule type="cellIs" dxfId="490" priority="13" operator="greaterThan">
      <formula>0.99</formula>
    </cfRule>
  </conditionalFormatting>
  <conditionalFormatting sqref="AQ11:AQ34 AO33:AO34 AK16:AK26">
    <cfRule type="cellIs" dxfId="489" priority="12" operator="equal">
      <formula>0</formula>
    </cfRule>
  </conditionalFormatting>
  <conditionalFormatting sqref="AQ11:AQ34 AO33:AO34 AK16:AK26">
    <cfRule type="cellIs" dxfId="488" priority="11" operator="greaterThan">
      <formula>1179</formula>
    </cfRule>
  </conditionalFormatting>
  <conditionalFormatting sqref="AQ11:AQ34 AO33:AO34 AK16:AK26">
    <cfRule type="cellIs" dxfId="487" priority="10" operator="greaterThan">
      <formula>99</formula>
    </cfRule>
  </conditionalFormatting>
  <conditionalFormatting sqref="AQ11:AQ34 AO33:AO34 AK16:AK26">
    <cfRule type="cellIs" dxfId="486" priority="9" operator="greaterThan">
      <formula>0.99</formula>
    </cfRule>
  </conditionalFormatting>
  <conditionalFormatting sqref="AI11:AI34">
    <cfRule type="cellIs" dxfId="485" priority="8" operator="greaterThan">
      <formula>$AI$8</formula>
    </cfRule>
  </conditionalFormatting>
  <conditionalFormatting sqref="AH11:AH34">
    <cfRule type="cellIs" dxfId="484" priority="6" operator="greaterThan">
      <formula>$AH$8</formula>
    </cfRule>
    <cfRule type="cellIs" dxfId="483" priority="7" operator="greaterThan">
      <formula>$AH$8</formula>
    </cfRule>
  </conditionalFormatting>
  <conditionalFormatting sqref="AP11:AP34">
    <cfRule type="cellIs" dxfId="482" priority="4" operator="equal">
      <formula>0</formula>
    </cfRule>
  </conditionalFormatting>
  <conditionalFormatting sqref="AP11:AP34">
    <cfRule type="cellIs" dxfId="481" priority="3" operator="greaterThan">
      <formula>1179</formula>
    </cfRule>
  </conditionalFormatting>
  <conditionalFormatting sqref="AP11:AP34">
    <cfRule type="cellIs" dxfId="480" priority="2" operator="greaterThan">
      <formula>99</formula>
    </cfRule>
  </conditionalFormatting>
  <conditionalFormatting sqref="AP11:AP34">
    <cfRule type="cellIs" dxfId="47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2:AY119"/>
  <sheetViews>
    <sheetView showGridLines="0" topLeftCell="D19" zoomScaleNormal="100" workbookViewId="0">
      <selection activeCell="AQ15" sqref="AQ1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144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144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175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65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60" t="s">
        <v>10</v>
      </c>
      <c r="I7" s="161" t="s">
        <v>11</v>
      </c>
      <c r="J7" s="161" t="s">
        <v>12</v>
      </c>
      <c r="K7" s="161" t="s">
        <v>13</v>
      </c>
      <c r="L7" s="14"/>
      <c r="M7" s="14"/>
      <c r="N7" s="14"/>
      <c r="O7" s="160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61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61" t="s">
        <v>22</v>
      </c>
      <c r="AG7" s="161" t="s">
        <v>23</v>
      </c>
      <c r="AH7" s="161" t="s">
        <v>24</v>
      </c>
      <c r="AI7" s="161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61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42043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25504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61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62" t="s">
        <v>51</v>
      </c>
      <c r="V9" s="162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64" t="s">
        <v>55</v>
      </c>
      <c r="AG9" s="164" t="s">
        <v>56</v>
      </c>
      <c r="AH9" s="266" t="s">
        <v>57</v>
      </c>
      <c r="AI9" s="281" t="s">
        <v>58</v>
      </c>
      <c r="AJ9" s="162" t="s">
        <v>59</v>
      </c>
      <c r="AK9" s="162" t="s">
        <v>60</v>
      </c>
      <c r="AL9" s="162" t="s">
        <v>61</v>
      </c>
      <c r="AM9" s="162" t="s">
        <v>62</v>
      </c>
      <c r="AN9" s="162" t="s">
        <v>63</v>
      </c>
      <c r="AO9" s="162" t="s">
        <v>64</v>
      </c>
      <c r="AP9" s="162" t="s">
        <v>65</v>
      </c>
      <c r="AQ9" s="283" t="s">
        <v>66</v>
      </c>
      <c r="AR9" s="162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62" t="s">
        <v>72</v>
      </c>
      <c r="C10" s="162" t="s">
        <v>73</v>
      </c>
      <c r="D10" s="162" t="s">
        <v>74</v>
      </c>
      <c r="E10" s="162" t="s">
        <v>75</v>
      </c>
      <c r="F10" s="162" t="s">
        <v>74</v>
      </c>
      <c r="G10" s="162" t="s">
        <v>75</v>
      </c>
      <c r="H10" s="292"/>
      <c r="I10" s="162" t="s">
        <v>75</v>
      </c>
      <c r="J10" s="162" t="s">
        <v>75</v>
      </c>
      <c r="K10" s="162" t="s">
        <v>75</v>
      </c>
      <c r="L10" s="30" t="s">
        <v>29</v>
      </c>
      <c r="M10" s="293"/>
      <c r="N10" s="30" t="s">
        <v>29</v>
      </c>
      <c r="O10" s="284"/>
      <c r="P10" s="284"/>
      <c r="Q10" s="3">
        <f>'FEB 7'!Q34</f>
        <v>24601725</v>
      </c>
      <c r="R10" s="274"/>
      <c r="S10" s="275"/>
      <c r="T10" s="276"/>
      <c r="U10" s="162" t="s">
        <v>75</v>
      </c>
      <c r="V10" s="162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7'!AG34</f>
        <v>34553480</v>
      </c>
      <c r="AH10" s="266"/>
      <c r="AI10" s="282"/>
      <c r="AJ10" s="162" t="s">
        <v>84</v>
      </c>
      <c r="AK10" s="162" t="s">
        <v>84</v>
      </c>
      <c r="AL10" s="162" t="s">
        <v>84</v>
      </c>
      <c r="AM10" s="162" t="s">
        <v>84</v>
      </c>
      <c r="AN10" s="162" t="s">
        <v>84</v>
      </c>
      <c r="AO10" s="162" t="s">
        <v>84</v>
      </c>
      <c r="AP10" s="2">
        <f>'FEB 7'!AP34</f>
        <v>7677524</v>
      </c>
      <c r="AQ10" s="284"/>
      <c r="AR10" s="163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9</v>
      </c>
      <c r="E11" s="43">
        <f>D11/1.42</f>
        <v>6.3380281690140849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122</v>
      </c>
      <c r="P11" s="125">
        <v>95</v>
      </c>
      <c r="Q11" s="125">
        <v>24605981</v>
      </c>
      <c r="R11" s="48">
        <f>Q11-Q10</f>
        <v>4256</v>
      </c>
      <c r="S11" s="49">
        <f>R11*24/1000</f>
        <v>102.14400000000001</v>
      </c>
      <c r="T11" s="49">
        <f>R11/1000</f>
        <v>4.2560000000000002</v>
      </c>
      <c r="U11" s="126">
        <v>4.4000000000000004</v>
      </c>
      <c r="V11" s="126">
        <f>U11</f>
        <v>4.4000000000000004</v>
      </c>
      <c r="W11" s="127" t="s">
        <v>129</v>
      </c>
      <c r="X11" s="129">
        <v>0</v>
      </c>
      <c r="Y11" s="129">
        <v>0</v>
      </c>
      <c r="Z11" s="129">
        <v>1050</v>
      </c>
      <c r="AA11" s="129">
        <v>0</v>
      </c>
      <c r="AB11" s="129">
        <v>1109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28">
        <v>34554220</v>
      </c>
      <c r="AH11" s="51">
        <f>IF(ISBLANK(AG11),"-",AG11-AG10)</f>
        <v>740</v>
      </c>
      <c r="AI11" s="52">
        <f>AH11/T11</f>
        <v>173.8721804511278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9">
        <v>7678636</v>
      </c>
      <c r="AQ11" s="129">
        <f t="shared" ref="AQ11:AQ34" si="0">AP11-AP10</f>
        <v>1112</v>
      </c>
      <c r="AR11" s="53"/>
      <c r="AS11" s="54" t="s">
        <v>113</v>
      </c>
      <c r="AV11" s="41" t="s">
        <v>88</v>
      </c>
      <c r="AW11" s="41" t="s">
        <v>91</v>
      </c>
      <c r="AY11" s="85" t="s">
        <v>135</v>
      </c>
    </row>
    <row r="12" spans="2:51" x14ac:dyDescent="0.25">
      <c r="B12" s="42">
        <v>2.0416666666666701</v>
      </c>
      <c r="C12" s="42">
        <v>8.3333333333333329E-2</v>
      </c>
      <c r="D12" s="124">
        <v>11</v>
      </c>
      <c r="E12" s="43">
        <f t="shared" ref="E12:E34" si="1">D12/1.42</f>
        <v>7.746478873239437</v>
      </c>
      <c r="F12" s="110">
        <v>66</v>
      </c>
      <c r="G12" s="43">
        <f t="shared" ref="G12:G34" si="2">F12/1.42</f>
        <v>46.478873239436624</v>
      </c>
      <c r="H12" s="44" t="s">
        <v>88</v>
      </c>
      <c r="I12" s="44">
        <f t="shared" ref="I12:I34" si="3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121</v>
      </c>
      <c r="P12" s="125">
        <v>92</v>
      </c>
      <c r="Q12" s="125">
        <v>24609691</v>
      </c>
      <c r="R12" s="48">
        <f t="shared" ref="R12:R34" si="4">Q12-Q11</f>
        <v>3710</v>
      </c>
      <c r="S12" s="49">
        <f t="shared" ref="S12:S34" si="5">R12*24/1000</f>
        <v>89.04</v>
      </c>
      <c r="T12" s="49">
        <f t="shared" ref="T12:T34" si="6">R12/1000</f>
        <v>3.71</v>
      </c>
      <c r="U12" s="126">
        <v>5.5</v>
      </c>
      <c r="V12" s="126">
        <f t="shared" ref="V12:V33" si="7">U12</f>
        <v>5.5</v>
      </c>
      <c r="W12" s="127" t="s">
        <v>129</v>
      </c>
      <c r="X12" s="129">
        <v>0</v>
      </c>
      <c r="Y12" s="129">
        <v>0</v>
      </c>
      <c r="Z12" s="129">
        <v>1005</v>
      </c>
      <c r="AA12" s="129">
        <v>0</v>
      </c>
      <c r="AB12" s="129">
        <v>1110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28">
        <v>34554844</v>
      </c>
      <c r="AH12" s="51">
        <f>IF(ISBLANK(AG12),"-",AG12-AG11)</f>
        <v>624</v>
      </c>
      <c r="AI12" s="52">
        <f t="shared" ref="AI12:AI34" si="8">AH12/T12</f>
        <v>168.19407008086253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9">
        <v>7679750</v>
      </c>
      <c r="AQ12" s="129">
        <f t="shared" si="0"/>
        <v>1114</v>
      </c>
      <c r="AR12" s="55">
        <v>0.57999999999999996</v>
      </c>
      <c r="AS12" s="54" t="s">
        <v>113</v>
      </c>
      <c r="AV12" s="41" t="s">
        <v>92</v>
      </c>
      <c r="AW12" s="41" t="s">
        <v>93</v>
      </c>
      <c r="AY12" s="85" t="s">
        <v>136</v>
      </c>
    </row>
    <row r="13" spans="2:51" x14ac:dyDescent="0.25">
      <c r="B13" s="42">
        <v>2.0833333333333299</v>
      </c>
      <c r="C13" s="42">
        <v>0.125</v>
      </c>
      <c r="D13" s="124">
        <v>12</v>
      </c>
      <c r="E13" s="43">
        <f t="shared" si="1"/>
        <v>8.4507042253521139</v>
      </c>
      <c r="F13" s="110">
        <v>66</v>
      </c>
      <c r="G13" s="43">
        <f t="shared" si="2"/>
        <v>46.478873239436624</v>
      </c>
      <c r="H13" s="44" t="s">
        <v>88</v>
      </c>
      <c r="I13" s="44">
        <f t="shared" si="3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123</v>
      </c>
      <c r="P13" s="125">
        <v>89</v>
      </c>
      <c r="Q13" s="125">
        <v>24613472</v>
      </c>
      <c r="R13" s="48">
        <f t="shared" si="4"/>
        <v>3781</v>
      </c>
      <c r="S13" s="49">
        <f t="shared" si="5"/>
        <v>90.744</v>
      </c>
      <c r="T13" s="49">
        <f t="shared" si="6"/>
        <v>3.7810000000000001</v>
      </c>
      <c r="U13" s="126">
        <v>6.9</v>
      </c>
      <c r="V13" s="126">
        <f t="shared" si="7"/>
        <v>6.9</v>
      </c>
      <c r="W13" s="127" t="s">
        <v>129</v>
      </c>
      <c r="X13" s="129">
        <v>0</v>
      </c>
      <c r="Y13" s="129">
        <v>0</v>
      </c>
      <c r="Z13" s="129">
        <v>986</v>
      </c>
      <c r="AA13" s="129">
        <v>0</v>
      </c>
      <c r="AB13" s="129">
        <v>1110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28">
        <v>34555476</v>
      </c>
      <c r="AH13" s="51">
        <f>IF(ISBLANK(AG13),"-",AG13-AG12)</f>
        <v>632</v>
      </c>
      <c r="AI13" s="52">
        <f t="shared" si="8"/>
        <v>167.15154720973288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9">
        <v>7681029</v>
      </c>
      <c r="AQ13" s="129">
        <f t="shared" si="0"/>
        <v>1279</v>
      </c>
      <c r="AR13" s="53"/>
      <c r="AS13" s="54" t="s">
        <v>113</v>
      </c>
      <c r="AV13" s="41" t="s">
        <v>94</v>
      </c>
      <c r="AW13" s="41" t="s">
        <v>95</v>
      </c>
      <c r="AY13" s="85" t="s">
        <v>139</v>
      </c>
    </row>
    <row r="14" spans="2:51" x14ac:dyDescent="0.25">
      <c r="B14" s="42">
        <v>2.125</v>
      </c>
      <c r="C14" s="42">
        <v>0.16666666666666666</v>
      </c>
      <c r="D14" s="124">
        <v>14</v>
      </c>
      <c r="E14" s="43">
        <f t="shared" si="1"/>
        <v>9.8591549295774659</v>
      </c>
      <c r="F14" s="110">
        <v>66</v>
      </c>
      <c r="G14" s="43">
        <f t="shared" si="2"/>
        <v>46.478873239436624</v>
      </c>
      <c r="H14" s="44" t="s">
        <v>88</v>
      </c>
      <c r="I14" s="44">
        <f t="shared" si="3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123</v>
      </c>
      <c r="P14" s="125">
        <v>88</v>
      </c>
      <c r="Q14" s="125">
        <v>24616906</v>
      </c>
      <c r="R14" s="48">
        <f t="shared" si="4"/>
        <v>3434</v>
      </c>
      <c r="S14" s="49">
        <f t="shared" si="5"/>
        <v>82.415999999999997</v>
      </c>
      <c r="T14" s="49">
        <f t="shared" si="6"/>
        <v>3.4340000000000002</v>
      </c>
      <c r="U14" s="126">
        <v>8.1999999999999993</v>
      </c>
      <c r="V14" s="126">
        <f t="shared" si="7"/>
        <v>8.1999999999999993</v>
      </c>
      <c r="W14" s="127" t="s">
        <v>129</v>
      </c>
      <c r="X14" s="129">
        <v>0</v>
      </c>
      <c r="Y14" s="129">
        <v>0</v>
      </c>
      <c r="Z14" s="129">
        <v>947</v>
      </c>
      <c r="AA14" s="129">
        <v>0</v>
      </c>
      <c r="AB14" s="129">
        <v>1110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28">
        <v>34556044</v>
      </c>
      <c r="AH14" s="51">
        <f t="shared" ref="AH14:AH34" si="9">IF(ISBLANK(AG14),"-",AG14-AG13)</f>
        <v>568</v>
      </c>
      <c r="AI14" s="52">
        <f t="shared" si="8"/>
        <v>165.4047757716948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9">
        <v>7682327</v>
      </c>
      <c r="AQ14" s="129">
        <f t="shared" si="0"/>
        <v>1298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137</v>
      </c>
    </row>
    <row r="15" spans="2:51" x14ac:dyDescent="0.25">
      <c r="B15" s="42">
        <v>2.1666666666666701</v>
      </c>
      <c r="C15" s="42">
        <v>0.20833333333333301</v>
      </c>
      <c r="D15" s="124">
        <v>23</v>
      </c>
      <c r="E15" s="43">
        <f t="shared" si="1"/>
        <v>16.197183098591552</v>
      </c>
      <c r="F15" s="110">
        <v>66</v>
      </c>
      <c r="G15" s="43">
        <f t="shared" si="2"/>
        <v>46.478873239436624</v>
      </c>
      <c r="H15" s="44" t="s">
        <v>88</v>
      </c>
      <c r="I15" s="44">
        <f t="shared" si="3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92</v>
      </c>
      <c r="P15" s="125">
        <v>91</v>
      </c>
      <c r="Q15" s="125">
        <v>24620644</v>
      </c>
      <c r="R15" s="48">
        <f t="shared" si="4"/>
        <v>3738</v>
      </c>
      <c r="S15" s="49">
        <f t="shared" si="5"/>
        <v>89.712000000000003</v>
      </c>
      <c r="T15" s="49">
        <f t="shared" si="6"/>
        <v>3.738</v>
      </c>
      <c r="U15" s="126">
        <v>9.5</v>
      </c>
      <c r="V15" s="126">
        <f t="shared" si="7"/>
        <v>9.5</v>
      </c>
      <c r="W15" s="127" t="s">
        <v>129</v>
      </c>
      <c r="X15" s="129">
        <v>0</v>
      </c>
      <c r="Y15" s="129">
        <v>0</v>
      </c>
      <c r="Z15" s="129">
        <v>856</v>
      </c>
      <c r="AA15" s="129">
        <v>0</v>
      </c>
      <c r="AB15" s="129">
        <v>1109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28">
        <v>34556644</v>
      </c>
      <c r="AH15" s="51">
        <f t="shared" si="9"/>
        <v>600</v>
      </c>
      <c r="AI15" s="52">
        <f t="shared" si="8"/>
        <v>160.51364365971108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9">
        <v>7682327</v>
      </c>
      <c r="AQ15" s="129">
        <f t="shared" si="0"/>
        <v>0</v>
      </c>
      <c r="AR15" s="53"/>
      <c r="AS15" s="54" t="s">
        <v>113</v>
      </c>
      <c r="AV15" s="41" t="s">
        <v>98</v>
      </c>
      <c r="AW15" s="41" t="s">
        <v>99</v>
      </c>
      <c r="AY15" s="85" t="s">
        <v>144</v>
      </c>
    </row>
    <row r="16" spans="2:51" x14ac:dyDescent="0.25">
      <c r="B16" s="42">
        <v>2.2083333333333299</v>
      </c>
      <c r="C16" s="42">
        <v>0.25</v>
      </c>
      <c r="D16" s="124">
        <v>23</v>
      </c>
      <c r="E16" s="43">
        <f t="shared" si="1"/>
        <v>16.197183098591552</v>
      </c>
      <c r="F16" s="93">
        <v>68</v>
      </c>
      <c r="G16" s="43">
        <f t="shared" si="2"/>
        <v>47.887323943661976</v>
      </c>
      <c r="H16" s="44" t="s">
        <v>88</v>
      </c>
      <c r="I16" s="44">
        <f t="shared" si="3"/>
        <v>46.478873239436624</v>
      </c>
      <c r="J16" s="45">
        <f t="shared" ref="J16:J25" si="10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103</v>
      </c>
      <c r="P16" s="125">
        <v>101</v>
      </c>
      <c r="Q16" s="125">
        <v>24624769</v>
      </c>
      <c r="R16" s="48">
        <f t="shared" si="4"/>
        <v>4125</v>
      </c>
      <c r="S16" s="49">
        <f t="shared" si="5"/>
        <v>99</v>
      </c>
      <c r="T16" s="49">
        <f t="shared" si="6"/>
        <v>4.125</v>
      </c>
      <c r="U16" s="126">
        <v>9.5</v>
      </c>
      <c r="V16" s="126">
        <f t="shared" si="7"/>
        <v>9.5</v>
      </c>
      <c r="W16" s="127" t="s">
        <v>129</v>
      </c>
      <c r="X16" s="129">
        <v>0</v>
      </c>
      <c r="Y16" s="129">
        <v>0</v>
      </c>
      <c r="Z16" s="129">
        <v>938</v>
      </c>
      <c r="AA16" s="129">
        <v>0</v>
      </c>
      <c r="AB16" s="129">
        <v>1088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28">
        <v>34557240</v>
      </c>
      <c r="AH16" s="51">
        <f t="shared" si="9"/>
        <v>596</v>
      </c>
      <c r="AI16" s="52">
        <f t="shared" si="8"/>
        <v>144.4848484848485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7682327</v>
      </c>
      <c r="AQ16" s="129">
        <f t="shared" si="0"/>
        <v>0</v>
      </c>
      <c r="AR16" s="55">
        <v>1.19</v>
      </c>
      <c r="AS16" s="54" t="s">
        <v>101</v>
      </c>
      <c r="AV16" s="41" t="s">
        <v>102</v>
      </c>
      <c r="AW16" s="41" t="s">
        <v>103</v>
      </c>
      <c r="AY16" s="85" t="s">
        <v>175</v>
      </c>
    </row>
    <row r="17" spans="1:51" x14ac:dyDescent="0.25">
      <c r="B17" s="42">
        <v>2.25</v>
      </c>
      <c r="C17" s="42">
        <v>0.29166666666666702</v>
      </c>
      <c r="D17" s="124">
        <v>12</v>
      </c>
      <c r="E17" s="43">
        <f t="shared" si="1"/>
        <v>8.4507042253521139</v>
      </c>
      <c r="F17" s="93">
        <v>83</v>
      </c>
      <c r="G17" s="43">
        <f t="shared" si="2"/>
        <v>58.450704225352112</v>
      </c>
      <c r="H17" s="44" t="s">
        <v>88</v>
      </c>
      <c r="I17" s="44">
        <f t="shared" si="3"/>
        <v>57.04225352112676</v>
      </c>
      <c r="J17" s="45">
        <f t="shared" si="10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139</v>
      </c>
      <c r="P17" s="125">
        <v>137</v>
      </c>
      <c r="Q17" s="125">
        <v>24630199</v>
      </c>
      <c r="R17" s="48">
        <f t="shared" si="4"/>
        <v>5430</v>
      </c>
      <c r="S17" s="49">
        <f t="shared" si="5"/>
        <v>130.32</v>
      </c>
      <c r="T17" s="49">
        <f t="shared" si="6"/>
        <v>5.43</v>
      </c>
      <c r="U17" s="126">
        <v>9.5</v>
      </c>
      <c r="V17" s="126">
        <f t="shared" si="7"/>
        <v>9.5</v>
      </c>
      <c r="W17" s="127" t="s">
        <v>147</v>
      </c>
      <c r="X17" s="129">
        <v>0</v>
      </c>
      <c r="Y17" s="129">
        <v>0</v>
      </c>
      <c r="Z17" s="129">
        <v>1158</v>
      </c>
      <c r="AA17" s="129">
        <v>1185</v>
      </c>
      <c r="AB17" s="129">
        <v>1159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28">
        <v>34558308</v>
      </c>
      <c r="AH17" s="51">
        <f t="shared" si="9"/>
        <v>1068</v>
      </c>
      <c r="AI17" s="52">
        <f t="shared" si="8"/>
        <v>196.68508287292818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9">
        <v>7682327</v>
      </c>
      <c r="AQ17" s="129">
        <f t="shared" si="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8</v>
      </c>
      <c r="E18" s="43">
        <f t="shared" si="1"/>
        <v>5.6338028169014089</v>
      </c>
      <c r="F18" s="93">
        <v>83</v>
      </c>
      <c r="G18" s="43">
        <f t="shared" si="2"/>
        <v>58.450704225352112</v>
      </c>
      <c r="H18" s="44" t="s">
        <v>88</v>
      </c>
      <c r="I18" s="44">
        <f t="shared" si="3"/>
        <v>57.04225352112676</v>
      </c>
      <c r="J18" s="45">
        <f t="shared" si="10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138</v>
      </c>
      <c r="P18" s="125">
        <v>141</v>
      </c>
      <c r="Q18" s="125">
        <v>24635962</v>
      </c>
      <c r="R18" s="48">
        <f t="shared" si="4"/>
        <v>5763</v>
      </c>
      <c r="S18" s="49">
        <f t="shared" si="5"/>
        <v>138.31200000000001</v>
      </c>
      <c r="T18" s="49">
        <f t="shared" si="6"/>
        <v>5.7629999999999999</v>
      </c>
      <c r="U18" s="126">
        <v>9.4</v>
      </c>
      <c r="V18" s="126">
        <f t="shared" si="7"/>
        <v>9.4</v>
      </c>
      <c r="W18" s="127" t="s">
        <v>148</v>
      </c>
      <c r="X18" s="129">
        <v>0</v>
      </c>
      <c r="Y18" s="129">
        <v>1013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28">
        <v>34559580</v>
      </c>
      <c r="AH18" s="51">
        <f t="shared" si="9"/>
        <v>1272</v>
      </c>
      <c r="AI18" s="52">
        <f t="shared" si="8"/>
        <v>220.71837584591358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7682327</v>
      </c>
      <c r="AQ18" s="129">
        <f t="shared" si="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1"/>
        <v>4.9295774647887329</v>
      </c>
      <c r="F19" s="93">
        <v>83</v>
      </c>
      <c r="G19" s="43">
        <f t="shared" si="2"/>
        <v>58.450704225352112</v>
      </c>
      <c r="H19" s="44" t="s">
        <v>88</v>
      </c>
      <c r="I19" s="44">
        <f t="shared" si="3"/>
        <v>57.04225352112676</v>
      </c>
      <c r="J19" s="45">
        <f t="shared" si="10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132</v>
      </c>
      <c r="P19" s="125">
        <v>149</v>
      </c>
      <c r="Q19" s="125">
        <v>24642158</v>
      </c>
      <c r="R19" s="48">
        <f t="shared" si="4"/>
        <v>6196</v>
      </c>
      <c r="S19" s="49">
        <f t="shared" si="5"/>
        <v>148.70400000000001</v>
      </c>
      <c r="T19" s="49">
        <f t="shared" si="6"/>
        <v>6.1959999999999997</v>
      </c>
      <c r="U19" s="126">
        <v>8.8000000000000007</v>
      </c>
      <c r="V19" s="126">
        <f t="shared" si="7"/>
        <v>8.8000000000000007</v>
      </c>
      <c r="W19" s="127" t="s">
        <v>148</v>
      </c>
      <c r="X19" s="129">
        <v>0</v>
      </c>
      <c r="Y19" s="129">
        <v>1095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28">
        <v>34560972</v>
      </c>
      <c r="AH19" s="51">
        <f t="shared" si="9"/>
        <v>1392</v>
      </c>
      <c r="AI19" s="52">
        <f t="shared" si="8"/>
        <v>224.66107165913493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7682327</v>
      </c>
      <c r="AQ19" s="129">
        <f t="shared" si="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1"/>
        <v>4.9295774647887329</v>
      </c>
      <c r="F20" s="93">
        <v>83</v>
      </c>
      <c r="G20" s="43">
        <f t="shared" si="2"/>
        <v>58.450704225352112</v>
      </c>
      <c r="H20" s="44" t="s">
        <v>88</v>
      </c>
      <c r="I20" s="44">
        <f t="shared" si="3"/>
        <v>57.04225352112676</v>
      </c>
      <c r="J20" s="45">
        <f t="shared" si="10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130</v>
      </c>
      <c r="P20" s="125">
        <v>152</v>
      </c>
      <c r="Q20" s="125">
        <v>24648349</v>
      </c>
      <c r="R20" s="48">
        <f t="shared" si="4"/>
        <v>6191</v>
      </c>
      <c r="S20" s="49">
        <f t="shared" si="5"/>
        <v>148.584</v>
      </c>
      <c r="T20" s="49">
        <f t="shared" si="6"/>
        <v>6.1909999999999998</v>
      </c>
      <c r="U20" s="126">
        <v>8</v>
      </c>
      <c r="V20" s="126">
        <f t="shared" si="7"/>
        <v>8</v>
      </c>
      <c r="W20" s="127" t="s">
        <v>148</v>
      </c>
      <c r="X20" s="129">
        <v>0</v>
      </c>
      <c r="Y20" s="129">
        <v>1153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28">
        <v>34562372</v>
      </c>
      <c r="AH20" s="51">
        <f>IF(ISBLANK(AG20),"-",AG20-AG19)</f>
        <v>1400</v>
      </c>
      <c r="AI20" s="52">
        <f t="shared" si="8"/>
        <v>226.13471167824261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7682327</v>
      </c>
      <c r="AQ20" s="129">
        <f t="shared" si="0"/>
        <v>0</v>
      </c>
      <c r="AR20" s="55">
        <v>1.1000000000000001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7</v>
      </c>
      <c r="E21" s="43">
        <f t="shared" si="1"/>
        <v>4.9295774647887329</v>
      </c>
      <c r="F21" s="93">
        <v>83</v>
      </c>
      <c r="G21" s="43">
        <f t="shared" si="2"/>
        <v>58.450704225352112</v>
      </c>
      <c r="H21" s="44" t="s">
        <v>88</v>
      </c>
      <c r="I21" s="44">
        <f t="shared" si="3"/>
        <v>57.04225352112676</v>
      </c>
      <c r="J21" s="45">
        <f t="shared" si="10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129</v>
      </c>
      <c r="P21" s="125">
        <v>150</v>
      </c>
      <c r="Q21" s="125">
        <v>24654508</v>
      </c>
      <c r="R21" s="48">
        <f>Q21-Q20</f>
        <v>6159</v>
      </c>
      <c r="S21" s="49">
        <f t="shared" si="5"/>
        <v>147.816</v>
      </c>
      <c r="T21" s="49">
        <f t="shared" si="6"/>
        <v>6.1589999999999998</v>
      </c>
      <c r="U21" s="126">
        <v>7.3</v>
      </c>
      <c r="V21" s="126">
        <f t="shared" si="7"/>
        <v>7.3</v>
      </c>
      <c r="W21" s="127" t="s">
        <v>148</v>
      </c>
      <c r="X21" s="129">
        <v>0</v>
      </c>
      <c r="Y21" s="129">
        <v>1102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28">
        <v>34563756</v>
      </c>
      <c r="AH21" s="51">
        <f t="shared" si="9"/>
        <v>1384</v>
      </c>
      <c r="AI21" s="52">
        <f t="shared" si="8"/>
        <v>224.71180386426369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7682327</v>
      </c>
      <c r="AQ21" s="129">
        <f t="shared" si="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6</v>
      </c>
      <c r="E22" s="43">
        <f t="shared" si="1"/>
        <v>4.2253521126760569</v>
      </c>
      <c r="F22" s="93">
        <v>83</v>
      </c>
      <c r="G22" s="43">
        <f t="shared" si="2"/>
        <v>58.450704225352112</v>
      </c>
      <c r="H22" s="44" t="s">
        <v>88</v>
      </c>
      <c r="I22" s="44">
        <f t="shared" si="3"/>
        <v>57.04225352112676</v>
      </c>
      <c r="J22" s="45">
        <f t="shared" si="10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127</v>
      </c>
      <c r="P22" s="125">
        <v>142</v>
      </c>
      <c r="Q22" s="125">
        <v>24660482</v>
      </c>
      <c r="R22" s="48">
        <f t="shared" si="4"/>
        <v>5974</v>
      </c>
      <c r="S22" s="49">
        <f t="shared" si="5"/>
        <v>143.376</v>
      </c>
      <c r="T22" s="49">
        <f t="shared" si="6"/>
        <v>5.9740000000000002</v>
      </c>
      <c r="U22" s="126">
        <v>6.6</v>
      </c>
      <c r="V22" s="126">
        <f t="shared" si="7"/>
        <v>6.6</v>
      </c>
      <c r="W22" s="127" t="s">
        <v>148</v>
      </c>
      <c r="X22" s="129">
        <v>0</v>
      </c>
      <c r="Y22" s="129">
        <v>1102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28">
        <v>34565140</v>
      </c>
      <c r="AH22" s="51">
        <f t="shared" si="9"/>
        <v>1384</v>
      </c>
      <c r="AI22" s="52">
        <f t="shared" si="8"/>
        <v>231.67057248074991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7682327</v>
      </c>
      <c r="AQ22" s="129">
        <f t="shared" si="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1"/>
        <v>3.5211267605633805</v>
      </c>
      <c r="F23" s="110">
        <v>81</v>
      </c>
      <c r="G23" s="43">
        <f t="shared" si="2"/>
        <v>57.04225352112676</v>
      </c>
      <c r="H23" s="44" t="s">
        <v>88</v>
      </c>
      <c r="I23" s="44">
        <f t="shared" si="3"/>
        <v>55.633802816901408</v>
      </c>
      <c r="J23" s="45">
        <f t="shared" si="10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130</v>
      </c>
      <c r="P23" s="125">
        <v>143</v>
      </c>
      <c r="Q23" s="125">
        <v>24666351</v>
      </c>
      <c r="R23" s="48">
        <f t="shared" si="4"/>
        <v>5869</v>
      </c>
      <c r="S23" s="49">
        <f t="shared" si="5"/>
        <v>140.85599999999999</v>
      </c>
      <c r="T23" s="49">
        <f t="shared" si="6"/>
        <v>5.8689999999999998</v>
      </c>
      <c r="U23" s="126">
        <v>6.1</v>
      </c>
      <c r="V23" s="126">
        <f t="shared" si="7"/>
        <v>6.1</v>
      </c>
      <c r="W23" s="127" t="s">
        <v>148</v>
      </c>
      <c r="X23" s="129">
        <v>0</v>
      </c>
      <c r="Y23" s="129">
        <v>1060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28">
        <v>34566440</v>
      </c>
      <c r="AH23" s="51">
        <f t="shared" si="9"/>
        <v>1300</v>
      </c>
      <c r="AI23" s="52">
        <f t="shared" si="8"/>
        <v>221.50281138183678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7682327</v>
      </c>
      <c r="AQ23" s="129">
        <f t="shared" si="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5</v>
      </c>
      <c r="E24" s="43">
        <f t="shared" si="1"/>
        <v>3.5211267605633805</v>
      </c>
      <c r="F24" s="110">
        <v>81</v>
      </c>
      <c r="G24" s="43">
        <f t="shared" si="2"/>
        <v>57.04225352112676</v>
      </c>
      <c r="H24" s="44" t="s">
        <v>88</v>
      </c>
      <c r="I24" s="44">
        <f t="shared" si="3"/>
        <v>55.633802816901408</v>
      </c>
      <c r="J24" s="45">
        <f t="shared" si="10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234</v>
      </c>
      <c r="P24" s="125">
        <v>137</v>
      </c>
      <c r="Q24" s="125">
        <v>24672233</v>
      </c>
      <c r="R24" s="48">
        <f t="shared" si="4"/>
        <v>5882</v>
      </c>
      <c r="S24" s="49">
        <f t="shared" si="5"/>
        <v>141.16800000000001</v>
      </c>
      <c r="T24" s="49">
        <f t="shared" si="6"/>
        <v>5.8819999999999997</v>
      </c>
      <c r="U24" s="126">
        <v>5.8</v>
      </c>
      <c r="V24" s="126">
        <f t="shared" si="7"/>
        <v>5.8</v>
      </c>
      <c r="W24" s="127" t="s">
        <v>148</v>
      </c>
      <c r="X24" s="129">
        <v>0</v>
      </c>
      <c r="Y24" s="129">
        <v>1046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28">
        <v>34567828</v>
      </c>
      <c r="AH24" s="51">
        <f t="shared" si="9"/>
        <v>1388</v>
      </c>
      <c r="AI24" s="52">
        <f t="shared" si="8"/>
        <v>235.97415844950697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7682327</v>
      </c>
      <c r="AQ24" s="129">
        <f t="shared" si="0"/>
        <v>0</v>
      </c>
      <c r="AR24" s="55">
        <v>0.99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1"/>
        <v>3.5211267605633805</v>
      </c>
      <c r="F25" s="110">
        <v>81</v>
      </c>
      <c r="G25" s="43">
        <f t="shared" si="2"/>
        <v>57.04225352112676</v>
      </c>
      <c r="H25" s="44" t="s">
        <v>88</v>
      </c>
      <c r="I25" s="44">
        <f t="shared" si="3"/>
        <v>55.633802816901408</v>
      </c>
      <c r="J25" s="45">
        <f t="shared" si="10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129</v>
      </c>
      <c r="P25" s="125">
        <v>137</v>
      </c>
      <c r="Q25" s="125">
        <v>24677931</v>
      </c>
      <c r="R25" s="48">
        <f t="shared" si="4"/>
        <v>5698</v>
      </c>
      <c r="S25" s="49">
        <f t="shared" si="5"/>
        <v>136.75200000000001</v>
      </c>
      <c r="T25" s="49">
        <f t="shared" si="6"/>
        <v>5.6980000000000004</v>
      </c>
      <c r="U25" s="126">
        <v>5.5</v>
      </c>
      <c r="V25" s="126">
        <f t="shared" si="7"/>
        <v>5.5</v>
      </c>
      <c r="W25" s="127" t="s">
        <v>148</v>
      </c>
      <c r="X25" s="129">
        <v>0</v>
      </c>
      <c r="Y25" s="129">
        <v>1040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28">
        <v>34569148</v>
      </c>
      <c r="AH25" s="51">
        <f t="shared" si="9"/>
        <v>1320</v>
      </c>
      <c r="AI25" s="52">
        <f t="shared" si="8"/>
        <v>231.66023166023163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7682327</v>
      </c>
      <c r="AQ25" s="129">
        <f t="shared" si="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4</v>
      </c>
      <c r="E26" s="43">
        <f t="shared" si="1"/>
        <v>2.8169014084507045</v>
      </c>
      <c r="F26" s="110">
        <v>81</v>
      </c>
      <c r="G26" s="43">
        <f t="shared" si="2"/>
        <v>57.04225352112676</v>
      </c>
      <c r="H26" s="44" t="s">
        <v>88</v>
      </c>
      <c r="I26" s="44">
        <f t="shared" si="3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128</v>
      </c>
      <c r="P26" s="125">
        <v>140</v>
      </c>
      <c r="Q26" s="125">
        <v>24683550</v>
      </c>
      <c r="R26" s="48">
        <f t="shared" si="4"/>
        <v>5619</v>
      </c>
      <c r="S26" s="49">
        <f t="shared" si="5"/>
        <v>134.85599999999999</v>
      </c>
      <c r="T26" s="49">
        <f t="shared" si="6"/>
        <v>5.6189999999999998</v>
      </c>
      <c r="U26" s="126">
        <v>5.0999999999999996</v>
      </c>
      <c r="V26" s="126">
        <f t="shared" si="7"/>
        <v>5.0999999999999996</v>
      </c>
      <c r="W26" s="127" t="s">
        <v>148</v>
      </c>
      <c r="X26" s="129">
        <v>0</v>
      </c>
      <c r="Y26" s="129">
        <v>1060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28">
        <v>34570464</v>
      </c>
      <c r="AH26" s="51">
        <f t="shared" si="9"/>
        <v>1316</v>
      </c>
      <c r="AI26" s="52">
        <f t="shared" si="8"/>
        <v>234.20537462181883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7682327</v>
      </c>
      <c r="AQ26" s="129">
        <f t="shared" si="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5</v>
      </c>
      <c r="E27" s="43">
        <f t="shared" si="1"/>
        <v>3.5211267605633805</v>
      </c>
      <c r="F27" s="110">
        <v>81</v>
      </c>
      <c r="G27" s="43">
        <f t="shared" si="2"/>
        <v>57.04225352112676</v>
      </c>
      <c r="H27" s="44" t="s">
        <v>88</v>
      </c>
      <c r="I27" s="44">
        <f t="shared" si="3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130</v>
      </c>
      <c r="P27" s="125">
        <v>138</v>
      </c>
      <c r="Q27" s="125">
        <v>24689278</v>
      </c>
      <c r="R27" s="48">
        <f t="shared" si="4"/>
        <v>5728</v>
      </c>
      <c r="S27" s="49">
        <f t="shared" si="5"/>
        <v>137.47200000000001</v>
      </c>
      <c r="T27" s="49">
        <f t="shared" si="6"/>
        <v>5.7279999999999998</v>
      </c>
      <c r="U27" s="126">
        <v>4.5</v>
      </c>
      <c r="V27" s="126">
        <f t="shared" si="7"/>
        <v>4.5</v>
      </c>
      <c r="W27" s="127" t="s">
        <v>148</v>
      </c>
      <c r="X27" s="129">
        <v>0</v>
      </c>
      <c r="Y27" s="129">
        <v>1049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28">
        <v>34571812</v>
      </c>
      <c r="AH27" s="51">
        <f t="shared" si="9"/>
        <v>1348</v>
      </c>
      <c r="AI27" s="52">
        <f t="shared" si="8"/>
        <v>235.33519553072625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7682327</v>
      </c>
      <c r="AQ27" s="129">
        <f t="shared" si="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5</v>
      </c>
      <c r="E28" s="43">
        <f t="shared" si="1"/>
        <v>3.5211267605633805</v>
      </c>
      <c r="F28" s="110">
        <v>78</v>
      </c>
      <c r="G28" s="43">
        <f t="shared" si="2"/>
        <v>54.929577464788736</v>
      </c>
      <c r="H28" s="44" t="s">
        <v>88</v>
      </c>
      <c r="I28" s="44">
        <f t="shared" si="3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132</v>
      </c>
      <c r="P28" s="125">
        <v>135</v>
      </c>
      <c r="Q28" s="125">
        <v>24694872</v>
      </c>
      <c r="R28" s="48">
        <f t="shared" si="4"/>
        <v>5594</v>
      </c>
      <c r="S28" s="49">
        <f t="shared" si="5"/>
        <v>134.256</v>
      </c>
      <c r="T28" s="49">
        <f t="shared" si="6"/>
        <v>5.5940000000000003</v>
      </c>
      <c r="U28" s="126">
        <v>4.2</v>
      </c>
      <c r="V28" s="126">
        <f t="shared" si="7"/>
        <v>4.2</v>
      </c>
      <c r="W28" s="127" t="s">
        <v>148</v>
      </c>
      <c r="X28" s="129">
        <v>0</v>
      </c>
      <c r="Y28" s="129">
        <v>1019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28">
        <v>34573072</v>
      </c>
      <c r="AH28" s="51">
        <f t="shared" si="9"/>
        <v>1260</v>
      </c>
      <c r="AI28" s="52">
        <f t="shared" si="8"/>
        <v>225.24132999642472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7682327</v>
      </c>
      <c r="AQ28" s="129">
        <f t="shared" si="0"/>
        <v>0</v>
      </c>
      <c r="AR28" s="55">
        <v>0.89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1"/>
        <v>2.8169014084507045</v>
      </c>
      <c r="F29" s="110">
        <v>78</v>
      </c>
      <c r="G29" s="43">
        <f t="shared" si="2"/>
        <v>54.929577464788736</v>
      </c>
      <c r="H29" s="44" t="s">
        <v>88</v>
      </c>
      <c r="I29" s="44">
        <f t="shared" si="3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130</v>
      </c>
      <c r="P29" s="125">
        <v>133</v>
      </c>
      <c r="Q29" s="125">
        <v>24700541</v>
      </c>
      <c r="R29" s="48">
        <f t="shared" si="4"/>
        <v>5669</v>
      </c>
      <c r="S29" s="49">
        <f t="shared" si="5"/>
        <v>136.05600000000001</v>
      </c>
      <c r="T29" s="49">
        <f t="shared" si="6"/>
        <v>5.6689999999999996</v>
      </c>
      <c r="U29" s="126">
        <v>3.9</v>
      </c>
      <c r="V29" s="126">
        <f t="shared" si="7"/>
        <v>3.9</v>
      </c>
      <c r="W29" s="127" t="s">
        <v>148</v>
      </c>
      <c r="X29" s="129">
        <v>0</v>
      </c>
      <c r="Y29" s="129">
        <v>1014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28">
        <v>34574348</v>
      </c>
      <c r="AH29" s="51">
        <f t="shared" si="9"/>
        <v>1276</v>
      </c>
      <c r="AI29" s="52">
        <f t="shared" si="8"/>
        <v>225.08378902804728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7682327</v>
      </c>
      <c r="AQ29" s="129">
        <f t="shared" si="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10</v>
      </c>
      <c r="E30" s="43">
        <f t="shared" si="1"/>
        <v>7.042253521126761</v>
      </c>
      <c r="F30" s="110">
        <v>76</v>
      </c>
      <c r="G30" s="43">
        <f t="shared" si="2"/>
        <v>53.521126760563384</v>
      </c>
      <c r="H30" s="44" t="s">
        <v>88</v>
      </c>
      <c r="I30" s="44">
        <f t="shared" si="3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113</v>
      </c>
      <c r="P30" s="125">
        <v>131</v>
      </c>
      <c r="Q30" s="125">
        <v>24705810</v>
      </c>
      <c r="R30" s="48">
        <f t="shared" si="4"/>
        <v>5269</v>
      </c>
      <c r="S30" s="49">
        <f t="shared" si="5"/>
        <v>126.456</v>
      </c>
      <c r="T30" s="49">
        <f t="shared" si="6"/>
        <v>5.2690000000000001</v>
      </c>
      <c r="U30" s="126">
        <v>3.3</v>
      </c>
      <c r="V30" s="126">
        <f t="shared" si="7"/>
        <v>3.3</v>
      </c>
      <c r="W30" s="127" t="s">
        <v>156</v>
      </c>
      <c r="X30" s="129">
        <v>0</v>
      </c>
      <c r="Y30" s="129">
        <v>1088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28">
        <v>34575408</v>
      </c>
      <c r="AH30" s="51">
        <f t="shared" si="9"/>
        <v>1060</v>
      </c>
      <c r="AI30" s="52">
        <f t="shared" si="8"/>
        <v>201.17669386980452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7682327</v>
      </c>
      <c r="AQ30" s="129">
        <f t="shared" si="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1"/>
        <v>6.3380281690140849</v>
      </c>
      <c r="F31" s="110">
        <v>76</v>
      </c>
      <c r="G31" s="43">
        <f t="shared" si="2"/>
        <v>53.521126760563384</v>
      </c>
      <c r="H31" s="44" t="s">
        <v>88</v>
      </c>
      <c r="I31" s="44">
        <f t="shared" si="3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115</v>
      </c>
      <c r="P31" s="125">
        <v>131</v>
      </c>
      <c r="Q31" s="125">
        <v>24711046</v>
      </c>
      <c r="R31" s="48">
        <f t="shared" si="4"/>
        <v>5236</v>
      </c>
      <c r="S31" s="49">
        <f t="shared" si="5"/>
        <v>125.664</v>
      </c>
      <c r="T31" s="49">
        <f t="shared" si="6"/>
        <v>5.2359999999999998</v>
      </c>
      <c r="U31" s="126">
        <v>2.8</v>
      </c>
      <c r="V31" s="126">
        <f t="shared" si="7"/>
        <v>2.8</v>
      </c>
      <c r="W31" s="127" t="s">
        <v>156</v>
      </c>
      <c r="X31" s="129">
        <v>0</v>
      </c>
      <c r="Y31" s="129">
        <v>1098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28">
        <v>34576452</v>
      </c>
      <c r="AH31" s="51">
        <f t="shared" si="9"/>
        <v>1044</v>
      </c>
      <c r="AI31" s="52">
        <f t="shared" si="8"/>
        <v>199.38884644766998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7682327</v>
      </c>
      <c r="AQ31" s="129">
        <f t="shared" si="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12</v>
      </c>
      <c r="E32" s="43">
        <f t="shared" si="1"/>
        <v>8.4507042253521139</v>
      </c>
      <c r="F32" s="110">
        <v>76</v>
      </c>
      <c r="G32" s="43">
        <f t="shared" si="2"/>
        <v>53.521126760563384</v>
      </c>
      <c r="H32" s="44" t="s">
        <v>88</v>
      </c>
      <c r="I32" s="44">
        <f t="shared" si="3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122</v>
      </c>
      <c r="P32" s="125">
        <v>128</v>
      </c>
      <c r="Q32" s="125">
        <v>24716192</v>
      </c>
      <c r="R32" s="48">
        <f t="shared" si="4"/>
        <v>5146</v>
      </c>
      <c r="S32" s="49">
        <f t="shared" si="5"/>
        <v>123.504</v>
      </c>
      <c r="T32" s="49">
        <f t="shared" si="6"/>
        <v>5.1459999999999999</v>
      </c>
      <c r="U32" s="126">
        <v>2.4</v>
      </c>
      <c r="V32" s="126">
        <f t="shared" si="7"/>
        <v>2.4</v>
      </c>
      <c r="W32" s="127" t="s">
        <v>156</v>
      </c>
      <c r="X32" s="129">
        <v>0</v>
      </c>
      <c r="Y32" s="129">
        <v>993</v>
      </c>
      <c r="Z32" s="129">
        <v>1196</v>
      </c>
      <c r="AA32" s="129">
        <v>0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28">
        <v>34577476</v>
      </c>
      <c r="AH32" s="51">
        <f t="shared" si="9"/>
        <v>1024</v>
      </c>
      <c r="AI32" s="52">
        <f t="shared" si="8"/>
        <v>198.98950641274777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9">
        <v>7682327</v>
      </c>
      <c r="AQ32" s="129">
        <f t="shared" si="0"/>
        <v>0</v>
      </c>
      <c r="AR32" s="55">
        <v>1.02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9</v>
      </c>
      <c r="E33" s="43">
        <f t="shared" si="1"/>
        <v>6.3380281690140849</v>
      </c>
      <c r="F33" s="110">
        <v>66</v>
      </c>
      <c r="G33" s="43">
        <f t="shared" si="2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123</v>
      </c>
      <c r="P33" s="125">
        <v>102</v>
      </c>
      <c r="Q33" s="125">
        <v>24720582</v>
      </c>
      <c r="R33" s="48">
        <f t="shared" si="4"/>
        <v>4390</v>
      </c>
      <c r="S33" s="49">
        <f t="shared" si="5"/>
        <v>105.36</v>
      </c>
      <c r="T33" s="49">
        <f t="shared" si="6"/>
        <v>4.3899999999999997</v>
      </c>
      <c r="U33" s="126">
        <v>3</v>
      </c>
      <c r="V33" s="126">
        <f t="shared" si="7"/>
        <v>3</v>
      </c>
      <c r="W33" s="127" t="s">
        <v>129</v>
      </c>
      <c r="X33" s="129">
        <v>0</v>
      </c>
      <c r="Y33" s="129">
        <v>0</v>
      </c>
      <c r="Z33" s="129">
        <v>1128</v>
      </c>
      <c r="AA33" s="129">
        <v>0</v>
      </c>
      <c r="AB33" s="129">
        <v>1110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28">
        <v>34578276</v>
      </c>
      <c r="AH33" s="51">
        <f t="shared" si="9"/>
        <v>800</v>
      </c>
      <c r="AI33" s="52">
        <f t="shared" si="8"/>
        <v>182.23234624145786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9">
        <v>7684073</v>
      </c>
      <c r="AQ33" s="129">
        <f t="shared" si="0"/>
        <v>1746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10</v>
      </c>
      <c r="E34" s="43">
        <f t="shared" si="1"/>
        <v>7.042253521126761</v>
      </c>
      <c r="F34" s="110">
        <v>66</v>
      </c>
      <c r="G34" s="43">
        <f t="shared" si="2"/>
        <v>46.478873239436624</v>
      </c>
      <c r="H34" s="44" t="s">
        <v>88</v>
      </c>
      <c r="I34" s="44">
        <f t="shared" si="3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120</v>
      </c>
      <c r="P34" s="125">
        <v>91</v>
      </c>
      <c r="Q34" s="125">
        <v>24724712</v>
      </c>
      <c r="R34" s="48">
        <f t="shared" si="4"/>
        <v>4130</v>
      </c>
      <c r="S34" s="49">
        <f t="shared" si="5"/>
        <v>99.12</v>
      </c>
      <c r="T34" s="49">
        <f t="shared" si="6"/>
        <v>4.13</v>
      </c>
      <c r="U34" s="126">
        <v>3.9</v>
      </c>
      <c r="V34" s="126">
        <f>U34</f>
        <v>3.9</v>
      </c>
      <c r="W34" s="127" t="s">
        <v>129</v>
      </c>
      <c r="X34" s="129">
        <v>0</v>
      </c>
      <c r="Y34" s="129">
        <v>0</v>
      </c>
      <c r="Z34" s="129">
        <v>1038</v>
      </c>
      <c r="AA34" s="129">
        <v>0</v>
      </c>
      <c r="AB34" s="129">
        <v>1109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28">
        <v>34578984</v>
      </c>
      <c r="AH34" s="51">
        <f t="shared" si="9"/>
        <v>708</v>
      </c>
      <c r="AI34" s="52">
        <f t="shared" si="8"/>
        <v>171.42857142857144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9">
        <v>7685033</v>
      </c>
      <c r="AQ34" s="129">
        <f t="shared" si="0"/>
        <v>960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123.875</v>
      </c>
      <c r="Q35" s="66">
        <f>Q34-Q10</f>
        <v>122987</v>
      </c>
      <c r="R35" s="67">
        <f>SUM(R11:R34)</f>
        <v>122987</v>
      </c>
      <c r="S35" s="175">
        <f>AVERAGE(S11:S34)</f>
        <v>122.98700000000001</v>
      </c>
      <c r="T35" s="175">
        <f>SUM(T11:T34)</f>
        <v>122.98700000000001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25504</v>
      </c>
      <c r="AH35" s="70">
        <f>SUM(AH11:AH34)</f>
        <v>25504</v>
      </c>
      <c r="AI35" s="71">
        <f>$AH$35/$T35</f>
        <v>207.3715108100856</v>
      </c>
      <c r="AJ35" s="99"/>
      <c r="AK35" s="100"/>
      <c r="AL35" s="100"/>
      <c r="AM35" s="100"/>
      <c r="AN35" s="101"/>
      <c r="AO35" s="72"/>
      <c r="AP35" s="73">
        <f>AP34-AP10</f>
        <v>7509</v>
      </c>
      <c r="AQ35" s="74">
        <f>SUM(AQ11:AQ34)</f>
        <v>7509</v>
      </c>
      <c r="AR35" s="75">
        <f>AVERAGE(AR11:AR34)</f>
        <v>0.96166666666666656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183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11"/>
    </row>
    <row r="41" spans="2:51" x14ac:dyDescent="0.25">
      <c r="B41" s="91" t="s">
        <v>199</v>
      </c>
      <c r="C41" s="116"/>
      <c r="D41" s="116"/>
      <c r="E41" s="121"/>
      <c r="F41" s="121"/>
      <c r="G41" s="121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0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125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5" t="s">
        <v>162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8" t="s">
        <v>142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8" t="s">
        <v>201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15" t="s">
        <v>202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200</v>
      </c>
      <c r="C48" s="94"/>
      <c r="D48" s="94"/>
      <c r="E48" s="94"/>
      <c r="F48" s="94"/>
      <c r="G48" s="94"/>
      <c r="H48" s="94"/>
      <c r="I48" s="123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131</v>
      </c>
      <c r="C49" s="94"/>
      <c r="D49" s="94"/>
      <c r="E49" s="94"/>
      <c r="F49" s="94"/>
      <c r="G49" s="94"/>
      <c r="H49" s="94"/>
      <c r="I49" s="123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132</v>
      </c>
      <c r="C50" s="116"/>
      <c r="D50" s="116"/>
      <c r="E50" s="116"/>
      <c r="F50" s="116"/>
      <c r="G50" s="116"/>
      <c r="H50" s="116"/>
      <c r="I50" s="17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15" t="s">
        <v>204</v>
      </c>
      <c r="C51" s="116"/>
      <c r="D51" s="116"/>
      <c r="E51" s="116"/>
      <c r="F51" s="116"/>
      <c r="G51" s="116"/>
      <c r="H51" s="116"/>
      <c r="I51" s="17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133</v>
      </c>
      <c r="C52" s="116"/>
      <c r="D52" s="116"/>
      <c r="E52" s="116"/>
      <c r="F52" s="116"/>
      <c r="G52" s="116"/>
      <c r="H52" s="116"/>
      <c r="I52" s="17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140</v>
      </c>
      <c r="C53" s="116"/>
      <c r="D53" s="116"/>
      <c r="E53" s="116"/>
      <c r="F53" s="116"/>
      <c r="G53" s="94"/>
      <c r="H53" s="94"/>
      <c r="I53" s="123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20"/>
      <c r="U53" s="120"/>
      <c r="V53" s="120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5" t="s">
        <v>205</v>
      </c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120"/>
      <c r="V54" s="120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3"/>
      <c r="V55" s="83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126</v>
      </c>
      <c r="C56" s="122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3"/>
      <c r="V56" s="83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 t="s">
        <v>182</v>
      </c>
      <c r="C57" s="122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3"/>
      <c r="V57" s="83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5" t="s">
        <v>127</v>
      </c>
      <c r="C58" s="118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18"/>
      <c r="D59" s="116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18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116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5"/>
      <c r="D62" s="116"/>
      <c r="E62" s="116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9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5"/>
      <c r="D63" s="94"/>
      <c r="E63" s="116"/>
      <c r="F63" s="116"/>
      <c r="G63" s="116"/>
      <c r="H63" s="116"/>
      <c r="I63" s="94"/>
      <c r="J63" s="117"/>
      <c r="K63" s="117"/>
      <c r="L63" s="117"/>
      <c r="M63" s="117"/>
      <c r="N63" s="117"/>
      <c r="O63" s="117"/>
      <c r="P63" s="117"/>
      <c r="Q63" s="117"/>
      <c r="R63" s="117"/>
      <c r="S63" s="92"/>
      <c r="T63" s="92"/>
      <c r="U63" s="92"/>
      <c r="V63" s="92"/>
      <c r="W63" s="92"/>
      <c r="X63" s="92"/>
      <c r="Y63" s="92"/>
      <c r="Z63" s="84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111"/>
      <c r="AW63" s="107"/>
      <c r="AX63" s="107"/>
      <c r="AY63" s="107"/>
    </row>
    <row r="64" spans="2:51" x14ac:dyDescent="0.25">
      <c r="B64" s="95"/>
      <c r="C64" s="122"/>
      <c r="D64" s="94"/>
      <c r="E64" s="116"/>
      <c r="F64" s="116"/>
      <c r="G64" s="116"/>
      <c r="H64" s="116"/>
      <c r="I64" s="94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84"/>
      <c r="X64" s="84"/>
      <c r="Y64" s="84"/>
      <c r="Z64" s="112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111"/>
      <c r="AW64" s="107"/>
      <c r="AX64" s="107"/>
      <c r="AY64" s="107"/>
    </row>
    <row r="65" spans="1:51" x14ac:dyDescent="0.25">
      <c r="B65" s="95"/>
      <c r="C65" s="122"/>
      <c r="D65" s="116"/>
      <c r="E65" s="94"/>
      <c r="F65" s="116"/>
      <c r="G65" s="116"/>
      <c r="H65" s="116"/>
      <c r="I65" s="116"/>
      <c r="J65" s="92"/>
      <c r="K65" s="92"/>
      <c r="L65" s="92"/>
      <c r="M65" s="92"/>
      <c r="N65" s="92"/>
      <c r="O65" s="92"/>
      <c r="P65" s="92"/>
      <c r="Q65" s="92"/>
      <c r="R65" s="92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8"/>
      <c r="D66" s="116"/>
      <c r="E66" s="94"/>
      <c r="F66" s="94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177"/>
      <c r="C67" s="118"/>
      <c r="D67" s="116"/>
      <c r="E67" s="116"/>
      <c r="F67" s="94"/>
      <c r="G67" s="94"/>
      <c r="H67" s="94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3"/>
      <c r="V67" s="83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177"/>
      <c r="C68" s="92"/>
      <c r="D68" s="116"/>
      <c r="E68" s="116"/>
      <c r="F68" s="116"/>
      <c r="G68" s="94"/>
      <c r="H68" s="94"/>
      <c r="I68" s="116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20"/>
      <c r="U68" s="83"/>
      <c r="V68" s="83"/>
      <c r="W68" s="112"/>
      <c r="X68" s="112"/>
      <c r="Y68" s="112"/>
      <c r="Z68" s="112"/>
      <c r="AA68" s="112"/>
      <c r="AB68" s="112"/>
      <c r="AC68" s="112"/>
      <c r="AD68" s="112"/>
      <c r="AE68" s="112"/>
      <c r="AM68" s="113"/>
      <c r="AN68" s="113"/>
      <c r="AO68" s="113"/>
      <c r="AP68" s="113"/>
      <c r="AQ68" s="113"/>
      <c r="AR68" s="113"/>
      <c r="AS68" s="114"/>
      <c r="AV68" s="111"/>
      <c r="AW68" s="107"/>
      <c r="AX68" s="107"/>
      <c r="AY68" s="107"/>
    </row>
    <row r="69" spans="1:51" x14ac:dyDescent="0.25">
      <c r="B69" s="180"/>
      <c r="C69" s="122"/>
      <c r="D69" s="92"/>
      <c r="E69" s="116"/>
      <c r="F69" s="116"/>
      <c r="G69" s="116"/>
      <c r="H69" s="116"/>
      <c r="I69" s="92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180"/>
      <c r="C70" s="183"/>
      <c r="D70" s="84"/>
      <c r="E70" s="178"/>
      <c r="F70" s="178"/>
      <c r="G70" s="178"/>
      <c r="H70" s="178"/>
      <c r="I70" s="84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84"/>
      <c r="U70" s="185"/>
      <c r="V70" s="185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U70" s="107"/>
      <c r="AV70" s="111"/>
      <c r="AW70" s="107"/>
      <c r="AX70" s="107"/>
      <c r="AY70" s="107"/>
    </row>
    <row r="71" spans="1:51" s="182" customFormat="1" x14ac:dyDescent="0.25">
      <c r="B71" s="180"/>
      <c r="C71" s="186"/>
      <c r="D71" s="178"/>
      <c r="E71" s="84"/>
      <c r="F71" s="178"/>
      <c r="G71" s="178"/>
      <c r="H71" s="178"/>
      <c r="I71" s="178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84"/>
      <c r="U71" s="185"/>
      <c r="V71" s="185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T71" s="22"/>
      <c r="AV71" s="111"/>
    </row>
    <row r="72" spans="1:51" x14ac:dyDescent="0.25">
      <c r="A72" s="112"/>
      <c r="B72" s="180"/>
      <c r="C72" s="181"/>
      <c r="D72" s="178"/>
      <c r="E72" s="84"/>
      <c r="F72" s="84"/>
      <c r="G72" s="178"/>
      <c r="H72" s="178"/>
      <c r="I72" s="113"/>
      <c r="J72" s="113"/>
      <c r="K72" s="113"/>
      <c r="L72" s="113"/>
      <c r="M72" s="113"/>
      <c r="N72" s="113"/>
      <c r="O72" s="114"/>
      <c r="P72" s="109"/>
      <c r="R72" s="111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B73" s="84"/>
      <c r="C73" s="182"/>
      <c r="D73" s="182"/>
      <c r="E73" s="182"/>
      <c r="F73" s="182"/>
      <c r="G73" s="84"/>
      <c r="H73" s="84"/>
      <c r="I73" s="113"/>
      <c r="J73" s="113"/>
      <c r="K73" s="113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B74" s="84"/>
      <c r="C74" s="182"/>
      <c r="D74" s="182"/>
      <c r="E74" s="182"/>
      <c r="F74" s="182"/>
      <c r="G74" s="84"/>
      <c r="H74" s="84"/>
      <c r="I74" s="113"/>
      <c r="J74" s="113"/>
      <c r="K74" s="113"/>
      <c r="L74" s="113"/>
      <c r="M74" s="113"/>
      <c r="N74" s="113"/>
      <c r="O74" s="114"/>
      <c r="P74" s="109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B75" s="180"/>
      <c r="C75" s="182"/>
      <c r="D75" s="182"/>
      <c r="E75" s="182"/>
      <c r="F75" s="182"/>
      <c r="G75" s="182"/>
      <c r="H75" s="182"/>
      <c r="I75" s="113"/>
      <c r="J75" s="113"/>
      <c r="K75" s="113"/>
      <c r="L75" s="113"/>
      <c r="M75" s="113"/>
      <c r="N75" s="113"/>
      <c r="O75" s="114"/>
      <c r="P75" s="109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A76" s="112"/>
      <c r="C76" s="182"/>
      <c r="D76" s="182"/>
      <c r="E76" s="182"/>
      <c r="F76" s="182"/>
      <c r="G76" s="182"/>
      <c r="H76" s="18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C77" s="182"/>
      <c r="D77" s="182"/>
      <c r="E77" s="182"/>
      <c r="F77" s="182"/>
      <c r="G77" s="182"/>
      <c r="H77" s="182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C78" s="182"/>
      <c r="D78" s="182"/>
      <c r="E78" s="182"/>
      <c r="F78" s="182"/>
      <c r="G78" s="182"/>
      <c r="H78" s="182"/>
      <c r="I78" s="113"/>
      <c r="J78" s="113"/>
      <c r="K78" s="113"/>
      <c r="L78" s="113"/>
      <c r="M78" s="113"/>
      <c r="N78" s="113"/>
      <c r="O78" s="114"/>
      <c r="P78" s="109"/>
      <c r="R78" s="84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I79" s="113"/>
      <c r="J79" s="113"/>
      <c r="K79" s="113"/>
      <c r="L79" s="113"/>
      <c r="M79" s="113"/>
      <c r="N79" s="113"/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R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R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14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4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4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4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4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R102" s="109"/>
      <c r="S102" s="109"/>
      <c r="T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T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09"/>
      <c r="Q104" s="109"/>
      <c r="R104" s="109"/>
      <c r="S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T106" s="109"/>
      <c r="U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T107" s="109"/>
      <c r="U107" s="109"/>
      <c r="AS107" s="107"/>
      <c r="AT107" s="107"/>
      <c r="AU107" s="107"/>
      <c r="AV107" s="107"/>
      <c r="AW107" s="107"/>
      <c r="AX107" s="107"/>
      <c r="AY107" s="107"/>
    </row>
    <row r="119" spans="45:51" x14ac:dyDescent="0.25">
      <c r="AS119" s="107"/>
      <c r="AT119" s="107"/>
      <c r="AU119" s="107"/>
      <c r="AV119" s="107"/>
      <c r="AW119" s="107"/>
      <c r="AX119" s="107"/>
      <c r="AY119" s="107"/>
    </row>
  </sheetData>
  <protectedRanges>
    <protectedRange sqref="N63:R63 B75 S65:T71 B67:B72 S61:T62 N66:R71 T53:T60 T41:T44" name="Range2_12_5_1_1"/>
    <protectedRange sqref="N10 L10 L6 D6 D8 AD8 AF8 O8:U8 AJ8:AR8 AF10 AR11:AR34 L24:N31 G23:G34 N12:N23 N32:N34 E23:E34 N11:AG11 E11:G22 O12:AG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2:H72 F71 E70" name="Range2_2_2_9_2_1_1"/>
    <protectedRange sqref="D68 D71:D72" name="Range2_1_1_1_1_1_9_2_1_1"/>
    <protectedRange sqref="Q10" name="Range1_17_1_1_1"/>
    <protectedRange sqref="AG10" name="Range1_18_1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3:B74 J64:R65 D69:D70 I69:I70 Z62:Z63 S63:Y64 AA63:AU64 E71:E72 G73:H74 F72" name="Range2_2_1_10_1_1_1_2"/>
    <protectedRange sqref="C68" name="Range2_2_1_10_2_1_1_1"/>
    <protectedRange sqref="N61:R62 G69:H69 D65 F68 E67" name="Range2_12_1_6_1_1"/>
    <protectedRange sqref="D60:D61 I65:I67 I61:M62 G70:H71 G63:H65 E68:E69 F69:F70 F62:F64 E61:E63" name="Range2_2_12_1_7_1_1"/>
    <protectedRange sqref="D66:D67" name="Range2_1_1_1_1_11_1_2_1_1"/>
    <protectedRange sqref="E64 G66:H66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0:F61 E60 G62:H62" name="Range2_2_12_1_1_1_1_1"/>
    <protectedRange sqref="C60" name="Range2_1_4_2_1_1_1"/>
    <protectedRange sqref="C62:C63" name="Range2_5_1_1_1"/>
    <protectedRange sqref="E65:E66 F66:F67 G67:H68 I63:I64" name="Range2_2_1_1_1_1"/>
    <protectedRange sqref="D63:D64" name="Range2_1_1_1_1_1_1_1_1"/>
    <protectedRange sqref="AS11:AS15" name="Range1_4_1_1_1_1"/>
    <protectedRange sqref="J11:J15 J26:J34" name="Range1_1_2_1_10_1_1_1_1"/>
    <protectedRange sqref="R78" name="Range2_2_1_10_1_1_1_1_1"/>
    <protectedRange sqref="B41:B42" name="Range2_12_5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G41:H42" name="Range2_2_12_1_3_1_1_1_1_1_4_1_1"/>
    <protectedRange sqref="E41:F42" name="Range2_2_12_1_7_1_1_3_1_1"/>
    <protectedRange sqref="S41:S44" name="Range2_12_5_1_1_2_3_1"/>
    <protectedRange sqref="Q41:R42" name="Range2_12_1_6_1_1_1_1_2_1"/>
    <protectedRange sqref="N41:P42" name="Range2_12_1_2_3_1_1_1_1_2_1"/>
    <protectedRange sqref="I41:M42" name="Range2_2_12_1_4_3_1_1_1_1_2_1"/>
    <protectedRange sqref="D41:D42" name="Range2_2_12_1_3_1_2_1_1_1_2_1_2_1"/>
    <protectedRange sqref="T48:T52" name="Range2_12_5_1_1_3"/>
    <protectedRange sqref="T47" name="Range2_12_5_1_1_2_2"/>
    <protectedRange sqref="S47" name="Range2_12_4_1_1_1_4_2_2_2"/>
    <protectedRange sqref="T45:T46" name="Range2_12_5_1_1_2_1_1"/>
    <protectedRange sqref="S45:S46" name="Range2_12_4_1_1_1_4_2_2_1_1"/>
    <protectedRange sqref="B64:B66" name="Range2_12_5_1_1_2"/>
    <protectedRange sqref="B63" name="Range2_12_5_1_1_2_1_4_1_1_1_2_1_1_1_1_1_1_1"/>
    <protectedRange sqref="F59 G61:H61" name="Range2_2_12_1_1_1_1_1_1"/>
    <protectedRange sqref="D59:E59" name="Range2_2_12_1_7_1_1_2_1"/>
    <protectedRange sqref="C59" name="Range2_1_1_2_1_1_1"/>
    <protectedRange sqref="B61:B62" name="Range2_12_5_1_1_2_1"/>
    <protectedRange sqref="B60" name="Range2_12_5_1_1_2_1_2_1"/>
    <protectedRange sqref="B59" name="Range2_12_5_1_1_2_1_2_2"/>
    <protectedRange sqref="G43:H44" name="Range2_2_12_1_3_1_1_1_1_1_4_1_1_1"/>
    <protectedRange sqref="E43:F44" name="Range2_2_12_1_7_1_1_3_1_1_1"/>
    <protectedRange sqref="Q43:R44" name="Range2_12_1_6_1_1_1_1_2_1_1"/>
    <protectedRange sqref="N43:P44" name="Range2_12_1_2_3_1_1_1_1_2_1_1"/>
    <protectedRange sqref="I43:M44" name="Range2_2_12_1_4_3_1_1_1_1_2_1_1"/>
    <protectedRange sqref="D43:D44" name="Range2_2_12_1_3_1_2_1_1_1_2_1_2_1_1"/>
    <protectedRange sqref="Q47:R47" name="Range2_12_1_6_1_1_1_2_3_2_1_1_3_1"/>
    <protectedRange sqref="N47:P47" name="Range2_12_1_2_3_1_1_1_2_3_2_1_1_3_1"/>
    <protectedRange sqref="K47:M47" name="Range2_2_12_1_4_3_1_1_1_3_3_2_1_1_3_1"/>
    <protectedRange sqref="J47" name="Range2_2_12_1_4_3_1_1_1_3_2_1_2_2_1"/>
    <protectedRange sqref="E45:H46" name="Range2_2_12_1_3_1_2_1_1_1_1_2_1_1_1_1_1_1_1"/>
    <protectedRange sqref="D45:D46" name="Range2_2_12_1_3_1_2_1_1_1_2_1_2_3_1_1_1_1_2"/>
    <protectedRange sqref="G47:H47 D47:E47" name="Range2_2_12_1_3_1_2_1_1_1_2_1_3_2_1_2_1_1_1_1_1_1"/>
    <protectedRange sqref="F47" name="Range2_2_12_1_3_1_2_1_1_1_1_1_2_2_1_2_1_1_1_1_1_1"/>
    <protectedRange sqref="Q45:R46" name="Range2_12_1_6_1_1_1_2_3_2_1_1_1_1_1"/>
    <protectedRange sqref="N45:P46" name="Range2_12_1_2_3_1_1_1_2_3_2_1_1_1_1_1"/>
    <protectedRange sqref="K45:M46" name="Range2_2_12_1_4_3_1_1_1_3_3_2_1_1_1_1_1"/>
    <protectedRange sqref="J45:J46" name="Range2_2_12_1_4_3_1_1_1_3_2_1_2_1_1_1"/>
    <protectedRange sqref="I45:I46" name="Range2_2_12_1_4_2_1_1_1_4_1_2_1_1_1_2_1_1_1"/>
    <protectedRange sqref="I47" name="Range2_2_12_1_4_2_1_1_1_4_1_2_1_1_1_2_2_1_1"/>
    <protectedRange sqref="S57:S60" name="Range2_12_5_1_1_5"/>
    <protectedRange sqref="N57:R60" name="Range2_12_1_6_1_1_1"/>
    <protectedRange sqref="J57:M60" name="Range2_2_12_1_7_1_1_2"/>
    <protectedRange sqref="S54:S56" name="Range2_12_2_1_1_1_2_1_1_1"/>
    <protectedRange sqref="Q55:R56" name="Range2_12_1_4_1_1_1_1_1_1_1_1_1_1_1_1_1_1_1"/>
    <protectedRange sqref="N55:P56" name="Range2_12_1_2_1_1_1_1_1_1_1_1_1_1_1_1_1_1_1_1"/>
    <protectedRange sqref="J55:M56" name="Range2_2_12_1_4_1_1_1_1_1_1_1_1_1_1_1_1_1_1_1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S48:S53" name="Range2_12_4_1_1_1_4_2_2_2_1"/>
    <protectedRange sqref="Q48:R53" name="Range2_12_1_6_1_1_1_2_3_2_1_1_3_2"/>
    <protectedRange sqref="N48:P53" name="Range2_12_1_2_3_1_1_1_2_3_2_1_1_3_2"/>
    <protectedRange sqref="K48:M53" name="Range2_2_12_1_4_3_1_1_1_3_3_2_1_1_3_2"/>
    <protectedRange sqref="J48:J53" name="Range2_2_12_1_4_3_1_1_1_3_2_1_2_2_2"/>
    <protectedRange sqref="G48:H51" name="Range2_2_12_1_3_1_2_1_1_1_2_1_1_1_1_1_1_2_1_1_1"/>
    <protectedRange sqref="D48:E49" name="Range2_2_12_1_3_1_2_1_1_1_2_1_1_1_1_3_1_1_1_1_1"/>
    <protectedRange sqref="F48:F49" name="Range2_2_12_1_3_1_2_1_1_1_3_1_1_1_1_1_3_1_1_1_1_1"/>
    <protectedRange sqref="I48:I51" name="Range2_2_12_1_4_3_1_1_1_2_1_2_1_1_3_1_1_1_1_1_1_1"/>
    <protectedRange sqref="I52" name="Range2_2_12_1_4_3_1_1_1_3_3_1_1_3_1_1_1_1_1_1_2_2"/>
    <protectedRange sqref="E52:H52" name="Range2_2_12_1_3_1_2_1_1_1_1_2_1_1_1_1_1_1_2_2"/>
    <protectedRange sqref="D52" name="Range2_2_12_1_3_1_2_1_1_1_2_1_2_3_1_1_1_1_1_2"/>
    <protectedRange sqref="I54:I60" name="Range2_2_12_1_7_1_1_2_2_1_1"/>
    <protectedRange sqref="I53" name="Range2_2_12_1_4_3_1_1_1_3_3_1_1_3_1_1_1_1_1_1_2_1_1"/>
    <protectedRange sqref="G53:H53" name="Range2_2_12_1_3_1_2_1_1_1_1_2_1_1_1_1_1_1_2_1_1"/>
    <protectedRange sqref="G60:H60" name="Range2_2_12_1_3_1_2_1_1_1_2_1_1_1_1_1_1_2_1_1_1_1_1_1_1_1_1"/>
    <protectedRange sqref="F58 G57:H59" name="Range2_2_12_1_3_3_1_1_1_2_1_1_1_1_1_1_1_1_1_1_1_1_1_1_1_1"/>
    <protectedRange sqref="G54:H54" name="Range2_2_12_1_3_1_2_1_1_1_2_1_1_1_1_1_1_2_1_1_1_1_1_2_1"/>
    <protectedRange sqref="F54:F57" name="Range2_2_12_1_3_1_2_1_1_1_3_1_1_1_1_1_3_1_1_1_1_1_1_1_1_1"/>
    <protectedRange sqref="F53 G55:H56" name="Range2_2_12_1_3_1_2_1_1_1_1_2_1_1_1_1_1_1_1_1_1_1_1"/>
    <protectedRange sqref="D58" name="Range2_2_12_1_7_1_1_2_1_1_1_1_1"/>
    <protectedRange sqref="E58" name="Range2_2_12_1_1_1_1_1_1_1_1_1_1_1"/>
    <protectedRange sqref="C58" name="Range2_1_4_2_1_1_1_1_1_1_1_1"/>
    <protectedRange sqref="D54:E57" name="Range2_2_12_1_3_1_2_1_1_1_3_1_1_1_1_1_1_1_2_1_1_1_1_1_1_1"/>
    <protectedRange sqref="D53:E53" name="Range2_2_12_1_3_1_2_1_1_1_2_1_1_1_1_3_1_1_1_1_1_1_1_1_1_1"/>
    <protectedRange sqref="D50:E51" name="Range2_2_12_1_3_1_2_1_1_1_2_1_1_1_1_3_1_1_1_1_1_1"/>
    <protectedRange sqref="F50:F51" name="Range2_2_12_1_3_1_2_1_1_1_3_1_1_1_1_1_3_1_1_1_1_1_1"/>
    <protectedRange sqref="B43:B45" name="Range2_12_5_1_1_1_2_2_1_1_1_1_1_1_1_1_1_1_1"/>
    <protectedRange sqref="B46" name="Range2_12_5_1_1_1_3_1_1_1_1_1_1_1_1_1_1_1_1"/>
    <protectedRange sqref="B57" name="Range2_12_5_1_1_2_1_4_1_1_1_2_1_1_1_1_1_1_1_1_1_2_1_1_1_1_1"/>
    <protectedRange sqref="B58" name="Range2_12_5_1_1_2_1_2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78" priority="5" operator="containsText" text="N/A">
      <formula>NOT(ISERROR(SEARCH("N/A",X11)))</formula>
    </cfRule>
    <cfRule type="cellIs" dxfId="477" priority="23" operator="equal">
      <formula>0</formula>
    </cfRule>
  </conditionalFormatting>
  <conditionalFormatting sqref="X11:AE34">
    <cfRule type="cellIs" dxfId="476" priority="22" operator="greaterThanOrEqual">
      <formula>1185</formula>
    </cfRule>
  </conditionalFormatting>
  <conditionalFormatting sqref="X11:AE34">
    <cfRule type="cellIs" dxfId="475" priority="21" operator="between">
      <formula>0.1</formula>
      <formula>1184</formula>
    </cfRule>
  </conditionalFormatting>
  <conditionalFormatting sqref="X8 AJ11:AO11 AJ15:AL15 AJ12:AN14 AJ16:AJ34 AK33:AK34 AO12:AO32 AL16:AL34 AM15:AN34">
    <cfRule type="cellIs" dxfId="474" priority="20" operator="equal">
      <formula>0</formula>
    </cfRule>
  </conditionalFormatting>
  <conditionalFormatting sqref="X8 AJ11:AO11 AJ15:AL15 AJ12:AN14 AJ16:AJ34 AK33:AK34 AO12:AO32 AL16:AL34 AM15:AN34">
    <cfRule type="cellIs" dxfId="473" priority="19" operator="greaterThan">
      <formula>1179</formula>
    </cfRule>
  </conditionalFormatting>
  <conditionalFormatting sqref="X8 AJ11:AO11 AJ15:AL15 AJ12:AN14 AJ16:AJ34 AK33:AK34 AO12:AO32 AL16:AL34 AM15:AN34">
    <cfRule type="cellIs" dxfId="472" priority="18" operator="greaterThan">
      <formula>99</formula>
    </cfRule>
  </conditionalFormatting>
  <conditionalFormatting sqref="X8 AJ11:AO11 AJ15:AL15 AJ12:AN14 AJ16:AJ34 AK33:AK34 AO12:AO32 AL16:AL34 AM15:AN34">
    <cfRule type="cellIs" dxfId="471" priority="17" operator="greaterThan">
      <formula>0.99</formula>
    </cfRule>
  </conditionalFormatting>
  <conditionalFormatting sqref="AB8">
    <cfRule type="cellIs" dxfId="470" priority="16" operator="equal">
      <formula>0</formula>
    </cfRule>
  </conditionalFormatting>
  <conditionalFormatting sqref="AB8">
    <cfRule type="cellIs" dxfId="469" priority="15" operator="greaterThan">
      <formula>1179</formula>
    </cfRule>
  </conditionalFormatting>
  <conditionalFormatting sqref="AB8">
    <cfRule type="cellIs" dxfId="468" priority="14" operator="greaterThan">
      <formula>99</formula>
    </cfRule>
  </conditionalFormatting>
  <conditionalFormatting sqref="AB8">
    <cfRule type="cellIs" dxfId="467" priority="13" operator="greaterThan">
      <formula>0.99</formula>
    </cfRule>
  </conditionalFormatting>
  <conditionalFormatting sqref="AQ11:AQ34 AO33:AO34 AK16:AK32">
    <cfRule type="cellIs" dxfId="466" priority="12" operator="equal">
      <formula>0</formula>
    </cfRule>
  </conditionalFormatting>
  <conditionalFormatting sqref="AQ11:AQ34 AO33:AO34 AK16:AK32">
    <cfRule type="cellIs" dxfId="465" priority="11" operator="greaterThan">
      <formula>1179</formula>
    </cfRule>
  </conditionalFormatting>
  <conditionalFormatting sqref="AQ11:AQ34 AO33:AO34 AK16:AK32">
    <cfRule type="cellIs" dxfId="464" priority="10" operator="greaterThan">
      <formula>99</formula>
    </cfRule>
  </conditionalFormatting>
  <conditionalFormatting sqref="AQ11:AQ34 AO33:AO34 AK16:AK32">
    <cfRule type="cellIs" dxfId="463" priority="9" operator="greaterThan">
      <formula>0.99</formula>
    </cfRule>
  </conditionalFormatting>
  <conditionalFormatting sqref="AI11:AI34">
    <cfRule type="cellIs" dxfId="462" priority="8" operator="greaterThan">
      <formula>$AI$8</formula>
    </cfRule>
  </conditionalFormatting>
  <conditionalFormatting sqref="AH11:AH34">
    <cfRule type="cellIs" dxfId="461" priority="6" operator="greaterThan">
      <formula>$AH$8</formula>
    </cfRule>
    <cfRule type="cellIs" dxfId="460" priority="7" operator="greaterThan">
      <formula>$AH$8</formula>
    </cfRule>
  </conditionalFormatting>
  <conditionalFormatting sqref="AP11:AP34">
    <cfRule type="cellIs" dxfId="459" priority="4" operator="equal">
      <formula>0</formula>
    </cfRule>
  </conditionalFormatting>
  <conditionalFormatting sqref="AP11:AP34">
    <cfRule type="cellIs" dxfId="458" priority="3" operator="greaterThan">
      <formula>1179</formula>
    </cfRule>
  </conditionalFormatting>
  <conditionalFormatting sqref="AP11:AP34">
    <cfRule type="cellIs" dxfId="457" priority="2" operator="greaterThan">
      <formula>99</formula>
    </cfRule>
  </conditionalFormatting>
  <conditionalFormatting sqref="AP11:AP34">
    <cfRule type="cellIs" dxfId="45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030A0"/>
  </sheetPr>
  <dimension ref="A2:AY123"/>
  <sheetViews>
    <sheetView showGridLines="0" topLeftCell="S16" zoomScaleNormal="100" workbookViewId="0">
      <selection activeCell="AH16" sqref="AH16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7" width="9" style="107" customWidth="1"/>
    <col min="18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4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4"/>
      <c r="C2" s="109"/>
      <c r="D2" s="109"/>
      <c r="E2" s="5"/>
      <c r="F2" s="5"/>
      <c r="G2" s="109"/>
      <c r="H2" s="6"/>
      <c r="I2" s="6"/>
      <c r="J2" s="109"/>
      <c r="K2" s="6"/>
      <c r="L2" s="6"/>
      <c r="M2" s="109"/>
      <c r="N2" s="109"/>
      <c r="O2" s="7"/>
      <c r="P2" s="8" t="s">
        <v>0</v>
      </c>
      <c r="Q2" s="8"/>
      <c r="R2" s="9"/>
      <c r="S2" s="10"/>
      <c r="T2" s="11"/>
      <c r="U2" s="11"/>
      <c r="V2" s="12"/>
      <c r="W2" s="13"/>
      <c r="X2" s="11"/>
      <c r="Y2" s="11"/>
      <c r="Z2" s="11"/>
      <c r="AA2" s="11"/>
      <c r="AB2" s="11"/>
      <c r="AC2" s="11"/>
      <c r="AD2" s="11"/>
      <c r="AE2" s="11"/>
      <c r="AM2" s="109"/>
      <c r="AN2" s="109"/>
      <c r="AO2" s="109"/>
      <c r="AP2" s="109"/>
      <c r="AQ2" s="109"/>
      <c r="AR2" s="109"/>
    </row>
    <row r="3" spans="2:51" ht="21" x14ac:dyDescent="0.25">
      <c r="B3" s="15" t="s">
        <v>1</v>
      </c>
      <c r="C3" s="15"/>
      <c r="D3" s="15"/>
      <c r="E3" s="109"/>
      <c r="F3" s="6"/>
      <c r="G3" s="6"/>
      <c r="H3" s="109"/>
      <c r="I3" s="109"/>
      <c r="J3" s="109"/>
      <c r="K3" s="16"/>
      <c r="L3" s="17"/>
      <c r="M3" s="109"/>
      <c r="N3" s="109"/>
      <c r="O3" s="18" t="s">
        <v>2</v>
      </c>
      <c r="P3" s="305" t="s">
        <v>130</v>
      </c>
      <c r="Q3" s="306"/>
      <c r="R3" s="306"/>
      <c r="S3" s="306"/>
      <c r="T3" s="306"/>
      <c r="U3" s="307"/>
      <c r="V3" s="19"/>
      <c r="W3" s="19"/>
      <c r="X3" s="19"/>
      <c r="Y3" s="19"/>
      <c r="Z3" s="19"/>
      <c r="AH3" s="109"/>
      <c r="AI3" s="109"/>
      <c r="AJ3" s="109"/>
      <c r="AK3" s="109"/>
      <c r="AL3" s="14"/>
      <c r="AM3" s="109"/>
      <c r="AN3" s="109"/>
      <c r="AO3" s="109"/>
      <c r="AP3" s="109"/>
      <c r="AQ3" s="109"/>
      <c r="AR3" s="109"/>
      <c r="AS3" s="109"/>
    </row>
    <row r="4" spans="2:51" x14ac:dyDescent="0.25">
      <c r="B4" s="20" t="s">
        <v>3</v>
      </c>
      <c r="C4" s="20"/>
      <c r="D4" s="20"/>
      <c r="E4" s="109"/>
      <c r="F4" s="21"/>
      <c r="G4" s="109"/>
      <c r="H4" s="109"/>
      <c r="I4" s="109"/>
      <c r="J4" s="109"/>
      <c r="K4" s="109"/>
      <c r="L4" s="109"/>
      <c r="M4" s="109"/>
      <c r="N4" s="109"/>
      <c r="O4" s="18" t="s">
        <v>4</v>
      </c>
      <c r="P4" s="305" t="s">
        <v>130</v>
      </c>
      <c r="Q4" s="306"/>
      <c r="R4" s="306"/>
      <c r="S4" s="306"/>
      <c r="T4" s="306"/>
      <c r="U4" s="307"/>
      <c r="V4" s="19"/>
      <c r="W4" s="19"/>
      <c r="X4" s="19"/>
      <c r="Y4" s="19"/>
      <c r="Z4" s="19"/>
      <c r="AH4" s="109"/>
      <c r="AI4" s="109"/>
      <c r="AJ4" s="109"/>
      <c r="AK4" s="109"/>
      <c r="AL4" s="14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2"/>
      <c r="F5" s="22"/>
      <c r="G5" s="109"/>
      <c r="H5" s="109"/>
      <c r="I5" s="109"/>
      <c r="J5" s="109"/>
      <c r="K5" s="109"/>
      <c r="L5" s="109"/>
      <c r="M5" s="109"/>
      <c r="N5" s="109"/>
      <c r="O5" s="18" t="s">
        <v>5</v>
      </c>
      <c r="P5" s="305" t="s">
        <v>144</v>
      </c>
      <c r="Q5" s="306"/>
      <c r="R5" s="306"/>
      <c r="S5" s="306"/>
      <c r="T5" s="306"/>
      <c r="U5" s="307"/>
      <c r="V5" s="19"/>
      <c r="W5" s="19"/>
      <c r="X5" s="19"/>
      <c r="Y5" s="19"/>
      <c r="Z5" s="19"/>
      <c r="AH5" s="109"/>
      <c r="AI5" s="109"/>
      <c r="AJ5" s="109"/>
      <c r="AK5" s="109"/>
      <c r="AL5" s="14"/>
      <c r="AM5" s="109"/>
      <c r="AN5" s="109"/>
      <c r="AO5" s="109"/>
      <c r="AP5" s="109"/>
      <c r="AQ5" s="109"/>
      <c r="AR5" s="109"/>
      <c r="AS5" s="109"/>
    </row>
    <row r="6" spans="2:51" x14ac:dyDescent="0.25">
      <c r="B6" s="305" t="s">
        <v>6</v>
      </c>
      <c r="C6" s="307"/>
      <c r="D6" s="308" t="s">
        <v>7</v>
      </c>
      <c r="E6" s="309"/>
      <c r="F6" s="309"/>
      <c r="G6" s="309"/>
      <c r="H6" s="310"/>
      <c r="I6" s="109"/>
      <c r="J6" s="109"/>
      <c r="K6" s="165"/>
      <c r="L6" s="311">
        <v>41686</v>
      </c>
      <c r="M6" s="312"/>
      <c r="N6" s="23"/>
      <c r="O6" s="23"/>
      <c r="P6" s="24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D6" s="25"/>
      <c r="AE6" s="25"/>
      <c r="AJ6" s="26"/>
      <c r="AM6" s="27"/>
      <c r="AN6" s="27"/>
      <c r="AO6" s="27"/>
      <c r="AP6" s="27"/>
      <c r="AQ6" s="27"/>
      <c r="AR6" s="27"/>
      <c r="AS6" s="28"/>
    </row>
    <row r="7" spans="2:51" ht="36" x14ac:dyDescent="0.25">
      <c r="B7" s="294" t="s">
        <v>8</v>
      </c>
      <c r="C7" s="295"/>
      <c r="D7" s="294" t="s">
        <v>9</v>
      </c>
      <c r="E7" s="296"/>
      <c r="F7" s="296"/>
      <c r="G7" s="295"/>
      <c r="H7" s="160" t="s">
        <v>10</v>
      </c>
      <c r="I7" s="161" t="s">
        <v>11</v>
      </c>
      <c r="J7" s="161" t="s">
        <v>12</v>
      </c>
      <c r="K7" s="161" t="s">
        <v>13</v>
      </c>
      <c r="L7" s="14"/>
      <c r="M7" s="14"/>
      <c r="N7" s="14"/>
      <c r="O7" s="160" t="s">
        <v>14</v>
      </c>
      <c r="P7" s="294" t="s">
        <v>15</v>
      </c>
      <c r="Q7" s="296"/>
      <c r="R7" s="296"/>
      <c r="S7" s="296"/>
      <c r="T7" s="295"/>
      <c r="U7" s="293" t="s">
        <v>16</v>
      </c>
      <c r="V7" s="293"/>
      <c r="W7" s="161" t="s">
        <v>17</v>
      </c>
      <c r="X7" s="294" t="s">
        <v>18</v>
      </c>
      <c r="Y7" s="295"/>
      <c r="Z7" s="294" t="s">
        <v>19</v>
      </c>
      <c r="AA7" s="295"/>
      <c r="AB7" s="294" t="s">
        <v>20</v>
      </c>
      <c r="AC7" s="295"/>
      <c r="AD7" s="294" t="s">
        <v>21</v>
      </c>
      <c r="AE7" s="295"/>
      <c r="AF7" s="161" t="s">
        <v>22</v>
      </c>
      <c r="AG7" s="161" t="s">
        <v>23</v>
      </c>
      <c r="AH7" s="161" t="s">
        <v>24</v>
      </c>
      <c r="AI7" s="161" t="s">
        <v>25</v>
      </c>
      <c r="AJ7" s="294" t="s">
        <v>26</v>
      </c>
      <c r="AK7" s="296"/>
      <c r="AL7" s="296"/>
      <c r="AM7" s="296"/>
      <c r="AN7" s="295"/>
      <c r="AO7" s="294" t="s">
        <v>27</v>
      </c>
      <c r="AP7" s="296"/>
      <c r="AQ7" s="295"/>
      <c r="AR7" s="161" t="s">
        <v>28</v>
      </c>
      <c r="AS7" s="29"/>
      <c r="AT7" s="14"/>
      <c r="AU7" s="14"/>
      <c r="AV7" s="14"/>
      <c r="AW7" s="14"/>
      <c r="AX7" s="14"/>
      <c r="AY7" s="14"/>
    </row>
    <row r="8" spans="2:51" x14ac:dyDescent="0.25">
      <c r="B8" s="297">
        <v>42044</v>
      </c>
      <c r="C8" s="298"/>
      <c r="D8" s="299" t="s">
        <v>29</v>
      </c>
      <c r="E8" s="300"/>
      <c r="F8" s="300"/>
      <c r="G8" s="301"/>
      <c r="H8" s="30"/>
      <c r="I8" s="299" t="s">
        <v>29</v>
      </c>
      <c r="J8" s="300"/>
      <c r="K8" s="301"/>
      <c r="L8" s="31"/>
      <c r="M8" s="31"/>
      <c r="N8" s="31"/>
      <c r="O8" s="30" t="s">
        <v>30</v>
      </c>
      <c r="P8" s="30" t="s">
        <v>30</v>
      </c>
      <c r="Q8" s="30" t="s">
        <v>31</v>
      </c>
      <c r="R8" s="30" t="s">
        <v>31</v>
      </c>
      <c r="S8" s="30" t="s">
        <v>30</v>
      </c>
      <c r="T8" s="30" t="s">
        <v>32</v>
      </c>
      <c r="U8" s="302" t="s">
        <v>33</v>
      </c>
      <c r="V8" s="302"/>
      <c r="W8" s="32" t="s">
        <v>34</v>
      </c>
      <c r="X8" s="285">
        <v>0</v>
      </c>
      <c r="Y8" s="286"/>
      <c r="Z8" s="303" t="s">
        <v>35</v>
      </c>
      <c r="AA8" s="304"/>
      <c r="AB8" s="285">
        <v>1185</v>
      </c>
      <c r="AC8" s="286"/>
      <c r="AD8" s="287">
        <v>800</v>
      </c>
      <c r="AE8" s="288"/>
      <c r="AF8" s="30"/>
      <c r="AG8" s="32">
        <f>AG34-AG10</f>
        <v>26020</v>
      </c>
      <c r="AH8" s="33"/>
      <c r="AI8" s="33"/>
      <c r="AJ8" s="30" t="s">
        <v>36</v>
      </c>
      <c r="AK8" s="30" t="s">
        <v>36</v>
      </c>
      <c r="AL8" s="30" t="s">
        <v>36</v>
      </c>
      <c r="AM8" s="30" t="s">
        <v>36</v>
      </c>
      <c r="AN8" s="30" t="s">
        <v>36</v>
      </c>
      <c r="AO8" s="30" t="s">
        <v>36</v>
      </c>
      <c r="AP8" s="30" t="s">
        <v>31</v>
      </c>
      <c r="AQ8" s="30" t="s">
        <v>31</v>
      </c>
      <c r="AR8" s="30" t="s">
        <v>37</v>
      </c>
      <c r="AS8" s="29"/>
      <c r="AV8" s="34" t="s">
        <v>38</v>
      </c>
    </row>
    <row r="9" spans="2:51" ht="60" x14ac:dyDescent="0.25">
      <c r="B9" s="277" t="s">
        <v>39</v>
      </c>
      <c r="C9" s="277"/>
      <c r="D9" s="289" t="s">
        <v>40</v>
      </c>
      <c r="E9" s="290"/>
      <c r="F9" s="291" t="s">
        <v>41</v>
      </c>
      <c r="G9" s="290"/>
      <c r="H9" s="292" t="s">
        <v>42</v>
      </c>
      <c r="I9" s="277" t="s">
        <v>43</v>
      </c>
      <c r="J9" s="277"/>
      <c r="K9" s="277"/>
      <c r="L9" s="161" t="s">
        <v>44</v>
      </c>
      <c r="M9" s="293" t="s">
        <v>45</v>
      </c>
      <c r="N9" s="35" t="s">
        <v>46</v>
      </c>
      <c r="O9" s="283" t="s">
        <v>47</v>
      </c>
      <c r="P9" s="283" t="s">
        <v>48</v>
      </c>
      <c r="Q9" s="36" t="s">
        <v>49</v>
      </c>
      <c r="R9" s="271" t="s">
        <v>50</v>
      </c>
      <c r="S9" s="272"/>
      <c r="T9" s="273"/>
      <c r="U9" s="162" t="s">
        <v>51</v>
      </c>
      <c r="V9" s="162" t="s">
        <v>52</v>
      </c>
      <c r="W9" s="277" t="s">
        <v>53</v>
      </c>
      <c r="X9" s="278" t="s">
        <v>54</v>
      </c>
      <c r="Y9" s="279"/>
      <c r="Z9" s="279"/>
      <c r="AA9" s="279"/>
      <c r="AB9" s="279"/>
      <c r="AC9" s="279"/>
      <c r="AD9" s="279"/>
      <c r="AE9" s="280"/>
      <c r="AF9" s="164" t="s">
        <v>55</v>
      </c>
      <c r="AG9" s="164" t="s">
        <v>56</v>
      </c>
      <c r="AH9" s="266" t="s">
        <v>57</v>
      </c>
      <c r="AI9" s="281" t="s">
        <v>58</v>
      </c>
      <c r="AJ9" s="162" t="s">
        <v>59</v>
      </c>
      <c r="AK9" s="162" t="s">
        <v>60</v>
      </c>
      <c r="AL9" s="162" t="s">
        <v>61</v>
      </c>
      <c r="AM9" s="162" t="s">
        <v>62</v>
      </c>
      <c r="AN9" s="162" t="s">
        <v>63</v>
      </c>
      <c r="AO9" s="162" t="s">
        <v>64</v>
      </c>
      <c r="AP9" s="162" t="s">
        <v>65</v>
      </c>
      <c r="AQ9" s="283" t="s">
        <v>66</v>
      </c>
      <c r="AR9" s="162" t="s">
        <v>67</v>
      </c>
      <c r="AS9" s="266" t="s">
        <v>68</v>
      </c>
      <c r="AV9" s="37" t="s">
        <v>69</v>
      </c>
      <c r="AW9" s="37" t="s">
        <v>70</v>
      </c>
      <c r="AY9" s="38" t="s">
        <v>71</v>
      </c>
    </row>
    <row r="10" spans="2:51" x14ac:dyDescent="0.25">
      <c r="B10" s="162" t="s">
        <v>72</v>
      </c>
      <c r="C10" s="162" t="s">
        <v>73</v>
      </c>
      <c r="D10" s="162" t="s">
        <v>74</v>
      </c>
      <c r="E10" s="162" t="s">
        <v>75</v>
      </c>
      <c r="F10" s="162" t="s">
        <v>74</v>
      </c>
      <c r="G10" s="162" t="s">
        <v>75</v>
      </c>
      <c r="H10" s="292"/>
      <c r="I10" s="162" t="s">
        <v>75</v>
      </c>
      <c r="J10" s="162" t="s">
        <v>75</v>
      </c>
      <c r="K10" s="162" t="s">
        <v>75</v>
      </c>
      <c r="L10" s="30" t="s">
        <v>29</v>
      </c>
      <c r="M10" s="293"/>
      <c r="N10" s="30" t="s">
        <v>29</v>
      </c>
      <c r="O10" s="284"/>
      <c r="P10" s="284"/>
      <c r="Q10" s="3">
        <f>'FEB 8'!Q34</f>
        <v>24724712</v>
      </c>
      <c r="R10" s="274"/>
      <c r="S10" s="275"/>
      <c r="T10" s="276"/>
      <c r="U10" s="162" t="s">
        <v>75</v>
      </c>
      <c r="V10" s="162" t="s">
        <v>75</v>
      </c>
      <c r="W10" s="277"/>
      <c r="X10" s="39" t="s">
        <v>76</v>
      </c>
      <c r="Y10" s="39" t="s">
        <v>77</v>
      </c>
      <c r="Z10" s="39" t="s">
        <v>78</v>
      </c>
      <c r="AA10" s="39" t="s">
        <v>79</v>
      </c>
      <c r="AB10" s="39" t="s">
        <v>80</v>
      </c>
      <c r="AC10" s="39" t="s">
        <v>81</v>
      </c>
      <c r="AD10" s="39" t="s">
        <v>82</v>
      </c>
      <c r="AE10" s="39" t="s">
        <v>83</v>
      </c>
      <c r="AF10" s="40"/>
      <c r="AG10" s="125">
        <f>'FEB 8'!AG34</f>
        <v>34578984</v>
      </c>
      <c r="AH10" s="266"/>
      <c r="AI10" s="282"/>
      <c r="AJ10" s="162" t="s">
        <v>84</v>
      </c>
      <c r="AK10" s="162" t="s">
        <v>84</v>
      </c>
      <c r="AL10" s="162" t="s">
        <v>84</v>
      </c>
      <c r="AM10" s="162" t="s">
        <v>84</v>
      </c>
      <c r="AN10" s="162" t="s">
        <v>84</v>
      </c>
      <c r="AO10" s="162" t="s">
        <v>84</v>
      </c>
      <c r="AP10" s="2">
        <f>'FEB 8'!AP34</f>
        <v>7685033</v>
      </c>
      <c r="AQ10" s="284"/>
      <c r="AR10" s="163" t="s">
        <v>85</v>
      </c>
      <c r="AS10" s="266"/>
      <c r="AV10" s="41" t="s">
        <v>86</v>
      </c>
      <c r="AW10" s="41" t="s">
        <v>87</v>
      </c>
      <c r="AY10" s="85" t="s">
        <v>130</v>
      </c>
    </row>
    <row r="11" spans="2:51" x14ac:dyDescent="0.25">
      <c r="B11" s="42">
        <v>2</v>
      </c>
      <c r="C11" s="42">
        <v>4.1666666666666664E-2</v>
      </c>
      <c r="D11" s="124">
        <v>10</v>
      </c>
      <c r="E11" s="43">
        <f>D11/1.42</f>
        <v>7.042253521126761</v>
      </c>
      <c r="F11" s="110">
        <v>66</v>
      </c>
      <c r="G11" s="43">
        <f>F11/1.42</f>
        <v>46.478873239436624</v>
      </c>
      <c r="H11" s="44" t="s">
        <v>88</v>
      </c>
      <c r="I11" s="44">
        <f>J11-(2/1.42)</f>
        <v>41.549295774647888</v>
      </c>
      <c r="J11" s="45">
        <f>(F11-5)/1.42</f>
        <v>42.95774647887324</v>
      </c>
      <c r="K11" s="44">
        <f>J11+(6/1.42)</f>
        <v>47.183098591549296</v>
      </c>
      <c r="L11" s="46">
        <v>14</v>
      </c>
      <c r="M11" s="47" t="s">
        <v>89</v>
      </c>
      <c r="N11" s="47">
        <v>11.4</v>
      </c>
      <c r="O11" s="125">
        <v>126</v>
      </c>
      <c r="P11" s="125">
        <v>92</v>
      </c>
      <c r="Q11" s="125">
        <v>24728565</v>
      </c>
      <c r="R11" s="48">
        <f>Q11-Q10</f>
        <v>3853</v>
      </c>
      <c r="S11" s="49">
        <f>R11*24/1000</f>
        <v>92.471999999999994</v>
      </c>
      <c r="T11" s="49">
        <f>R11/1000</f>
        <v>3.8530000000000002</v>
      </c>
      <c r="U11" s="126">
        <v>5.4</v>
      </c>
      <c r="V11" s="126">
        <f>U11</f>
        <v>5.4</v>
      </c>
      <c r="W11" s="127" t="s">
        <v>129</v>
      </c>
      <c r="X11" s="129">
        <v>0</v>
      </c>
      <c r="Y11" s="129">
        <v>0</v>
      </c>
      <c r="Z11" s="129">
        <v>1038</v>
      </c>
      <c r="AA11" s="129">
        <v>0</v>
      </c>
      <c r="AB11" s="129">
        <v>1079</v>
      </c>
      <c r="AC11" s="50" t="s">
        <v>90</v>
      </c>
      <c r="AD11" s="50" t="s">
        <v>90</v>
      </c>
      <c r="AE11" s="50" t="s">
        <v>90</v>
      </c>
      <c r="AF11" s="128" t="s">
        <v>90</v>
      </c>
      <c r="AG11" s="187">
        <v>34579644</v>
      </c>
      <c r="AH11" s="51">
        <f>IF(ISBLANK(AG11),"-",AG11-AG10)</f>
        <v>660</v>
      </c>
      <c r="AI11" s="52">
        <f>AH11/T11</f>
        <v>171.29509473137813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9">
        <v>7686393</v>
      </c>
      <c r="AQ11" s="129">
        <f>AP11-AP10</f>
        <v>1360</v>
      </c>
      <c r="AR11" s="53"/>
      <c r="AS11" s="54" t="s">
        <v>113</v>
      </c>
      <c r="AV11" s="41" t="s">
        <v>88</v>
      </c>
      <c r="AW11" s="41" t="s">
        <v>91</v>
      </c>
      <c r="AY11" s="85" t="s">
        <v>136</v>
      </c>
    </row>
    <row r="12" spans="2:51" x14ac:dyDescent="0.25">
      <c r="B12" s="42">
        <v>2.0416666666666701</v>
      </c>
      <c r="C12" s="42">
        <v>8.3333333333333329E-2</v>
      </c>
      <c r="D12" s="124">
        <v>13</v>
      </c>
      <c r="E12" s="43">
        <f t="shared" ref="E12:E34" si="0">D12/1.42</f>
        <v>9.1549295774647899</v>
      </c>
      <c r="F12" s="110">
        <v>66</v>
      </c>
      <c r="G12" s="43">
        <f t="shared" ref="G12:G34" si="1">F12/1.42</f>
        <v>46.478873239436624</v>
      </c>
      <c r="H12" s="44" t="s">
        <v>88</v>
      </c>
      <c r="I12" s="44">
        <f t="shared" ref="I12:I34" si="2">J12-(2/1.42)</f>
        <v>41.549295774647888</v>
      </c>
      <c r="J12" s="45">
        <f>(F12-5)/1.42</f>
        <v>42.95774647887324</v>
      </c>
      <c r="K12" s="44">
        <f>J12+(6/1.42)</f>
        <v>47.183098591549296</v>
      </c>
      <c r="L12" s="46">
        <v>14</v>
      </c>
      <c r="M12" s="47" t="s">
        <v>89</v>
      </c>
      <c r="N12" s="47">
        <v>11.2</v>
      </c>
      <c r="O12" s="125">
        <v>125</v>
      </c>
      <c r="P12" s="125">
        <v>88</v>
      </c>
      <c r="Q12" s="125">
        <v>24732112</v>
      </c>
      <c r="R12" s="48">
        <f t="shared" ref="R12:R34" si="3">Q12-Q11</f>
        <v>3547</v>
      </c>
      <c r="S12" s="49">
        <f t="shared" ref="S12:S34" si="4">R12*24/1000</f>
        <v>85.128</v>
      </c>
      <c r="T12" s="49">
        <f t="shared" ref="T12:T34" si="5">R12/1000</f>
        <v>3.5470000000000002</v>
      </c>
      <c r="U12" s="126">
        <v>6.9</v>
      </c>
      <c r="V12" s="126">
        <f t="shared" ref="V12:V33" si="6">U12</f>
        <v>6.9</v>
      </c>
      <c r="W12" s="127" t="s">
        <v>129</v>
      </c>
      <c r="X12" s="129">
        <v>0</v>
      </c>
      <c r="Y12" s="129">
        <v>0</v>
      </c>
      <c r="Z12" s="129">
        <v>992</v>
      </c>
      <c r="AA12" s="129">
        <v>0</v>
      </c>
      <c r="AB12" s="129">
        <v>1079</v>
      </c>
      <c r="AC12" s="50" t="s">
        <v>90</v>
      </c>
      <c r="AD12" s="50" t="s">
        <v>90</v>
      </c>
      <c r="AE12" s="50" t="s">
        <v>90</v>
      </c>
      <c r="AF12" s="128" t="s">
        <v>90</v>
      </c>
      <c r="AG12" s="187">
        <v>34580232</v>
      </c>
      <c r="AH12" s="51">
        <f>IF(ISBLANK(AG12),"-",AG12-AG11)</f>
        <v>588</v>
      </c>
      <c r="AI12" s="52">
        <f t="shared" ref="AI12:AI34" si="7">AH12/T12</f>
        <v>165.7738934310685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9">
        <v>7687815</v>
      </c>
      <c r="AQ12" s="129">
        <f>AP12-AP11</f>
        <v>1422</v>
      </c>
      <c r="AR12" s="55">
        <v>0.91</v>
      </c>
      <c r="AS12" s="54" t="s">
        <v>113</v>
      </c>
      <c r="AV12" s="41" t="s">
        <v>92</v>
      </c>
      <c r="AW12" s="41" t="s">
        <v>93</v>
      </c>
      <c r="AY12" s="85" t="s">
        <v>139</v>
      </c>
    </row>
    <row r="13" spans="2:51" x14ac:dyDescent="0.25">
      <c r="B13" s="42">
        <v>2.0833333333333299</v>
      </c>
      <c r="C13" s="42">
        <v>0.125</v>
      </c>
      <c r="D13" s="124">
        <v>15</v>
      </c>
      <c r="E13" s="43">
        <f t="shared" si="0"/>
        <v>10.563380281690142</v>
      </c>
      <c r="F13" s="110">
        <v>66</v>
      </c>
      <c r="G13" s="43">
        <f t="shared" si="1"/>
        <v>46.478873239436624</v>
      </c>
      <c r="H13" s="44" t="s">
        <v>88</v>
      </c>
      <c r="I13" s="44">
        <f t="shared" si="2"/>
        <v>41.549295774647888</v>
      </c>
      <c r="J13" s="45">
        <f>(F13-5)/1.42</f>
        <v>42.95774647887324</v>
      </c>
      <c r="K13" s="44">
        <f>J13+(6/1.42)</f>
        <v>47.183098591549296</v>
      </c>
      <c r="L13" s="46">
        <v>14</v>
      </c>
      <c r="M13" s="47" t="s">
        <v>89</v>
      </c>
      <c r="N13" s="47">
        <v>11.2</v>
      </c>
      <c r="O13" s="125">
        <v>122</v>
      </c>
      <c r="P13" s="125">
        <v>85</v>
      </c>
      <c r="Q13" s="125">
        <v>24735487</v>
      </c>
      <c r="R13" s="48">
        <f t="shared" si="3"/>
        <v>3375</v>
      </c>
      <c r="S13" s="49">
        <f t="shared" si="4"/>
        <v>81</v>
      </c>
      <c r="T13" s="49">
        <f t="shared" si="5"/>
        <v>3.375</v>
      </c>
      <c r="U13" s="126">
        <v>8.3000000000000007</v>
      </c>
      <c r="V13" s="126">
        <f t="shared" si="6"/>
        <v>8.3000000000000007</v>
      </c>
      <c r="W13" s="127" t="s">
        <v>129</v>
      </c>
      <c r="X13" s="129">
        <v>0</v>
      </c>
      <c r="Y13" s="129">
        <v>0</v>
      </c>
      <c r="Z13" s="129">
        <v>951</v>
      </c>
      <c r="AA13" s="129">
        <v>0</v>
      </c>
      <c r="AB13" s="129">
        <v>1080</v>
      </c>
      <c r="AC13" s="50" t="s">
        <v>90</v>
      </c>
      <c r="AD13" s="50" t="s">
        <v>90</v>
      </c>
      <c r="AE13" s="50" t="s">
        <v>90</v>
      </c>
      <c r="AF13" s="128" t="s">
        <v>90</v>
      </c>
      <c r="AG13" s="187">
        <v>34580780</v>
      </c>
      <c r="AH13" s="51">
        <f>IF(ISBLANK(AG13),"-",AG13-AG12)</f>
        <v>548</v>
      </c>
      <c r="AI13" s="52">
        <f t="shared" si="7"/>
        <v>162.37037037037038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9">
        <v>7689223</v>
      </c>
      <c r="AQ13" s="129">
        <f>AP13-AP12</f>
        <v>1408</v>
      </c>
      <c r="AR13" s="53"/>
      <c r="AS13" s="54" t="s">
        <v>113</v>
      </c>
      <c r="AV13" s="41" t="s">
        <v>94</v>
      </c>
      <c r="AW13" s="41" t="s">
        <v>95</v>
      </c>
      <c r="AY13" s="85" t="s">
        <v>137</v>
      </c>
    </row>
    <row r="14" spans="2:51" x14ac:dyDescent="0.25">
      <c r="B14" s="42">
        <v>2.125</v>
      </c>
      <c r="C14" s="42">
        <v>0.16666666666666666</v>
      </c>
      <c r="D14" s="124">
        <v>20</v>
      </c>
      <c r="E14" s="43">
        <f t="shared" si="0"/>
        <v>14.084507042253522</v>
      </c>
      <c r="F14" s="110">
        <v>66</v>
      </c>
      <c r="G14" s="43">
        <f t="shared" si="1"/>
        <v>46.478873239436624</v>
      </c>
      <c r="H14" s="44" t="s">
        <v>88</v>
      </c>
      <c r="I14" s="44">
        <f t="shared" si="2"/>
        <v>41.549295774647888</v>
      </c>
      <c r="J14" s="45">
        <f>J15</f>
        <v>42.95774647887324</v>
      </c>
      <c r="K14" s="44">
        <f>J14+(6/1.42)</f>
        <v>47.183098591549296</v>
      </c>
      <c r="L14" s="46">
        <v>14</v>
      </c>
      <c r="M14" s="47" t="s">
        <v>89</v>
      </c>
      <c r="N14" s="47">
        <v>12.8</v>
      </c>
      <c r="O14" s="125">
        <v>88</v>
      </c>
      <c r="P14" s="125">
        <v>86</v>
      </c>
      <c r="Q14" s="125">
        <v>24739279</v>
      </c>
      <c r="R14" s="48">
        <f t="shared" si="3"/>
        <v>3792</v>
      </c>
      <c r="S14" s="49">
        <f t="shared" si="4"/>
        <v>91.007999999999996</v>
      </c>
      <c r="T14" s="49">
        <f t="shared" si="5"/>
        <v>3.7919999999999998</v>
      </c>
      <c r="U14" s="126">
        <v>9.5</v>
      </c>
      <c r="V14" s="126">
        <f t="shared" si="6"/>
        <v>9.5</v>
      </c>
      <c r="W14" s="127" t="s">
        <v>129</v>
      </c>
      <c r="X14" s="129">
        <v>0</v>
      </c>
      <c r="Y14" s="129">
        <v>0</v>
      </c>
      <c r="Z14" s="129">
        <v>907</v>
      </c>
      <c r="AA14" s="129">
        <v>0</v>
      </c>
      <c r="AB14" s="129">
        <v>1079</v>
      </c>
      <c r="AC14" s="50" t="s">
        <v>90</v>
      </c>
      <c r="AD14" s="50" t="s">
        <v>90</v>
      </c>
      <c r="AE14" s="50" t="s">
        <v>90</v>
      </c>
      <c r="AF14" s="128" t="s">
        <v>90</v>
      </c>
      <c r="AG14" s="187">
        <v>34581372</v>
      </c>
      <c r="AH14" s="51">
        <f t="shared" ref="AH14:AH34" si="8">IF(ISBLANK(AG14),"-",AG14-AG13)</f>
        <v>592</v>
      </c>
      <c r="AI14" s="52">
        <f t="shared" si="7"/>
        <v>156.11814345991561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9">
        <v>7690185</v>
      </c>
      <c r="AQ14" s="129">
        <f>AP14-AP13</f>
        <v>962</v>
      </c>
      <c r="AR14" s="53"/>
      <c r="AS14" s="54" t="s">
        <v>113</v>
      </c>
      <c r="AT14" s="56"/>
      <c r="AV14" s="41" t="s">
        <v>96</v>
      </c>
      <c r="AW14" s="41" t="s">
        <v>97</v>
      </c>
      <c r="AY14" s="85" t="s">
        <v>144</v>
      </c>
    </row>
    <row r="15" spans="2:51" x14ac:dyDescent="0.25">
      <c r="B15" s="42">
        <v>2.1666666666666701</v>
      </c>
      <c r="C15" s="42">
        <v>0.20833333333333301</v>
      </c>
      <c r="D15" s="124">
        <v>20</v>
      </c>
      <c r="E15" s="43">
        <f t="shared" si="0"/>
        <v>14.084507042253522</v>
      </c>
      <c r="F15" s="110">
        <v>66</v>
      </c>
      <c r="G15" s="43">
        <f t="shared" si="1"/>
        <v>46.478873239436624</v>
      </c>
      <c r="H15" s="44" t="s">
        <v>88</v>
      </c>
      <c r="I15" s="44">
        <f t="shared" si="2"/>
        <v>41.549295774647888</v>
      </c>
      <c r="J15" s="45">
        <f>(F15-5)/1.42</f>
        <v>42.95774647887324</v>
      </c>
      <c r="K15" s="44">
        <f>J15+(6/1.42)</f>
        <v>47.183098591549296</v>
      </c>
      <c r="L15" s="46">
        <v>18</v>
      </c>
      <c r="M15" s="47" t="s">
        <v>89</v>
      </c>
      <c r="N15" s="47">
        <v>13.1</v>
      </c>
      <c r="O15" s="125">
        <v>102</v>
      </c>
      <c r="P15" s="125">
        <v>99</v>
      </c>
      <c r="Q15" s="125">
        <v>24743071</v>
      </c>
      <c r="R15" s="48">
        <f t="shared" si="3"/>
        <v>3792</v>
      </c>
      <c r="S15" s="49">
        <f t="shared" si="4"/>
        <v>91.007999999999996</v>
      </c>
      <c r="T15" s="49">
        <f t="shared" si="5"/>
        <v>3.7919999999999998</v>
      </c>
      <c r="U15" s="126">
        <v>9.5</v>
      </c>
      <c r="V15" s="126">
        <f t="shared" si="6"/>
        <v>9.5</v>
      </c>
      <c r="W15" s="127" t="s">
        <v>129</v>
      </c>
      <c r="X15" s="129">
        <v>0</v>
      </c>
      <c r="Y15" s="129">
        <v>0</v>
      </c>
      <c r="Z15" s="129">
        <v>959</v>
      </c>
      <c r="AA15" s="129">
        <v>0</v>
      </c>
      <c r="AB15" s="129">
        <v>1079</v>
      </c>
      <c r="AC15" s="50" t="s">
        <v>90</v>
      </c>
      <c r="AD15" s="50" t="s">
        <v>90</v>
      </c>
      <c r="AE15" s="50" t="s">
        <v>90</v>
      </c>
      <c r="AF15" s="128" t="s">
        <v>90</v>
      </c>
      <c r="AG15" s="187">
        <v>34581924</v>
      </c>
      <c r="AH15" s="51">
        <f t="shared" si="8"/>
        <v>552</v>
      </c>
      <c r="AI15" s="52">
        <f t="shared" si="7"/>
        <v>145.56962025316457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9">
        <v>7690185</v>
      </c>
      <c r="AQ15" s="129">
        <f>AP15-AP21</f>
        <v>0</v>
      </c>
      <c r="AR15" s="53"/>
      <c r="AS15" s="54" t="s">
        <v>113</v>
      </c>
      <c r="AV15" s="41" t="s">
        <v>98</v>
      </c>
      <c r="AW15" s="41" t="s">
        <v>99</v>
      </c>
      <c r="AY15" s="85" t="s">
        <v>175</v>
      </c>
    </row>
    <row r="16" spans="2:51" x14ac:dyDescent="0.25">
      <c r="B16" s="42">
        <v>2.2083333333333299</v>
      </c>
      <c r="C16" s="42">
        <v>0.25</v>
      </c>
      <c r="D16" s="124">
        <v>12</v>
      </c>
      <c r="E16" s="43">
        <f t="shared" si="0"/>
        <v>8.4507042253521139</v>
      </c>
      <c r="F16" s="93">
        <v>68</v>
      </c>
      <c r="G16" s="43">
        <f t="shared" si="1"/>
        <v>47.887323943661976</v>
      </c>
      <c r="H16" s="44" t="s">
        <v>88</v>
      </c>
      <c r="I16" s="44">
        <f t="shared" si="2"/>
        <v>46.478873239436624</v>
      </c>
      <c r="J16" s="45">
        <f t="shared" ref="J16:J25" si="9">F16/1.42</f>
        <v>47.887323943661976</v>
      </c>
      <c r="K16" s="44">
        <f>J16+1.42</f>
        <v>49.307323943661977</v>
      </c>
      <c r="L16" s="46">
        <v>19</v>
      </c>
      <c r="M16" s="47" t="s">
        <v>100</v>
      </c>
      <c r="N16" s="47">
        <v>13.1</v>
      </c>
      <c r="O16" s="125">
        <v>119</v>
      </c>
      <c r="P16" s="125">
        <v>116</v>
      </c>
      <c r="Q16" s="125">
        <v>24747729</v>
      </c>
      <c r="R16" s="48">
        <f t="shared" si="3"/>
        <v>4658</v>
      </c>
      <c r="S16" s="49">
        <f t="shared" si="4"/>
        <v>111.792</v>
      </c>
      <c r="T16" s="49">
        <f t="shared" si="5"/>
        <v>4.6580000000000004</v>
      </c>
      <c r="U16" s="126">
        <v>9.5</v>
      </c>
      <c r="V16" s="126">
        <f t="shared" si="6"/>
        <v>9.5</v>
      </c>
      <c r="W16" s="127" t="s">
        <v>129</v>
      </c>
      <c r="X16" s="129">
        <v>0</v>
      </c>
      <c r="Y16" s="129">
        <v>0</v>
      </c>
      <c r="Z16" s="129">
        <v>1187</v>
      </c>
      <c r="AA16" s="129">
        <v>0</v>
      </c>
      <c r="AB16" s="129">
        <v>1110</v>
      </c>
      <c r="AC16" s="50" t="s">
        <v>90</v>
      </c>
      <c r="AD16" s="50" t="s">
        <v>90</v>
      </c>
      <c r="AE16" s="50" t="s">
        <v>90</v>
      </c>
      <c r="AF16" s="128" t="s">
        <v>90</v>
      </c>
      <c r="AG16" s="187">
        <v>34582684</v>
      </c>
      <c r="AH16" s="51">
        <f t="shared" si="8"/>
        <v>760</v>
      </c>
      <c r="AI16" s="52">
        <f t="shared" si="7"/>
        <v>163.160154572778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9">
        <v>7690185</v>
      </c>
      <c r="AQ16" s="129">
        <f t="shared" ref="AQ16:AQ34" si="10">AP16-AP15</f>
        <v>0</v>
      </c>
      <c r="AR16" s="55">
        <v>1.29</v>
      </c>
      <c r="AS16" s="54" t="s">
        <v>101</v>
      </c>
      <c r="AV16" s="41" t="s">
        <v>102</v>
      </c>
      <c r="AW16" s="41" t="s">
        <v>103</v>
      </c>
      <c r="AY16" s="111"/>
    </row>
    <row r="17" spans="1:51" x14ac:dyDescent="0.25">
      <c r="B17" s="42">
        <v>2.25</v>
      </c>
      <c r="C17" s="42">
        <v>0.29166666666666702</v>
      </c>
      <c r="D17" s="124">
        <v>7</v>
      </c>
      <c r="E17" s="43">
        <f t="shared" si="0"/>
        <v>4.9295774647887329</v>
      </c>
      <c r="F17" s="93">
        <v>83</v>
      </c>
      <c r="G17" s="43">
        <f t="shared" si="1"/>
        <v>58.450704225352112</v>
      </c>
      <c r="H17" s="44" t="s">
        <v>88</v>
      </c>
      <c r="I17" s="44">
        <f t="shared" si="2"/>
        <v>57.04225352112676</v>
      </c>
      <c r="J17" s="45">
        <f t="shared" si="9"/>
        <v>58.450704225352112</v>
      </c>
      <c r="K17" s="44">
        <f t="shared" ref="K17:K22" si="11">J17+1.42</f>
        <v>59.870704225352114</v>
      </c>
      <c r="L17" s="46">
        <v>19</v>
      </c>
      <c r="M17" s="47" t="s">
        <v>100</v>
      </c>
      <c r="N17" s="47">
        <v>16.7</v>
      </c>
      <c r="O17" s="125">
        <v>139</v>
      </c>
      <c r="P17" s="125">
        <v>143</v>
      </c>
      <c r="Q17" s="125">
        <v>24753503</v>
      </c>
      <c r="R17" s="48">
        <f t="shared" si="3"/>
        <v>5774</v>
      </c>
      <c r="S17" s="49">
        <f t="shared" si="4"/>
        <v>138.57599999999999</v>
      </c>
      <c r="T17" s="49">
        <f t="shared" si="5"/>
        <v>5.774</v>
      </c>
      <c r="U17" s="126">
        <v>9.3000000000000007</v>
      </c>
      <c r="V17" s="126">
        <f t="shared" si="6"/>
        <v>9.3000000000000007</v>
      </c>
      <c r="W17" s="127" t="s">
        <v>148</v>
      </c>
      <c r="X17" s="129">
        <v>0</v>
      </c>
      <c r="Y17" s="129">
        <v>1001</v>
      </c>
      <c r="Z17" s="129">
        <v>1195</v>
      </c>
      <c r="AA17" s="129">
        <v>1185</v>
      </c>
      <c r="AB17" s="129">
        <v>1198</v>
      </c>
      <c r="AC17" s="50" t="s">
        <v>90</v>
      </c>
      <c r="AD17" s="50" t="s">
        <v>90</v>
      </c>
      <c r="AE17" s="50" t="s">
        <v>90</v>
      </c>
      <c r="AF17" s="128" t="s">
        <v>90</v>
      </c>
      <c r="AG17" s="187">
        <v>34583972</v>
      </c>
      <c r="AH17" s="51">
        <f t="shared" si="8"/>
        <v>1288</v>
      </c>
      <c r="AI17" s="52">
        <f t="shared" si="7"/>
        <v>223.06892968479391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9">
        <v>7690185</v>
      </c>
      <c r="AQ17" s="129">
        <f t="shared" si="10"/>
        <v>0</v>
      </c>
      <c r="AR17" s="53"/>
      <c r="AS17" s="54" t="s">
        <v>101</v>
      </c>
      <c r="AT17" s="56"/>
      <c r="AV17" s="41" t="s">
        <v>104</v>
      </c>
      <c r="AW17" s="41" t="s">
        <v>105</v>
      </c>
      <c r="AY17" s="111"/>
    </row>
    <row r="18" spans="1:51" x14ac:dyDescent="0.25">
      <c r="B18" s="42">
        <v>2.2916666666666701</v>
      </c>
      <c r="C18" s="42">
        <v>0.33333333333333298</v>
      </c>
      <c r="D18" s="124">
        <v>7</v>
      </c>
      <c r="E18" s="43">
        <f t="shared" si="0"/>
        <v>4.9295774647887329</v>
      </c>
      <c r="F18" s="93">
        <v>83</v>
      </c>
      <c r="G18" s="43">
        <f t="shared" si="1"/>
        <v>58.450704225352112</v>
      </c>
      <c r="H18" s="44" t="s">
        <v>88</v>
      </c>
      <c r="I18" s="44">
        <f t="shared" si="2"/>
        <v>57.04225352112676</v>
      </c>
      <c r="J18" s="45">
        <f t="shared" si="9"/>
        <v>58.450704225352112</v>
      </c>
      <c r="K18" s="44">
        <f t="shared" si="11"/>
        <v>59.870704225352114</v>
      </c>
      <c r="L18" s="46">
        <v>19</v>
      </c>
      <c r="M18" s="47" t="s">
        <v>100</v>
      </c>
      <c r="N18" s="47">
        <v>17.3</v>
      </c>
      <c r="O18" s="125">
        <v>138</v>
      </c>
      <c r="P18" s="125">
        <v>151</v>
      </c>
      <c r="Q18" s="125">
        <v>24759753</v>
      </c>
      <c r="R18" s="48">
        <f t="shared" si="3"/>
        <v>6250</v>
      </c>
      <c r="S18" s="49">
        <f t="shared" si="4"/>
        <v>150</v>
      </c>
      <c r="T18" s="49">
        <f t="shared" si="5"/>
        <v>6.25</v>
      </c>
      <c r="U18" s="126">
        <v>8.9</v>
      </c>
      <c r="V18" s="126">
        <f t="shared" si="6"/>
        <v>8.9</v>
      </c>
      <c r="W18" s="127" t="s">
        <v>148</v>
      </c>
      <c r="X18" s="129">
        <v>0</v>
      </c>
      <c r="Y18" s="129">
        <v>1009</v>
      </c>
      <c r="Z18" s="129">
        <v>1195</v>
      </c>
      <c r="AA18" s="129">
        <v>1185</v>
      </c>
      <c r="AB18" s="129">
        <v>1198</v>
      </c>
      <c r="AC18" s="50" t="s">
        <v>90</v>
      </c>
      <c r="AD18" s="50" t="s">
        <v>90</v>
      </c>
      <c r="AE18" s="50" t="s">
        <v>90</v>
      </c>
      <c r="AF18" s="128" t="s">
        <v>90</v>
      </c>
      <c r="AG18" s="187">
        <v>34585372</v>
      </c>
      <c r="AH18" s="51">
        <f t="shared" si="8"/>
        <v>1400</v>
      </c>
      <c r="AI18" s="52">
        <f t="shared" si="7"/>
        <v>224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9">
        <v>7690185</v>
      </c>
      <c r="AQ18" s="129">
        <f t="shared" si="10"/>
        <v>0</v>
      </c>
      <c r="AR18" s="53"/>
      <c r="AS18" s="54" t="s">
        <v>101</v>
      </c>
      <c r="AV18" s="41" t="s">
        <v>106</v>
      </c>
      <c r="AW18" s="41" t="s">
        <v>107</v>
      </c>
      <c r="AY18" s="111"/>
    </row>
    <row r="19" spans="1:51" x14ac:dyDescent="0.25">
      <c r="B19" s="42">
        <v>2.3333333333333299</v>
      </c>
      <c r="C19" s="42">
        <v>0.375</v>
      </c>
      <c r="D19" s="124">
        <v>7</v>
      </c>
      <c r="E19" s="43">
        <f t="shared" si="0"/>
        <v>4.9295774647887329</v>
      </c>
      <c r="F19" s="93">
        <v>83</v>
      </c>
      <c r="G19" s="43">
        <f t="shared" si="1"/>
        <v>58.450704225352112</v>
      </c>
      <c r="H19" s="44" t="s">
        <v>88</v>
      </c>
      <c r="I19" s="44">
        <f t="shared" si="2"/>
        <v>57.04225352112676</v>
      </c>
      <c r="J19" s="45">
        <f t="shared" si="9"/>
        <v>58.450704225352112</v>
      </c>
      <c r="K19" s="44">
        <f t="shared" si="11"/>
        <v>59.870704225352114</v>
      </c>
      <c r="L19" s="46">
        <v>19</v>
      </c>
      <c r="M19" s="47" t="s">
        <v>100</v>
      </c>
      <c r="N19" s="47">
        <v>18.399999999999999</v>
      </c>
      <c r="O19" s="125">
        <v>135</v>
      </c>
      <c r="P19" s="125">
        <v>157</v>
      </c>
      <c r="Q19" s="125">
        <v>24765821</v>
      </c>
      <c r="R19" s="48">
        <f t="shared" si="3"/>
        <v>6068</v>
      </c>
      <c r="S19" s="49">
        <f t="shared" si="4"/>
        <v>145.63200000000001</v>
      </c>
      <c r="T19" s="49">
        <f t="shared" si="5"/>
        <v>6.0679999999999996</v>
      </c>
      <c r="U19" s="126">
        <v>8.4</v>
      </c>
      <c r="V19" s="126">
        <f t="shared" si="6"/>
        <v>8.4</v>
      </c>
      <c r="W19" s="127" t="s">
        <v>148</v>
      </c>
      <c r="X19" s="129">
        <v>0</v>
      </c>
      <c r="Y19" s="129">
        <v>1051</v>
      </c>
      <c r="Z19" s="129">
        <v>1195</v>
      </c>
      <c r="AA19" s="129">
        <v>1185</v>
      </c>
      <c r="AB19" s="129">
        <v>1198</v>
      </c>
      <c r="AC19" s="50" t="s">
        <v>90</v>
      </c>
      <c r="AD19" s="50" t="s">
        <v>90</v>
      </c>
      <c r="AE19" s="50" t="s">
        <v>90</v>
      </c>
      <c r="AF19" s="128" t="s">
        <v>90</v>
      </c>
      <c r="AG19" s="187">
        <v>34586728</v>
      </c>
      <c r="AH19" s="51">
        <f t="shared" si="8"/>
        <v>1356</v>
      </c>
      <c r="AI19" s="52">
        <f t="shared" si="7"/>
        <v>223.46736980883324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9">
        <v>7690185</v>
      </c>
      <c r="AQ19" s="129">
        <f t="shared" si="10"/>
        <v>0</v>
      </c>
      <c r="AR19" s="53"/>
      <c r="AS19" s="54" t="s">
        <v>101</v>
      </c>
      <c r="AV19" s="41" t="s">
        <v>108</v>
      </c>
      <c r="AW19" s="41" t="s">
        <v>109</v>
      </c>
      <c r="AY19" s="111"/>
    </row>
    <row r="20" spans="1:51" x14ac:dyDescent="0.25">
      <c r="B20" s="42">
        <v>2.375</v>
      </c>
      <c r="C20" s="42">
        <v>0.41666666666666669</v>
      </c>
      <c r="D20" s="124">
        <v>7</v>
      </c>
      <c r="E20" s="43">
        <f t="shared" si="0"/>
        <v>4.9295774647887329</v>
      </c>
      <c r="F20" s="93">
        <v>83</v>
      </c>
      <c r="G20" s="43">
        <f t="shared" si="1"/>
        <v>58.450704225352112</v>
      </c>
      <c r="H20" s="44" t="s">
        <v>88</v>
      </c>
      <c r="I20" s="44">
        <f t="shared" si="2"/>
        <v>57.04225352112676</v>
      </c>
      <c r="J20" s="45">
        <f t="shared" si="9"/>
        <v>58.450704225352112</v>
      </c>
      <c r="K20" s="44">
        <f t="shared" si="11"/>
        <v>59.870704225352114</v>
      </c>
      <c r="L20" s="46">
        <v>19</v>
      </c>
      <c r="M20" s="47" t="s">
        <v>100</v>
      </c>
      <c r="N20" s="47">
        <v>17.7</v>
      </c>
      <c r="O20" s="125">
        <v>136</v>
      </c>
      <c r="P20" s="125">
        <v>151</v>
      </c>
      <c r="Q20" s="125">
        <v>24771889</v>
      </c>
      <c r="R20" s="48">
        <f t="shared" si="3"/>
        <v>6068</v>
      </c>
      <c r="S20" s="49">
        <f t="shared" si="4"/>
        <v>145.63200000000001</v>
      </c>
      <c r="T20" s="49">
        <f t="shared" si="5"/>
        <v>6.0679999999999996</v>
      </c>
      <c r="U20" s="126">
        <v>7.9</v>
      </c>
      <c r="V20" s="126">
        <f t="shared" si="6"/>
        <v>7.9</v>
      </c>
      <c r="W20" s="127" t="s">
        <v>148</v>
      </c>
      <c r="X20" s="129">
        <v>0</v>
      </c>
      <c r="Y20" s="129">
        <v>1051</v>
      </c>
      <c r="Z20" s="129">
        <v>1195</v>
      </c>
      <c r="AA20" s="129">
        <v>1185</v>
      </c>
      <c r="AB20" s="129">
        <v>1198</v>
      </c>
      <c r="AC20" s="50" t="s">
        <v>90</v>
      </c>
      <c r="AD20" s="50" t="s">
        <v>90</v>
      </c>
      <c r="AE20" s="50" t="s">
        <v>90</v>
      </c>
      <c r="AF20" s="128" t="s">
        <v>90</v>
      </c>
      <c r="AG20" s="187">
        <v>34588084</v>
      </c>
      <c r="AH20" s="51">
        <f>IF(ISBLANK(AG20),"-",AG20-AG19)</f>
        <v>1356</v>
      </c>
      <c r="AI20" s="52">
        <f t="shared" si="7"/>
        <v>223.46736980883324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9">
        <v>7690185</v>
      </c>
      <c r="AQ20" s="129">
        <f t="shared" si="10"/>
        <v>0</v>
      </c>
      <c r="AR20" s="55">
        <v>1.1599999999999999</v>
      </c>
      <c r="AS20" s="54" t="s">
        <v>101</v>
      </c>
      <c r="AY20" s="111"/>
    </row>
    <row r="21" spans="1:51" x14ac:dyDescent="0.25">
      <c r="B21" s="42">
        <v>2.4166666666666701</v>
      </c>
      <c r="C21" s="42">
        <v>0.45833333333333298</v>
      </c>
      <c r="D21" s="124">
        <v>8</v>
      </c>
      <c r="E21" s="43">
        <f t="shared" si="0"/>
        <v>5.6338028169014089</v>
      </c>
      <c r="F21" s="93">
        <v>83</v>
      </c>
      <c r="G21" s="43">
        <f t="shared" si="1"/>
        <v>58.450704225352112</v>
      </c>
      <c r="H21" s="44" t="s">
        <v>88</v>
      </c>
      <c r="I21" s="44">
        <f t="shared" si="2"/>
        <v>57.04225352112676</v>
      </c>
      <c r="J21" s="45">
        <f t="shared" si="9"/>
        <v>58.450704225352112</v>
      </c>
      <c r="K21" s="44">
        <f t="shared" si="11"/>
        <v>59.870704225352114</v>
      </c>
      <c r="L21" s="46">
        <v>19</v>
      </c>
      <c r="M21" s="47" t="s">
        <v>100</v>
      </c>
      <c r="N21" s="47">
        <v>17.7</v>
      </c>
      <c r="O21" s="125">
        <v>132</v>
      </c>
      <c r="P21" s="125">
        <v>143</v>
      </c>
      <c r="Q21" s="125">
        <v>24777973</v>
      </c>
      <c r="R21" s="48">
        <f>Q21-Q20</f>
        <v>6084</v>
      </c>
      <c r="S21" s="49">
        <f t="shared" si="4"/>
        <v>146.01599999999999</v>
      </c>
      <c r="T21" s="49">
        <f t="shared" si="5"/>
        <v>6.0839999999999996</v>
      </c>
      <c r="U21" s="126">
        <v>7.3</v>
      </c>
      <c r="V21" s="126">
        <f t="shared" si="6"/>
        <v>7.3</v>
      </c>
      <c r="W21" s="127" t="s">
        <v>148</v>
      </c>
      <c r="X21" s="129">
        <v>0</v>
      </c>
      <c r="Y21" s="129">
        <v>1065</v>
      </c>
      <c r="Z21" s="129">
        <v>1195</v>
      </c>
      <c r="AA21" s="129">
        <v>1185</v>
      </c>
      <c r="AB21" s="129">
        <v>1198</v>
      </c>
      <c r="AC21" s="50" t="s">
        <v>90</v>
      </c>
      <c r="AD21" s="50" t="s">
        <v>90</v>
      </c>
      <c r="AE21" s="50" t="s">
        <v>90</v>
      </c>
      <c r="AF21" s="128" t="s">
        <v>90</v>
      </c>
      <c r="AG21" s="187">
        <v>34589460</v>
      </c>
      <c r="AH21" s="51">
        <f t="shared" si="8"/>
        <v>1376</v>
      </c>
      <c r="AI21" s="52">
        <f t="shared" si="7"/>
        <v>226.16699539776465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9">
        <v>7690185</v>
      </c>
      <c r="AQ21" s="129">
        <f t="shared" si="10"/>
        <v>0</v>
      </c>
      <c r="AR21" s="53"/>
      <c r="AS21" s="54" t="s">
        <v>101</v>
      </c>
      <c r="AY21" s="111"/>
    </row>
    <row r="22" spans="1:51" x14ac:dyDescent="0.25">
      <c r="B22" s="42">
        <v>2.4583333333333299</v>
      </c>
      <c r="C22" s="42">
        <v>0.5</v>
      </c>
      <c r="D22" s="124">
        <v>7</v>
      </c>
      <c r="E22" s="43">
        <f t="shared" si="0"/>
        <v>4.9295774647887329</v>
      </c>
      <c r="F22" s="93">
        <v>83</v>
      </c>
      <c r="G22" s="43">
        <f t="shared" si="1"/>
        <v>58.450704225352112</v>
      </c>
      <c r="H22" s="44" t="s">
        <v>88</v>
      </c>
      <c r="I22" s="44">
        <f t="shared" si="2"/>
        <v>57.04225352112676</v>
      </c>
      <c r="J22" s="45">
        <f t="shared" si="9"/>
        <v>58.450704225352112</v>
      </c>
      <c r="K22" s="44">
        <f t="shared" si="11"/>
        <v>59.870704225352114</v>
      </c>
      <c r="L22" s="46">
        <v>19</v>
      </c>
      <c r="M22" s="47" t="s">
        <v>100</v>
      </c>
      <c r="N22" s="47">
        <v>17.3</v>
      </c>
      <c r="O22" s="125">
        <v>128</v>
      </c>
      <c r="P22" s="125">
        <v>147</v>
      </c>
      <c r="Q22" s="125">
        <v>24784058</v>
      </c>
      <c r="R22" s="48">
        <f t="shared" si="3"/>
        <v>6085</v>
      </c>
      <c r="S22" s="49">
        <f t="shared" si="4"/>
        <v>146.04</v>
      </c>
      <c r="T22" s="49">
        <f t="shared" si="5"/>
        <v>6.085</v>
      </c>
      <c r="U22" s="126">
        <v>6.7</v>
      </c>
      <c r="V22" s="126">
        <f t="shared" si="6"/>
        <v>6.7</v>
      </c>
      <c r="W22" s="127" t="s">
        <v>148</v>
      </c>
      <c r="X22" s="129">
        <v>0</v>
      </c>
      <c r="Y22" s="129">
        <v>1129</v>
      </c>
      <c r="Z22" s="129">
        <v>1195</v>
      </c>
      <c r="AA22" s="129">
        <v>1185</v>
      </c>
      <c r="AB22" s="129">
        <v>1198</v>
      </c>
      <c r="AC22" s="50" t="s">
        <v>90</v>
      </c>
      <c r="AD22" s="50" t="s">
        <v>90</v>
      </c>
      <c r="AE22" s="50" t="s">
        <v>90</v>
      </c>
      <c r="AF22" s="128" t="s">
        <v>90</v>
      </c>
      <c r="AG22" s="187">
        <v>34590836</v>
      </c>
      <c r="AH22" s="51">
        <f t="shared" si="8"/>
        <v>1376</v>
      </c>
      <c r="AI22" s="52">
        <f t="shared" si="7"/>
        <v>226.12982744453575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9">
        <v>7690185</v>
      </c>
      <c r="AQ22" s="129">
        <f t="shared" si="10"/>
        <v>0</v>
      </c>
      <c r="AR22" s="53"/>
      <c r="AS22" s="54" t="s">
        <v>101</v>
      </c>
      <c r="AV22" s="57" t="s">
        <v>110</v>
      </c>
      <c r="AY22" s="111"/>
    </row>
    <row r="23" spans="1:51" x14ac:dyDescent="0.25">
      <c r="A23" s="107" t="s">
        <v>141</v>
      </c>
      <c r="B23" s="42">
        <v>2.5</v>
      </c>
      <c r="C23" s="42">
        <v>0.54166666666666696</v>
      </c>
      <c r="D23" s="124">
        <v>5</v>
      </c>
      <c r="E23" s="43">
        <f t="shared" si="0"/>
        <v>3.5211267605633805</v>
      </c>
      <c r="F23" s="110">
        <v>81</v>
      </c>
      <c r="G23" s="43">
        <f t="shared" si="1"/>
        <v>57.04225352112676</v>
      </c>
      <c r="H23" s="44" t="s">
        <v>88</v>
      </c>
      <c r="I23" s="44">
        <f t="shared" si="2"/>
        <v>55.633802816901408</v>
      </c>
      <c r="J23" s="45">
        <f t="shared" si="9"/>
        <v>57.04225352112676</v>
      </c>
      <c r="K23" s="44">
        <f>J23+(6/1.42)</f>
        <v>61.267605633802816</v>
      </c>
      <c r="L23" s="46">
        <v>19</v>
      </c>
      <c r="M23" s="47" t="s">
        <v>100</v>
      </c>
      <c r="N23" s="47">
        <v>17.5</v>
      </c>
      <c r="O23" s="125">
        <v>133</v>
      </c>
      <c r="P23" s="125">
        <v>143</v>
      </c>
      <c r="Q23" s="125">
        <v>24790013</v>
      </c>
      <c r="R23" s="48">
        <f t="shared" si="3"/>
        <v>5955</v>
      </c>
      <c r="S23" s="49">
        <f t="shared" si="4"/>
        <v>142.91999999999999</v>
      </c>
      <c r="T23" s="49">
        <f t="shared" si="5"/>
        <v>5.9550000000000001</v>
      </c>
      <c r="U23" s="126">
        <v>6</v>
      </c>
      <c r="V23" s="126">
        <f t="shared" si="6"/>
        <v>6</v>
      </c>
      <c r="W23" s="127" t="s">
        <v>148</v>
      </c>
      <c r="X23" s="129">
        <v>0</v>
      </c>
      <c r="Y23" s="129">
        <v>1041</v>
      </c>
      <c r="Z23" s="129">
        <v>1195</v>
      </c>
      <c r="AA23" s="129">
        <v>1185</v>
      </c>
      <c r="AB23" s="129">
        <v>1198</v>
      </c>
      <c r="AC23" s="50" t="s">
        <v>90</v>
      </c>
      <c r="AD23" s="50" t="s">
        <v>90</v>
      </c>
      <c r="AE23" s="50" t="s">
        <v>90</v>
      </c>
      <c r="AF23" s="128" t="s">
        <v>90</v>
      </c>
      <c r="AG23" s="187">
        <v>34592216</v>
      </c>
      <c r="AH23" s="51">
        <f t="shared" si="8"/>
        <v>1380</v>
      </c>
      <c r="AI23" s="52">
        <f t="shared" si="7"/>
        <v>231.73803526448361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9">
        <v>7690185</v>
      </c>
      <c r="AQ23" s="129">
        <f t="shared" si="10"/>
        <v>0</v>
      </c>
      <c r="AR23" s="53"/>
      <c r="AS23" s="54" t="s">
        <v>113</v>
      </c>
      <c r="AT23" s="56"/>
      <c r="AV23" s="58" t="s">
        <v>111</v>
      </c>
      <c r="AW23" s="59" t="s">
        <v>112</v>
      </c>
      <c r="AY23" s="111"/>
    </row>
    <row r="24" spans="1:51" x14ac:dyDescent="0.25">
      <c r="B24" s="42">
        <v>2.5416666666666701</v>
      </c>
      <c r="C24" s="42">
        <v>0.58333333333333404</v>
      </c>
      <c r="D24" s="124">
        <v>6</v>
      </c>
      <c r="E24" s="43">
        <f t="shared" si="0"/>
        <v>4.2253521126760569</v>
      </c>
      <c r="F24" s="110">
        <v>81</v>
      </c>
      <c r="G24" s="43">
        <f t="shared" si="1"/>
        <v>57.04225352112676</v>
      </c>
      <c r="H24" s="44" t="s">
        <v>88</v>
      </c>
      <c r="I24" s="44">
        <f t="shared" si="2"/>
        <v>55.633802816901408</v>
      </c>
      <c r="J24" s="45">
        <f t="shared" si="9"/>
        <v>57.04225352112676</v>
      </c>
      <c r="K24" s="44">
        <f t="shared" ref="K24:K34" si="12">J24+(6/1.42)</f>
        <v>61.267605633802816</v>
      </c>
      <c r="L24" s="46">
        <v>18</v>
      </c>
      <c r="M24" s="47" t="s">
        <v>100</v>
      </c>
      <c r="N24" s="47">
        <v>17.3</v>
      </c>
      <c r="O24" s="125">
        <v>134</v>
      </c>
      <c r="P24" s="125">
        <v>137</v>
      </c>
      <c r="Q24" s="125">
        <v>24795753</v>
      </c>
      <c r="R24" s="48">
        <f t="shared" si="3"/>
        <v>5740</v>
      </c>
      <c r="S24" s="49">
        <f t="shared" si="4"/>
        <v>137.76</v>
      </c>
      <c r="T24" s="49">
        <f t="shared" si="5"/>
        <v>5.74</v>
      </c>
      <c r="U24" s="126">
        <v>5.6</v>
      </c>
      <c r="V24" s="126">
        <f t="shared" si="6"/>
        <v>5.6</v>
      </c>
      <c r="W24" s="127" t="s">
        <v>148</v>
      </c>
      <c r="X24" s="129">
        <v>0</v>
      </c>
      <c r="Y24" s="129">
        <v>1019</v>
      </c>
      <c r="Z24" s="129">
        <v>1195</v>
      </c>
      <c r="AA24" s="129">
        <v>1185</v>
      </c>
      <c r="AB24" s="129">
        <v>1198</v>
      </c>
      <c r="AC24" s="50" t="s">
        <v>90</v>
      </c>
      <c r="AD24" s="50" t="s">
        <v>90</v>
      </c>
      <c r="AE24" s="50" t="s">
        <v>90</v>
      </c>
      <c r="AF24" s="128" t="s">
        <v>90</v>
      </c>
      <c r="AG24" s="187">
        <v>34593524</v>
      </c>
      <c r="AH24" s="51">
        <f t="shared" si="8"/>
        <v>1308</v>
      </c>
      <c r="AI24" s="52">
        <f t="shared" si="7"/>
        <v>227.8745644599303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9">
        <v>7690185</v>
      </c>
      <c r="AQ24" s="129">
        <f t="shared" si="10"/>
        <v>0</v>
      </c>
      <c r="AR24" s="55">
        <v>1.1499999999999999</v>
      </c>
      <c r="AS24" s="54" t="s">
        <v>113</v>
      </c>
      <c r="AV24" s="60" t="s">
        <v>29</v>
      </c>
      <c r="AW24" s="60">
        <v>14.7</v>
      </c>
      <c r="AY24" s="111"/>
    </row>
    <row r="25" spans="1:51" x14ac:dyDescent="0.25">
      <c r="B25" s="42">
        <v>2.5833333333333299</v>
      </c>
      <c r="C25" s="42">
        <v>0.625</v>
      </c>
      <c r="D25" s="124">
        <v>5</v>
      </c>
      <c r="E25" s="43">
        <f t="shared" si="0"/>
        <v>3.5211267605633805</v>
      </c>
      <c r="F25" s="110">
        <v>81</v>
      </c>
      <c r="G25" s="43">
        <f t="shared" si="1"/>
        <v>57.04225352112676</v>
      </c>
      <c r="H25" s="44" t="s">
        <v>88</v>
      </c>
      <c r="I25" s="44">
        <f t="shared" si="2"/>
        <v>55.633802816901408</v>
      </c>
      <c r="J25" s="45">
        <f t="shared" si="9"/>
        <v>57.04225352112676</v>
      </c>
      <c r="K25" s="44">
        <f t="shared" si="12"/>
        <v>61.267605633802816</v>
      </c>
      <c r="L25" s="46">
        <v>18</v>
      </c>
      <c r="M25" s="47" t="s">
        <v>100</v>
      </c>
      <c r="N25" s="47">
        <v>16.899999999999999</v>
      </c>
      <c r="O25" s="125">
        <v>132</v>
      </c>
      <c r="P25" s="125">
        <v>134</v>
      </c>
      <c r="Q25" s="125">
        <v>24801443</v>
      </c>
      <c r="R25" s="48">
        <f t="shared" si="3"/>
        <v>5690</v>
      </c>
      <c r="S25" s="49">
        <f t="shared" si="4"/>
        <v>136.56</v>
      </c>
      <c r="T25" s="49">
        <f t="shared" si="5"/>
        <v>5.69</v>
      </c>
      <c r="U25" s="126">
        <v>5.2</v>
      </c>
      <c r="V25" s="126">
        <f t="shared" si="6"/>
        <v>5.2</v>
      </c>
      <c r="W25" s="127" t="s">
        <v>148</v>
      </c>
      <c r="X25" s="129">
        <v>0</v>
      </c>
      <c r="Y25" s="129">
        <v>1022</v>
      </c>
      <c r="Z25" s="129">
        <v>1195</v>
      </c>
      <c r="AA25" s="129">
        <v>1185</v>
      </c>
      <c r="AB25" s="129">
        <v>1198</v>
      </c>
      <c r="AC25" s="50" t="s">
        <v>90</v>
      </c>
      <c r="AD25" s="50" t="s">
        <v>90</v>
      </c>
      <c r="AE25" s="50" t="s">
        <v>90</v>
      </c>
      <c r="AF25" s="128" t="s">
        <v>90</v>
      </c>
      <c r="AG25" s="187">
        <v>34594840</v>
      </c>
      <c r="AH25" s="51">
        <f t="shared" si="8"/>
        <v>1316</v>
      </c>
      <c r="AI25" s="52">
        <f t="shared" si="7"/>
        <v>231.2829525483304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9">
        <v>7690185</v>
      </c>
      <c r="AQ25" s="129">
        <f t="shared" si="10"/>
        <v>0</v>
      </c>
      <c r="AR25" s="53"/>
      <c r="AS25" s="54" t="s">
        <v>113</v>
      </c>
      <c r="AV25" s="60" t="s">
        <v>74</v>
      </c>
      <c r="AW25" s="60">
        <v>10.36</v>
      </c>
      <c r="AY25" s="111"/>
    </row>
    <row r="26" spans="1:51" x14ac:dyDescent="0.25">
      <c r="B26" s="42">
        <v>2.625</v>
      </c>
      <c r="C26" s="42">
        <v>0.66666666666666696</v>
      </c>
      <c r="D26" s="124">
        <v>5</v>
      </c>
      <c r="E26" s="43">
        <f t="shared" si="0"/>
        <v>3.5211267605633805</v>
      </c>
      <c r="F26" s="110">
        <v>81</v>
      </c>
      <c r="G26" s="43">
        <f t="shared" si="1"/>
        <v>57.04225352112676</v>
      </c>
      <c r="H26" s="44" t="s">
        <v>88</v>
      </c>
      <c r="I26" s="44">
        <f t="shared" si="2"/>
        <v>53.521126760563384</v>
      </c>
      <c r="J26" s="45">
        <f>(F26-3)/1.42</f>
        <v>54.929577464788736</v>
      </c>
      <c r="K26" s="44">
        <f t="shared" si="12"/>
        <v>59.154929577464792</v>
      </c>
      <c r="L26" s="46">
        <v>18</v>
      </c>
      <c r="M26" s="47" t="s">
        <v>100</v>
      </c>
      <c r="N26" s="47">
        <v>16.7</v>
      </c>
      <c r="O26" s="125">
        <v>130</v>
      </c>
      <c r="P26" s="125">
        <v>133</v>
      </c>
      <c r="Q26" s="125">
        <v>24807134</v>
      </c>
      <c r="R26" s="48">
        <f t="shared" si="3"/>
        <v>5691</v>
      </c>
      <c r="S26" s="49">
        <f t="shared" si="4"/>
        <v>136.584</v>
      </c>
      <c r="T26" s="49">
        <f t="shared" si="5"/>
        <v>5.6909999999999998</v>
      </c>
      <c r="U26" s="126">
        <v>5</v>
      </c>
      <c r="V26" s="126">
        <f t="shared" si="6"/>
        <v>5</v>
      </c>
      <c r="W26" s="127" t="s">
        <v>148</v>
      </c>
      <c r="X26" s="129">
        <v>0</v>
      </c>
      <c r="Y26" s="129">
        <v>1035</v>
      </c>
      <c r="Z26" s="129">
        <v>1195</v>
      </c>
      <c r="AA26" s="129">
        <v>1185</v>
      </c>
      <c r="AB26" s="129">
        <v>1198</v>
      </c>
      <c r="AC26" s="50" t="s">
        <v>90</v>
      </c>
      <c r="AD26" s="50" t="s">
        <v>90</v>
      </c>
      <c r="AE26" s="50" t="s">
        <v>90</v>
      </c>
      <c r="AF26" s="128" t="s">
        <v>90</v>
      </c>
      <c r="AG26" s="187">
        <v>34596156</v>
      </c>
      <c r="AH26" s="51">
        <f t="shared" si="8"/>
        <v>1316</v>
      </c>
      <c r="AI26" s="52">
        <f t="shared" si="7"/>
        <v>231.24231242312425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9">
        <v>7690185</v>
      </c>
      <c r="AQ26" s="129">
        <f t="shared" si="10"/>
        <v>0</v>
      </c>
      <c r="AR26" s="53"/>
      <c r="AS26" s="54" t="s">
        <v>113</v>
      </c>
      <c r="AV26" s="60" t="s">
        <v>114</v>
      </c>
      <c r="AW26" s="60">
        <v>1.01325</v>
      </c>
      <c r="AY26" s="111"/>
    </row>
    <row r="27" spans="1:51" x14ac:dyDescent="0.25">
      <c r="B27" s="42">
        <v>2.6666666666666701</v>
      </c>
      <c r="C27" s="42">
        <v>0.70833333333333404</v>
      </c>
      <c r="D27" s="124">
        <v>3</v>
      </c>
      <c r="E27" s="43">
        <f t="shared" si="0"/>
        <v>2.1126760563380285</v>
      </c>
      <c r="F27" s="110">
        <v>81</v>
      </c>
      <c r="G27" s="43">
        <f t="shared" si="1"/>
        <v>57.04225352112676</v>
      </c>
      <c r="H27" s="44" t="s">
        <v>88</v>
      </c>
      <c r="I27" s="44">
        <f t="shared" si="2"/>
        <v>53.521126760563384</v>
      </c>
      <c r="J27" s="45">
        <f t="shared" ref="J27:J32" si="13">(F27-3)/1.42</f>
        <v>54.929577464788736</v>
      </c>
      <c r="K27" s="44">
        <f t="shared" si="12"/>
        <v>59.154929577464792</v>
      </c>
      <c r="L27" s="46">
        <v>18</v>
      </c>
      <c r="M27" s="47" t="s">
        <v>100</v>
      </c>
      <c r="N27" s="47">
        <v>16.7</v>
      </c>
      <c r="O27" s="125">
        <v>129</v>
      </c>
      <c r="P27" s="125">
        <v>138</v>
      </c>
      <c r="Q27" s="125">
        <v>24812789</v>
      </c>
      <c r="R27" s="48">
        <f t="shared" si="3"/>
        <v>5655</v>
      </c>
      <c r="S27" s="49">
        <f t="shared" si="4"/>
        <v>135.72</v>
      </c>
      <c r="T27" s="49">
        <f t="shared" si="5"/>
        <v>5.6550000000000002</v>
      </c>
      <c r="U27" s="126">
        <v>4.4000000000000004</v>
      </c>
      <c r="V27" s="126">
        <f t="shared" si="6"/>
        <v>4.4000000000000004</v>
      </c>
      <c r="W27" s="127" t="s">
        <v>148</v>
      </c>
      <c r="X27" s="129">
        <v>0</v>
      </c>
      <c r="Y27" s="129">
        <v>1110</v>
      </c>
      <c r="Z27" s="129">
        <v>1195</v>
      </c>
      <c r="AA27" s="129">
        <v>1185</v>
      </c>
      <c r="AB27" s="129">
        <v>1198</v>
      </c>
      <c r="AC27" s="50" t="s">
        <v>90</v>
      </c>
      <c r="AD27" s="50" t="s">
        <v>90</v>
      </c>
      <c r="AE27" s="50" t="s">
        <v>90</v>
      </c>
      <c r="AF27" s="128" t="s">
        <v>90</v>
      </c>
      <c r="AG27" s="187">
        <v>34597492</v>
      </c>
      <c r="AH27" s="51">
        <f t="shared" si="8"/>
        <v>1336</v>
      </c>
      <c r="AI27" s="52">
        <f t="shared" si="7"/>
        <v>236.25110521662245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9">
        <v>7690185</v>
      </c>
      <c r="AQ27" s="129">
        <f t="shared" si="10"/>
        <v>0</v>
      </c>
      <c r="AR27" s="53"/>
      <c r="AS27" s="54" t="s">
        <v>113</v>
      </c>
      <c r="AV27" s="60" t="s">
        <v>115</v>
      </c>
      <c r="AW27" s="60">
        <v>1</v>
      </c>
      <c r="AY27" s="111"/>
    </row>
    <row r="28" spans="1:51" x14ac:dyDescent="0.25">
      <c r="B28" s="42">
        <v>2.7083333333333299</v>
      </c>
      <c r="C28" s="42">
        <v>0.750000000000002</v>
      </c>
      <c r="D28" s="124">
        <v>3</v>
      </c>
      <c r="E28" s="43">
        <f t="shared" si="0"/>
        <v>2.1126760563380285</v>
      </c>
      <c r="F28" s="110">
        <v>78</v>
      </c>
      <c r="G28" s="43">
        <f t="shared" si="1"/>
        <v>54.929577464788736</v>
      </c>
      <c r="H28" s="44" t="s">
        <v>88</v>
      </c>
      <c r="I28" s="44">
        <f t="shared" si="2"/>
        <v>51.408450704225352</v>
      </c>
      <c r="J28" s="45">
        <f t="shared" si="13"/>
        <v>52.816901408450704</v>
      </c>
      <c r="K28" s="44">
        <f t="shared" si="12"/>
        <v>57.04225352112676</v>
      </c>
      <c r="L28" s="46">
        <v>18</v>
      </c>
      <c r="M28" s="47" t="s">
        <v>100</v>
      </c>
      <c r="N28" s="47">
        <v>16.7</v>
      </c>
      <c r="O28" s="125">
        <v>132</v>
      </c>
      <c r="P28" s="125">
        <v>133</v>
      </c>
      <c r="Q28" s="125">
        <v>24818480</v>
      </c>
      <c r="R28" s="48">
        <f t="shared" si="3"/>
        <v>5691</v>
      </c>
      <c r="S28" s="49">
        <f t="shared" si="4"/>
        <v>136.584</v>
      </c>
      <c r="T28" s="49">
        <f t="shared" si="5"/>
        <v>5.6909999999999998</v>
      </c>
      <c r="U28" s="126">
        <v>4.2</v>
      </c>
      <c r="V28" s="126">
        <f t="shared" si="6"/>
        <v>4.2</v>
      </c>
      <c r="W28" s="127" t="s">
        <v>148</v>
      </c>
      <c r="X28" s="129">
        <v>0</v>
      </c>
      <c r="Y28" s="129">
        <v>991</v>
      </c>
      <c r="Z28" s="129">
        <v>1195</v>
      </c>
      <c r="AA28" s="129">
        <v>1185</v>
      </c>
      <c r="AB28" s="129">
        <v>1198</v>
      </c>
      <c r="AC28" s="50" t="s">
        <v>90</v>
      </c>
      <c r="AD28" s="50" t="s">
        <v>90</v>
      </c>
      <c r="AE28" s="50" t="s">
        <v>90</v>
      </c>
      <c r="AF28" s="128" t="s">
        <v>90</v>
      </c>
      <c r="AG28" s="187">
        <v>34598796</v>
      </c>
      <c r="AH28" s="51">
        <f t="shared" si="8"/>
        <v>1304</v>
      </c>
      <c r="AI28" s="52">
        <f t="shared" si="7"/>
        <v>229.13371990862765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9">
        <v>7690185</v>
      </c>
      <c r="AQ28" s="129">
        <f t="shared" si="10"/>
        <v>0</v>
      </c>
      <c r="AR28" s="55">
        <v>1.08</v>
      </c>
      <c r="AS28" s="54" t="s">
        <v>113</v>
      </c>
      <c r="AV28" s="60" t="s">
        <v>116</v>
      </c>
      <c r="AW28" s="60">
        <v>101.325</v>
      </c>
      <c r="AY28" s="111"/>
    </row>
    <row r="29" spans="1:51" x14ac:dyDescent="0.25">
      <c r="B29" s="42">
        <v>2.75</v>
      </c>
      <c r="C29" s="42">
        <v>0.79166666666666896</v>
      </c>
      <c r="D29" s="124">
        <v>4</v>
      </c>
      <c r="E29" s="43">
        <f t="shared" si="0"/>
        <v>2.8169014084507045</v>
      </c>
      <c r="F29" s="110">
        <v>78</v>
      </c>
      <c r="G29" s="43">
        <f t="shared" si="1"/>
        <v>54.929577464788736</v>
      </c>
      <c r="H29" s="44" t="s">
        <v>88</v>
      </c>
      <c r="I29" s="44">
        <f t="shared" si="2"/>
        <v>51.408450704225352</v>
      </c>
      <c r="J29" s="45">
        <f t="shared" si="13"/>
        <v>52.816901408450704</v>
      </c>
      <c r="K29" s="44">
        <f t="shared" si="12"/>
        <v>57.04225352112676</v>
      </c>
      <c r="L29" s="46">
        <v>18</v>
      </c>
      <c r="M29" s="47" t="s">
        <v>100</v>
      </c>
      <c r="N29" s="47">
        <v>16.600000000000001</v>
      </c>
      <c r="O29" s="125">
        <v>130</v>
      </c>
      <c r="P29" s="125">
        <v>130</v>
      </c>
      <c r="Q29" s="125">
        <v>24824071</v>
      </c>
      <c r="R29" s="48">
        <f t="shared" si="3"/>
        <v>5591</v>
      </c>
      <c r="S29" s="49">
        <f t="shared" si="4"/>
        <v>134.184</v>
      </c>
      <c r="T29" s="49">
        <f t="shared" si="5"/>
        <v>5.5910000000000002</v>
      </c>
      <c r="U29" s="126">
        <v>3.9</v>
      </c>
      <c r="V29" s="126">
        <f t="shared" si="6"/>
        <v>3.9</v>
      </c>
      <c r="W29" s="127" t="s">
        <v>148</v>
      </c>
      <c r="X29" s="129">
        <v>0</v>
      </c>
      <c r="Y29" s="129">
        <v>984</v>
      </c>
      <c r="Z29" s="129">
        <v>1195</v>
      </c>
      <c r="AA29" s="129">
        <v>1185</v>
      </c>
      <c r="AB29" s="129">
        <v>1198</v>
      </c>
      <c r="AC29" s="50" t="s">
        <v>90</v>
      </c>
      <c r="AD29" s="50" t="s">
        <v>90</v>
      </c>
      <c r="AE29" s="50" t="s">
        <v>90</v>
      </c>
      <c r="AF29" s="128" t="s">
        <v>90</v>
      </c>
      <c r="AG29" s="187">
        <v>34600020</v>
      </c>
      <c r="AH29" s="51">
        <f t="shared" si="8"/>
        <v>1224</v>
      </c>
      <c r="AI29" s="52">
        <f t="shared" si="7"/>
        <v>218.92326954033268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9">
        <v>7690185</v>
      </c>
      <c r="AQ29" s="129">
        <f t="shared" si="10"/>
        <v>0</v>
      </c>
      <c r="AR29" s="53"/>
      <c r="AS29" s="54" t="s">
        <v>113</v>
      </c>
      <c r="AY29" s="111"/>
    </row>
    <row r="30" spans="1:51" x14ac:dyDescent="0.25">
      <c r="B30" s="42">
        <v>2.7916666666666701</v>
      </c>
      <c r="C30" s="42">
        <v>0.83333333333333703</v>
      </c>
      <c r="D30" s="124">
        <v>8</v>
      </c>
      <c r="E30" s="43">
        <f t="shared" si="0"/>
        <v>5.6338028169014089</v>
      </c>
      <c r="F30" s="110">
        <v>76</v>
      </c>
      <c r="G30" s="43">
        <f t="shared" si="1"/>
        <v>53.521126760563384</v>
      </c>
      <c r="H30" s="44" t="s">
        <v>88</v>
      </c>
      <c r="I30" s="44">
        <f t="shared" si="2"/>
        <v>50</v>
      </c>
      <c r="J30" s="45">
        <f t="shared" si="13"/>
        <v>51.408450704225352</v>
      </c>
      <c r="K30" s="44">
        <f t="shared" si="12"/>
        <v>55.633802816901408</v>
      </c>
      <c r="L30" s="46">
        <v>18</v>
      </c>
      <c r="M30" s="47" t="s">
        <v>100</v>
      </c>
      <c r="N30" s="47">
        <v>16.600000000000001</v>
      </c>
      <c r="O30" s="125">
        <v>111</v>
      </c>
      <c r="P30" s="125">
        <v>133</v>
      </c>
      <c r="Q30" s="125">
        <v>24829663</v>
      </c>
      <c r="R30" s="48">
        <f t="shared" si="3"/>
        <v>5592</v>
      </c>
      <c r="S30" s="49">
        <f t="shared" si="4"/>
        <v>134.208</v>
      </c>
      <c r="T30" s="49">
        <f t="shared" si="5"/>
        <v>5.5919999999999996</v>
      </c>
      <c r="U30" s="126">
        <v>3</v>
      </c>
      <c r="V30" s="126">
        <f t="shared" si="6"/>
        <v>3</v>
      </c>
      <c r="W30" s="127" t="s">
        <v>156</v>
      </c>
      <c r="X30" s="129">
        <v>0</v>
      </c>
      <c r="Y30" s="129">
        <v>1154</v>
      </c>
      <c r="Z30" s="129">
        <v>1195</v>
      </c>
      <c r="AA30" s="129">
        <v>0</v>
      </c>
      <c r="AB30" s="129">
        <v>1198</v>
      </c>
      <c r="AC30" s="50" t="s">
        <v>90</v>
      </c>
      <c r="AD30" s="50" t="s">
        <v>90</v>
      </c>
      <c r="AE30" s="50" t="s">
        <v>90</v>
      </c>
      <c r="AF30" s="128" t="s">
        <v>90</v>
      </c>
      <c r="AG30" s="187">
        <v>34601244</v>
      </c>
      <c r="AH30" s="51">
        <f t="shared" si="8"/>
        <v>1224</v>
      </c>
      <c r="AI30" s="52">
        <f t="shared" si="7"/>
        <v>218.88412017167383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9">
        <v>7690185</v>
      </c>
      <c r="AQ30" s="129">
        <f t="shared" si="10"/>
        <v>0</v>
      </c>
      <c r="AR30" s="53"/>
      <c r="AS30" s="54" t="s">
        <v>113</v>
      </c>
      <c r="AV30" s="267" t="s">
        <v>117</v>
      </c>
      <c r="AW30" s="267"/>
      <c r="AY30" s="111"/>
    </row>
    <row r="31" spans="1:51" x14ac:dyDescent="0.25">
      <c r="B31" s="42">
        <v>2.8333333333333299</v>
      </c>
      <c r="C31" s="42">
        <v>0.875000000000004</v>
      </c>
      <c r="D31" s="124">
        <v>9</v>
      </c>
      <c r="E31" s="43">
        <f t="shared" si="0"/>
        <v>6.3380281690140849</v>
      </c>
      <c r="F31" s="110">
        <v>76</v>
      </c>
      <c r="G31" s="43">
        <f t="shared" si="1"/>
        <v>53.521126760563384</v>
      </c>
      <c r="H31" s="44" t="s">
        <v>88</v>
      </c>
      <c r="I31" s="44">
        <f t="shared" si="2"/>
        <v>50</v>
      </c>
      <c r="J31" s="45">
        <f t="shared" si="13"/>
        <v>51.408450704225352</v>
      </c>
      <c r="K31" s="44">
        <f t="shared" si="12"/>
        <v>55.633802816901408</v>
      </c>
      <c r="L31" s="46">
        <v>18</v>
      </c>
      <c r="M31" s="47" t="s">
        <v>100</v>
      </c>
      <c r="N31" s="47">
        <v>16.100000000000001</v>
      </c>
      <c r="O31" s="125">
        <v>112</v>
      </c>
      <c r="P31" s="125">
        <v>131</v>
      </c>
      <c r="Q31" s="125">
        <v>24834938</v>
      </c>
      <c r="R31" s="48">
        <f t="shared" si="3"/>
        <v>5275</v>
      </c>
      <c r="S31" s="49">
        <f t="shared" si="4"/>
        <v>126.6</v>
      </c>
      <c r="T31" s="49">
        <f t="shared" si="5"/>
        <v>5.2750000000000004</v>
      </c>
      <c r="U31" s="126">
        <v>2.1</v>
      </c>
      <c r="V31" s="126">
        <f t="shared" si="6"/>
        <v>2.1</v>
      </c>
      <c r="W31" s="127" t="s">
        <v>156</v>
      </c>
      <c r="X31" s="129">
        <v>0</v>
      </c>
      <c r="Y31" s="129">
        <v>1122</v>
      </c>
      <c r="Z31" s="129">
        <v>1195</v>
      </c>
      <c r="AA31" s="129">
        <v>0</v>
      </c>
      <c r="AB31" s="129">
        <v>1198</v>
      </c>
      <c r="AC31" s="50" t="s">
        <v>90</v>
      </c>
      <c r="AD31" s="50" t="s">
        <v>90</v>
      </c>
      <c r="AE31" s="50" t="s">
        <v>90</v>
      </c>
      <c r="AF31" s="128" t="s">
        <v>90</v>
      </c>
      <c r="AG31" s="187">
        <v>34602328</v>
      </c>
      <c r="AH31" s="51">
        <f t="shared" si="8"/>
        <v>1084</v>
      </c>
      <c r="AI31" s="52">
        <f t="shared" si="7"/>
        <v>205.49763033175353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9">
        <v>7690185</v>
      </c>
      <c r="AQ31" s="129">
        <f t="shared" si="10"/>
        <v>0</v>
      </c>
      <c r="AR31" s="53"/>
      <c r="AS31" s="54" t="s">
        <v>113</v>
      </c>
      <c r="AV31" s="61" t="s">
        <v>29</v>
      </c>
      <c r="AW31" s="61" t="s">
        <v>74</v>
      </c>
      <c r="AY31" s="111"/>
    </row>
    <row r="32" spans="1:51" x14ac:dyDescent="0.25">
      <c r="B32" s="42">
        <v>2.875</v>
      </c>
      <c r="C32" s="42">
        <v>0.91666666666667096</v>
      </c>
      <c r="D32" s="124">
        <v>10</v>
      </c>
      <c r="E32" s="43">
        <f t="shared" si="0"/>
        <v>7.042253521126761</v>
      </c>
      <c r="F32" s="110">
        <v>76</v>
      </c>
      <c r="G32" s="43">
        <f t="shared" si="1"/>
        <v>53.521126760563384</v>
      </c>
      <c r="H32" s="44" t="s">
        <v>88</v>
      </c>
      <c r="I32" s="44">
        <f t="shared" si="2"/>
        <v>50</v>
      </c>
      <c r="J32" s="45">
        <f t="shared" si="13"/>
        <v>51.408450704225352</v>
      </c>
      <c r="K32" s="44">
        <f t="shared" si="12"/>
        <v>55.633802816901408</v>
      </c>
      <c r="L32" s="46">
        <v>14</v>
      </c>
      <c r="M32" s="47" t="s">
        <v>118</v>
      </c>
      <c r="N32" s="47">
        <v>12.6</v>
      </c>
      <c r="O32" s="125">
        <v>117</v>
      </c>
      <c r="P32" s="125">
        <v>121</v>
      </c>
      <c r="Q32" s="125">
        <v>24840206</v>
      </c>
      <c r="R32" s="48">
        <f t="shared" si="3"/>
        <v>5268</v>
      </c>
      <c r="S32" s="49">
        <f t="shared" si="4"/>
        <v>126.432</v>
      </c>
      <c r="T32" s="49">
        <f t="shared" si="5"/>
        <v>5.2679999999999998</v>
      </c>
      <c r="U32" s="126">
        <v>1.5</v>
      </c>
      <c r="V32" s="126">
        <f t="shared" si="6"/>
        <v>1.5</v>
      </c>
      <c r="W32" s="127" t="s">
        <v>156</v>
      </c>
      <c r="X32" s="129">
        <v>0</v>
      </c>
      <c r="Y32" s="129">
        <v>1037</v>
      </c>
      <c r="Z32" s="129">
        <v>0</v>
      </c>
      <c r="AA32" s="129">
        <v>1185</v>
      </c>
      <c r="AB32" s="129">
        <v>1199</v>
      </c>
      <c r="AC32" s="50" t="s">
        <v>90</v>
      </c>
      <c r="AD32" s="50" t="s">
        <v>90</v>
      </c>
      <c r="AE32" s="50" t="s">
        <v>90</v>
      </c>
      <c r="AF32" s="128" t="s">
        <v>90</v>
      </c>
      <c r="AG32" s="187">
        <v>34603396</v>
      </c>
      <c r="AH32" s="51">
        <f t="shared" si="8"/>
        <v>1068</v>
      </c>
      <c r="AI32" s="52">
        <f t="shared" si="7"/>
        <v>202.73348519362187</v>
      </c>
      <c r="AJ32" s="108">
        <v>0</v>
      </c>
      <c r="AK32" s="108">
        <v>1</v>
      </c>
      <c r="AL32" s="108">
        <v>0</v>
      </c>
      <c r="AM32" s="108">
        <v>1</v>
      </c>
      <c r="AN32" s="108">
        <v>1</v>
      </c>
      <c r="AO32" s="108">
        <v>0</v>
      </c>
      <c r="AP32" s="129">
        <v>7690185</v>
      </c>
      <c r="AQ32" s="129">
        <f t="shared" si="10"/>
        <v>0</v>
      </c>
      <c r="AR32" s="55">
        <v>1.05</v>
      </c>
      <c r="AS32" s="54" t="s">
        <v>113</v>
      </c>
      <c r="AV32" s="62">
        <v>1</v>
      </c>
      <c r="AW32" s="62">
        <f>IFERROR(AV32*VLOOKUP(AV31,AV24:AW28,2,FALSE)/VLOOKUP(AW31,AV24:AW28,2,FALSE),"Enter Unit and Value")</f>
        <v>1.4189189189189189</v>
      </c>
      <c r="AY32" s="111"/>
    </row>
    <row r="33" spans="2:51" x14ac:dyDescent="0.25">
      <c r="B33" s="42">
        <v>2.9166666666666701</v>
      </c>
      <c r="C33" s="42">
        <v>0.95833333333333803</v>
      </c>
      <c r="D33" s="124">
        <v>5</v>
      </c>
      <c r="E33" s="43">
        <f t="shared" si="0"/>
        <v>3.5211267605633805</v>
      </c>
      <c r="F33" s="110">
        <v>66</v>
      </c>
      <c r="G33" s="43">
        <f t="shared" si="1"/>
        <v>46.478873239436624</v>
      </c>
      <c r="H33" s="44" t="s">
        <v>88</v>
      </c>
      <c r="I33" s="44">
        <f>J33-(2/1.42)</f>
        <v>41.549295774647888</v>
      </c>
      <c r="J33" s="45">
        <f t="shared" ref="J33:J34" si="14">(F33-5)/1.42</f>
        <v>42.95774647887324</v>
      </c>
      <c r="K33" s="44">
        <f t="shared" si="12"/>
        <v>47.183098591549296</v>
      </c>
      <c r="L33" s="46">
        <v>14</v>
      </c>
      <c r="M33" s="47" t="s">
        <v>118</v>
      </c>
      <c r="N33" s="47">
        <v>11.9</v>
      </c>
      <c r="O33" s="125">
        <v>128</v>
      </c>
      <c r="P33" s="125">
        <v>105</v>
      </c>
      <c r="Q33" s="125">
        <v>24844706</v>
      </c>
      <c r="R33" s="48">
        <f t="shared" si="3"/>
        <v>4500</v>
      </c>
      <c r="S33" s="49">
        <f t="shared" si="4"/>
        <v>108</v>
      </c>
      <c r="T33" s="49">
        <f t="shared" si="5"/>
        <v>4.5</v>
      </c>
      <c r="U33" s="126">
        <v>2</v>
      </c>
      <c r="V33" s="126">
        <f t="shared" si="6"/>
        <v>2</v>
      </c>
      <c r="W33" s="127" t="s">
        <v>129</v>
      </c>
      <c r="X33" s="129">
        <v>0</v>
      </c>
      <c r="Y33" s="129">
        <v>0</v>
      </c>
      <c r="Z33" s="129">
        <v>0</v>
      </c>
      <c r="AA33" s="129">
        <v>1185</v>
      </c>
      <c r="AB33" s="129">
        <v>1088</v>
      </c>
      <c r="AC33" s="50" t="s">
        <v>90</v>
      </c>
      <c r="AD33" s="50" t="s">
        <v>90</v>
      </c>
      <c r="AE33" s="50" t="s">
        <v>90</v>
      </c>
      <c r="AF33" s="128" t="s">
        <v>90</v>
      </c>
      <c r="AG33" s="187">
        <v>34604244</v>
      </c>
      <c r="AH33" s="51">
        <f t="shared" si="8"/>
        <v>848</v>
      </c>
      <c r="AI33" s="52">
        <f t="shared" si="7"/>
        <v>188.44444444444446</v>
      </c>
      <c r="AJ33" s="108">
        <v>0</v>
      </c>
      <c r="AK33" s="108">
        <v>0</v>
      </c>
      <c r="AL33" s="108">
        <v>0</v>
      </c>
      <c r="AM33" s="108">
        <v>1</v>
      </c>
      <c r="AN33" s="108">
        <v>1</v>
      </c>
      <c r="AO33" s="108">
        <v>0.35</v>
      </c>
      <c r="AP33" s="129">
        <v>7690861</v>
      </c>
      <c r="AQ33" s="129">
        <f t="shared" si="10"/>
        <v>676</v>
      </c>
      <c r="AR33" s="53"/>
      <c r="AS33" s="54" t="s">
        <v>113</v>
      </c>
      <c r="AY33" s="111"/>
    </row>
    <row r="34" spans="2:51" x14ac:dyDescent="0.25">
      <c r="B34" s="42">
        <v>2.9583333333333299</v>
      </c>
      <c r="C34" s="42">
        <v>1</v>
      </c>
      <c r="D34" s="124">
        <v>9</v>
      </c>
      <c r="E34" s="43">
        <f t="shared" si="0"/>
        <v>6.3380281690140849</v>
      </c>
      <c r="F34" s="110">
        <v>66</v>
      </c>
      <c r="G34" s="43">
        <f t="shared" si="1"/>
        <v>46.478873239436624</v>
      </c>
      <c r="H34" s="44" t="s">
        <v>88</v>
      </c>
      <c r="I34" s="44">
        <f t="shared" si="2"/>
        <v>41.549295774647888</v>
      </c>
      <c r="J34" s="45">
        <f t="shared" si="14"/>
        <v>42.95774647887324</v>
      </c>
      <c r="K34" s="44">
        <f t="shared" si="12"/>
        <v>47.183098591549296</v>
      </c>
      <c r="L34" s="46">
        <v>14</v>
      </c>
      <c r="M34" s="47" t="s">
        <v>118</v>
      </c>
      <c r="N34" s="63">
        <v>11.5</v>
      </c>
      <c r="O34" s="125">
        <v>127</v>
      </c>
      <c r="P34" s="125">
        <v>98</v>
      </c>
      <c r="Q34" s="125">
        <v>24848930</v>
      </c>
      <c r="R34" s="48">
        <f t="shared" si="3"/>
        <v>4224</v>
      </c>
      <c r="S34" s="49">
        <f t="shared" si="4"/>
        <v>101.376</v>
      </c>
      <c r="T34" s="49">
        <f t="shared" si="5"/>
        <v>4.2240000000000002</v>
      </c>
      <c r="U34" s="126">
        <v>3</v>
      </c>
      <c r="V34" s="126">
        <f>U34</f>
        <v>3</v>
      </c>
      <c r="W34" s="127" t="s">
        <v>129</v>
      </c>
      <c r="X34" s="129">
        <v>0</v>
      </c>
      <c r="Y34" s="129">
        <v>0</v>
      </c>
      <c r="Z34" s="129">
        <v>1049</v>
      </c>
      <c r="AA34" s="129">
        <v>1185</v>
      </c>
      <c r="AB34" s="129">
        <v>0</v>
      </c>
      <c r="AC34" s="50" t="s">
        <v>90</v>
      </c>
      <c r="AD34" s="50" t="s">
        <v>90</v>
      </c>
      <c r="AE34" s="50" t="s">
        <v>90</v>
      </c>
      <c r="AF34" s="128" t="s">
        <v>90</v>
      </c>
      <c r="AG34" s="187">
        <v>34605004</v>
      </c>
      <c r="AH34" s="51">
        <f t="shared" si="8"/>
        <v>760</v>
      </c>
      <c r="AI34" s="52">
        <f t="shared" si="7"/>
        <v>179.92424242424241</v>
      </c>
      <c r="AJ34" s="108">
        <v>0</v>
      </c>
      <c r="AK34" s="108">
        <v>0</v>
      </c>
      <c r="AL34" s="108">
        <v>1</v>
      </c>
      <c r="AM34" s="108">
        <v>1</v>
      </c>
      <c r="AN34" s="108">
        <v>0</v>
      </c>
      <c r="AO34" s="108">
        <v>0.35</v>
      </c>
      <c r="AP34" s="129">
        <v>7691808</v>
      </c>
      <c r="AQ34" s="129">
        <f t="shared" si="10"/>
        <v>947</v>
      </c>
      <c r="AR34" s="53"/>
      <c r="AS34" s="54" t="s">
        <v>113</v>
      </c>
      <c r="AV34" s="58" t="s">
        <v>119</v>
      </c>
      <c r="AW34" s="64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68" t="s">
        <v>120</v>
      </c>
      <c r="M35" s="269"/>
      <c r="N35" s="270"/>
      <c r="O35" s="65"/>
      <c r="P35" s="65">
        <f>AVERAGE(P11:P34)</f>
        <v>124.75</v>
      </c>
      <c r="Q35" s="66">
        <f>Q34-Q10</f>
        <v>124218</v>
      </c>
      <c r="R35" s="67">
        <f>SUM(R11:R34)</f>
        <v>124218</v>
      </c>
      <c r="S35" s="175">
        <f>AVERAGE(S11:S34)</f>
        <v>124.218</v>
      </c>
      <c r="T35" s="175">
        <f>SUM(T11:T34)</f>
        <v>124.218</v>
      </c>
      <c r="U35" s="104"/>
      <c r="V35" s="104"/>
      <c r="W35" s="59"/>
      <c r="X35" s="96"/>
      <c r="Y35" s="97"/>
      <c r="Z35" s="97"/>
      <c r="AA35" s="97"/>
      <c r="AB35" s="98"/>
      <c r="AC35" s="96"/>
      <c r="AD35" s="97"/>
      <c r="AE35" s="98"/>
      <c r="AF35" s="99"/>
      <c r="AG35" s="69">
        <f>AG34-AG10</f>
        <v>26020</v>
      </c>
      <c r="AH35" s="70">
        <f>SUM(AH11:AH34)</f>
        <v>26020</v>
      </c>
      <c r="AI35" s="71">
        <f>$AH$35/$T35</f>
        <v>209.47044711716498</v>
      </c>
      <c r="AJ35" s="99"/>
      <c r="AK35" s="100"/>
      <c r="AL35" s="100"/>
      <c r="AM35" s="100"/>
      <c r="AN35" s="101"/>
      <c r="AO35" s="72"/>
      <c r="AP35" s="73">
        <f>AP34-AP10</f>
        <v>6775</v>
      </c>
      <c r="AQ35" s="74">
        <f>SUM(AQ11:AQ34)</f>
        <v>6775</v>
      </c>
      <c r="AR35" s="75">
        <f>AVERAGE(AR11:AR34)</f>
        <v>1.1066666666666667</v>
      </c>
      <c r="AS35" s="72"/>
      <c r="AV35" s="76" t="s">
        <v>30</v>
      </c>
      <c r="AW35" s="76">
        <v>1</v>
      </c>
      <c r="AY35" s="111"/>
    </row>
    <row r="36" spans="2:51" x14ac:dyDescent="0.25">
      <c r="B36" s="77"/>
      <c r="C36" s="77"/>
      <c r="D36" s="77"/>
      <c r="E36" s="78"/>
      <c r="F36" s="78"/>
      <c r="G36" s="78"/>
      <c r="H36" s="78"/>
      <c r="I36" s="79"/>
      <c r="J36" s="79"/>
      <c r="K36" s="79"/>
      <c r="L36" s="109"/>
      <c r="M36" s="109"/>
      <c r="N36" s="109"/>
      <c r="O36" s="109"/>
      <c r="P36" s="109"/>
      <c r="Q36" s="109"/>
      <c r="R36" s="109"/>
      <c r="S36" s="109"/>
      <c r="T36" s="109"/>
      <c r="U36" s="80"/>
      <c r="V36" s="80"/>
      <c r="W36" s="109"/>
      <c r="X36" s="109"/>
      <c r="Y36" s="109"/>
      <c r="Z36" s="112"/>
      <c r="AA36" s="109"/>
      <c r="AB36" s="109"/>
      <c r="AC36" s="109"/>
      <c r="AD36" s="109"/>
      <c r="AE36" s="109"/>
      <c r="AH36" s="81"/>
      <c r="AM36" s="109"/>
      <c r="AN36" s="109"/>
      <c r="AO36" s="109"/>
      <c r="AP36" s="109"/>
      <c r="AQ36" s="109"/>
      <c r="AR36" s="109"/>
      <c r="AV36" s="76" t="s">
        <v>121</v>
      </c>
      <c r="AW36" s="76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2"/>
      <c r="AN37" s="109"/>
      <c r="AO37" s="109"/>
      <c r="AP37" s="109"/>
      <c r="AQ37" s="109"/>
      <c r="AR37" s="112"/>
      <c r="AV37" s="76" t="s">
        <v>123</v>
      </c>
      <c r="AW37" s="76">
        <v>11.574999999999999</v>
      </c>
      <c r="AY37" s="111"/>
    </row>
    <row r="38" spans="2:51" x14ac:dyDescent="0.25">
      <c r="B38" s="87" t="s">
        <v>128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2"/>
      <c r="AN38" s="109"/>
      <c r="AO38" s="109"/>
      <c r="AP38" s="109"/>
      <c r="AQ38" s="109"/>
      <c r="AR38" s="112"/>
      <c r="AV38" s="76"/>
      <c r="AW38" s="76"/>
      <c r="AY38" s="111"/>
    </row>
    <row r="39" spans="2:51" x14ac:dyDescent="0.25">
      <c r="B39" s="122" t="s">
        <v>134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2"/>
      <c r="AN39" s="109"/>
      <c r="AO39" s="109"/>
      <c r="AP39" s="109"/>
      <c r="AQ39" s="109"/>
      <c r="AR39" s="112"/>
      <c r="AV39" s="76"/>
      <c r="AW39" s="76"/>
      <c r="AY39" s="111"/>
    </row>
    <row r="40" spans="2:51" x14ac:dyDescent="0.25">
      <c r="B40" s="86" t="s">
        <v>183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2"/>
      <c r="AN40" s="109"/>
      <c r="AO40" s="109"/>
      <c r="AP40" s="109"/>
      <c r="AQ40" s="109"/>
      <c r="AR40" s="112"/>
      <c r="AV40" s="76"/>
      <c r="AW40" s="76"/>
      <c r="AY40" s="107"/>
    </row>
    <row r="41" spans="2:51" x14ac:dyDescent="0.25">
      <c r="B41" s="91" t="s">
        <v>206</v>
      </c>
      <c r="C41" s="116"/>
      <c r="D41" s="116"/>
      <c r="E41" s="121"/>
      <c r="F41" s="121"/>
      <c r="G41" s="121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0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124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125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118" t="s">
        <v>142</v>
      </c>
      <c r="C44" s="116"/>
      <c r="D44" s="116"/>
      <c r="E44" s="121"/>
      <c r="F44" s="121"/>
      <c r="G44" s="121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18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15" t="s">
        <v>208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207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131</v>
      </c>
      <c r="C48" s="94"/>
      <c r="D48" s="94"/>
      <c r="E48" s="94"/>
      <c r="F48" s="94"/>
      <c r="G48" s="94"/>
      <c r="H48" s="94"/>
      <c r="I48" s="123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132</v>
      </c>
      <c r="C49" s="116"/>
      <c r="D49" s="116"/>
      <c r="E49" s="116"/>
      <c r="F49" s="116"/>
      <c r="G49" s="116"/>
      <c r="H49" s="116"/>
      <c r="I49" s="123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15" t="s">
        <v>154</v>
      </c>
      <c r="C50" s="116"/>
      <c r="D50" s="116"/>
      <c r="E50" s="116"/>
      <c r="F50" s="116"/>
      <c r="G50" s="116"/>
      <c r="H50" s="116"/>
      <c r="I50" s="17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133</v>
      </c>
      <c r="C51" s="116"/>
      <c r="D51" s="116"/>
      <c r="E51" s="116"/>
      <c r="F51" s="116"/>
      <c r="G51" s="116"/>
      <c r="H51" s="116"/>
      <c r="I51" s="17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97" t="s">
        <v>222</v>
      </c>
      <c r="C52" s="173"/>
      <c r="D52" s="173"/>
      <c r="E52" s="173"/>
      <c r="F52" s="116"/>
      <c r="G52" s="94"/>
      <c r="H52" s="94"/>
      <c r="I52" s="17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140</v>
      </c>
      <c r="C53" s="116"/>
      <c r="D53" s="116"/>
      <c r="E53" s="116"/>
      <c r="F53" s="116"/>
      <c r="G53" s="94"/>
      <c r="H53" s="94"/>
      <c r="I53" s="176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20"/>
      <c r="U53" s="120"/>
      <c r="V53" s="120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18" t="s">
        <v>210</v>
      </c>
      <c r="C54" s="116"/>
      <c r="D54" s="116"/>
      <c r="E54" s="116"/>
      <c r="F54" s="116"/>
      <c r="G54" s="94"/>
      <c r="H54" s="94"/>
      <c r="I54" s="17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20"/>
      <c r="U54" s="120"/>
      <c r="V54" s="120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8" t="s">
        <v>213</v>
      </c>
      <c r="C55" s="116"/>
      <c r="D55" s="116"/>
      <c r="E55" s="116"/>
      <c r="F55" s="116"/>
      <c r="G55" s="94"/>
      <c r="H55" s="94"/>
      <c r="I55" s="123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20"/>
      <c r="U55" s="120"/>
      <c r="V55" s="120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15" t="s">
        <v>209</v>
      </c>
      <c r="C56" s="122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120"/>
      <c r="V56" s="120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94" t="s">
        <v>138</v>
      </c>
      <c r="C57" s="122"/>
      <c r="D57" s="116"/>
      <c r="E57" s="94"/>
      <c r="F57" s="116"/>
      <c r="G57" s="116"/>
      <c r="H57" s="116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3"/>
      <c r="V57" s="83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1" t="s">
        <v>126</v>
      </c>
      <c r="C58" s="122"/>
      <c r="D58" s="116"/>
      <c r="E58" s="94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3"/>
      <c r="V58" s="83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1" t="s">
        <v>182</v>
      </c>
      <c r="C59" s="122"/>
      <c r="D59" s="116"/>
      <c r="E59" s="94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3"/>
      <c r="V59" s="83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1" t="s">
        <v>214</v>
      </c>
      <c r="C60" s="122"/>
      <c r="D60" s="116"/>
      <c r="E60" s="94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3"/>
      <c r="V60" s="83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1" t="s">
        <v>212</v>
      </c>
      <c r="C61" s="122"/>
      <c r="D61" s="116"/>
      <c r="E61" s="94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3"/>
      <c r="V61" s="83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1" t="s">
        <v>127</v>
      </c>
      <c r="C62" s="118"/>
      <c r="D62" s="116"/>
      <c r="E62" s="94"/>
      <c r="F62" s="116"/>
      <c r="G62" s="116"/>
      <c r="H62" s="116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3"/>
      <c r="V62" s="83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95"/>
      <c r="C63" s="118"/>
      <c r="D63" s="116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3"/>
      <c r="V63" s="83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95"/>
      <c r="C64" s="118"/>
      <c r="D64" s="116"/>
      <c r="E64" s="94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3"/>
      <c r="V64" s="83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95"/>
      <c r="C65" s="118"/>
      <c r="D65" s="116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3"/>
      <c r="V65" s="83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5"/>
      <c r="C66" s="115"/>
      <c r="D66" s="116"/>
      <c r="E66" s="116"/>
      <c r="F66" s="116"/>
      <c r="G66" s="116"/>
      <c r="H66" s="116"/>
      <c r="I66" s="116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3"/>
      <c r="V66" s="83"/>
      <c r="W66" s="112"/>
      <c r="X66" s="112"/>
      <c r="Y66" s="112"/>
      <c r="Z66" s="9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95"/>
      <c r="C67" s="115"/>
      <c r="D67" s="94"/>
      <c r="E67" s="116"/>
      <c r="F67" s="116"/>
      <c r="G67" s="116"/>
      <c r="H67" s="116"/>
      <c r="I67" s="94"/>
      <c r="J67" s="117"/>
      <c r="K67" s="117"/>
      <c r="L67" s="117"/>
      <c r="M67" s="117"/>
      <c r="N67" s="117"/>
      <c r="O67" s="117"/>
      <c r="P67" s="117"/>
      <c r="Q67" s="117"/>
      <c r="R67" s="117"/>
      <c r="S67" s="92"/>
      <c r="T67" s="92"/>
      <c r="U67" s="92"/>
      <c r="V67" s="92"/>
      <c r="W67" s="92"/>
      <c r="X67" s="92"/>
      <c r="Y67" s="92"/>
      <c r="Z67" s="84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111"/>
      <c r="AW67" s="107"/>
      <c r="AX67" s="107"/>
      <c r="AY67" s="107"/>
    </row>
    <row r="68" spans="1:51" x14ac:dyDescent="0.25">
      <c r="B68" s="95"/>
      <c r="C68" s="122"/>
      <c r="D68" s="94"/>
      <c r="E68" s="116"/>
      <c r="F68" s="116"/>
      <c r="G68" s="116"/>
      <c r="H68" s="116"/>
      <c r="I68" s="9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84"/>
      <c r="X68" s="84"/>
      <c r="Y68" s="84"/>
      <c r="Z68" s="112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111"/>
      <c r="AW68" s="107"/>
      <c r="AX68" s="107"/>
      <c r="AY68" s="107"/>
    </row>
    <row r="69" spans="1:51" x14ac:dyDescent="0.25">
      <c r="B69" s="95"/>
      <c r="C69" s="122"/>
      <c r="D69" s="116"/>
      <c r="E69" s="94"/>
      <c r="F69" s="116"/>
      <c r="G69" s="116"/>
      <c r="H69" s="116"/>
      <c r="I69" s="116"/>
      <c r="J69" s="92"/>
      <c r="K69" s="92"/>
      <c r="L69" s="92"/>
      <c r="M69" s="92"/>
      <c r="N69" s="92"/>
      <c r="O69" s="92"/>
      <c r="P69" s="92"/>
      <c r="Q69" s="92"/>
      <c r="R69" s="92"/>
      <c r="S69" s="117"/>
      <c r="T69" s="120"/>
      <c r="U69" s="83"/>
      <c r="V69" s="83"/>
      <c r="W69" s="112"/>
      <c r="X69" s="112"/>
      <c r="Y69" s="112"/>
      <c r="Z69" s="112"/>
      <c r="AA69" s="112"/>
      <c r="AB69" s="112"/>
      <c r="AC69" s="112"/>
      <c r="AD69" s="112"/>
      <c r="AE69" s="112"/>
      <c r="AM69" s="113"/>
      <c r="AN69" s="113"/>
      <c r="AO69" s="113"/>
      <c r="AP69" s="113"/>
      <c r="AQ69" s="113"/>
      <c r="AR69" s="113"/>
      <c r="AS69" s="114"/>
      <c r="AV69" s="111"/>
      <c r="AW69" s="107"/>
      <c r="AX69" s="107"/>
      <c r="AY69" s="107"/>
    </row>
    <row r="70" spans="1:51" x14ac:dyDescent="0.25">
      <c r="B70" s="95"/>
      <c r="C70" s="118"/>
      <c r="D70" s="116"/>
      <c r="E70" s="94"/>
      <c r="F70" s="94"/>
      <c r="G70" s="116"/>
      <c r="H70" s="116"/>
      <c r="I70" s="116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20"/>
      <c r="U70" s="83"/>
      <c r="V70" s="83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95"/>
      <c r="C71" s="118"/>
      <c r="D71" s="116"/>
      <c r="E71" s="116"/>
      <c r="F71" s="94"/>
      <c r="G71" s="94"/>
      <c r="H71" s="94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3"/>
      <c r="V71" s="83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95"/>
      <c r="C72" s="92"/>
      <c r="D72" s="116"/>
      <c r="E72" s="116"/>
      <c r="F72" s="116"/>
      <c r="G72" s="94"/>
      <c r="H72" s="94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3"/>
      <c r="V72" s="83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177"/>
      <c r="C73" s="122"/>
      <c r="D73" s="92"/>
      <c r="E73" s="116"/>
      <c r="F73" s="116"/>
      <c r="G73" s="116"/>
      <c r="H73" s="116"/>
      <c r="I73" s="92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3"/>
      <c r="V73" s="83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1:51" x14ac:dyDescent="0.25">
      <c r="B74" s="177"/>
      <c r="C74" s="183"/>
      <c r="D74" s="84"/>
      <c r="E74" s="178"/>
      <c r="F74" s="178"/>
      <c r="G74" s="178"/>
      <c r="H74" s="178"/>
      <c r="I74" s="84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84"/>
      <c r="U74" s="185"/>
      <c r="V74" s="185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U74" s="107"/>
      <c r="AV74" s="111"/>
      <c r="AW74" s="107"/>
      <c r="AX74" s="107"/>
      <c r="AY74" s="182"/>
    </row>
    <row r="75" spans="1:51" s="182" customFormat="1" x14ac:dyDescent="0.25">
      <c r="B75" s="180"/>
      <c r="C75" s="186"/>
      <c r="D75" s="178"/>
      <c r="E75" s="84"/>
      <c r="F75" s="178"/>
      <c r="G75" s="178"/>
      <c r="H75" s="178"/>
      <c r="I75" s="178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84"/>
      <c r="U75" s="185"/>
      <c r="V75" s="185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T75" s="22"/>
      <c r="AV75" s="111"/>
      <c r="AY75" s="107"/>
    </row>
    <row r="76" spans="1:51" x14ac:dyDescent="0.25">
      <c r="A76" s="112"/>
      <c r="B76" s="180"/>
      <c r="C76" s="181"/>
      <c r="D76" s="178"/>
      <c r="E76" s="84"/>
      <c r="F76" s="84"/>
      <c r="G76" s="178"/>
      <c r="H76" s="178"/>
      <c r="I76" s="113"/>
      <c r="J76" s="113"/>
      <c r="K76" s="113"/>
      <c r="L76" s="113"/>
      <c r="M76" s="113"/>
      <c r="N76" s="113"/>
      <c r="O76" s="114"/>
      <c r="P76" s="109"/>
      <c r="R76" s="111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B77" s="180"/>
      <c r="C77" s="182"/>
      <c r="D77" s="182"/>
      <c r="E77" s="182"/>
      <c r="F77" s="182"/>
      <c r="G77" s="84"/>
      <c r="H77" s="84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B78" s="180"/>
      <c r="C78" s="182"/>
      <c r="D78" s="182"/>
      <c r="E78" s="182"/>
      <c r="F78" s="182"/>
      <c r="G78" s="84"/>
      <c r="H78" s="84"/>
      <c r="I78" s="113"/>
      <c r="J78" s="113"/>
      <c r="K78" s="113"/>
      <c r="L78" s="113"/>
      <c r="M78" s="113"/>
      <c r="N78" s="113"/>
      <c r="O78" s="114"/>
      <c r="P78" s="109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B79" s="84"/>
      <c r="C79" s="182"/>
      <c r="D79" s="182"/>
      <c r="E79" s="182"/>
      <c r="F79" s="182"/>
      <c r="G79" s="182"/>
      <c r="H79" s="182"/>
      <c r="I79" s="113"/>
      <c r="J79" s="113"/>
      <c r="K79" s="113"/>
      <c r="L79" s="113"/>
      <c r="M79" s="113"/>
      <c r="N79" s="113"/>
      <c r="O79" s="114"/>
      <c r="P79" s="109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A80" s="112"/>
      <c r="B80" s="84"/>
      <c r="C80" s="182"/>
      <c r="D80" s="182"/>
      <c r="E80" s="182"/>
      <c r="F80" s="182"/>
      <c r="G80" s="182"/>
      <c r="H80" s="182"/>
      <c r="I80" s="113"/>
      <c r="J80" s="113"/>
      <c r="K80" s="113"/>
      <c r="L80" s="113"/>
      <c r="M80" s="113"/>
      <c r="N80" s="113"/>
      <c r="O80" s="114"/>
      <c r="P80" s="109"/>
      <c r="R80" s="109"/>
      <c r="AS80" s="107"/>
      <c r="AT80" s="107"/>
      <c r="AU80" s="107"/>
      <c r="AV80" s="107"/>
      <c r="AW80" s="107"/>
      <c r="AX80" s="107"/>
      <c r="AY80" s="107"/>
    </row>
    <row r="81" spans="1:51" x14ac:dyDescent="0.25">
      <c r="A81" s="112"/>
      <c r="B81" s="180"/>
      <c r="C81" s="182"/>
      <c r="D81" s="182"/>
      <c r="E81" s="182"/>
      <c r="F81" s="182"/>
      <c r="G81" s="182"/>
      <c r="H81" s="182"/>
      <c r="I81" s="113"/>
      <c r="J81" s="113"/>
      <c r="K81" s="113"/>
      <c r="L81" s="113"/>
      <c r="M81" s="113"/>
      <c r="N81" s="113"/>
      <c r="O81" s="114"/>
      <c r="P81" s="109"/>
      <c r="R81" s="109"/>
      <c r="AS81" s="107"/>
      <c r="AT81" s="107"/>
      <c r="AU81" s="107"/>
      <c r="AV81" s="107"/>
      <c r="AW81" s="107"/>
      <c r="AX81" s="107"/>
      <c r="AY81" s="107"/>
    </row>
    <row r="82" spans="1:51" x14ac:dyDescent="0.25">
      <c r="A82" s="112"/>
      <c r="C82" s="182"/>
      <c r="D82" s="182"/>
      <c r="E82" s="182"/>
      <c r="F82" s="182"/>
      <c r="G82" s="182"/>
      <c r="H82" s="182"/>
      <c r="I82" s="113"/>
      <c r="J82" s="113"/>
      <c r="K82" s="113"/>
      <c r="L82" s="113"/>
      <c r="M82" s="113"/>
      <c r="N82" s="113"/>
      <c r="O82" s="114"/>
      <c r="P82" s="109"/>
      <c r="R82" s="84"/>
      <c r="AS82" s="107"/>
      <c r="AT82" s="107"/>
      <c r="AU82" s="107"/>
      <c r="AV82" s="107"/>
      <c r="AW82" s="107"/>
      <c r="AX82" s="107"/>
      <c r="AY82" s="107"/>
    </row>
    <row r="83" spans="1:51" x14ac:dyDescent="0.25">
      <c r="A83" s="112"/>
      <c r="I83" s="113"/>
      <c r="J83" s="113"/>
      <c r="K83" s="113"/>
      <c r="L83" s="113"/>
      <c r="M83" s="113"/>
      <c r="N83" s="113"/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:51" x14ac:dyDescent="0.25">
      <c r="O84" s="114"/>
      <c r="R84" s="109"/>
      <c r="AS84" s="107"/>
      <c r="AT84" s="107"/>
      <c r="AU84" s="107"/>
      <c r="AV84" s="107"/>
      <c r="AW84" s="107"/>
      <c r="AX84" s="107"/>
      <c r="AY84" s="107"/>
    </row>
    <row r="85" spans="1:51" x14ac:dyDescent="0.25">
      <c r="O85" s="114"/>
      <c r="R85" s="109"/>
      <c r="AS85" s="107"/>
      <c r="AT85" s="107"/>
      <c r="AU85" s="107"/>
      <c r="AV85" s="107"/>
      <c r="AW85" s="107"/>
      <c r="AX85" s="107"/>
      <c r="AY85" s="107"/>
    </row>
    <row r="86" spans="1:51" x14ac:dyDescent="0.25">
      <c r="O86" s="114"/>
      <c r="R86" s="109"/>
      <c r="AS86" s="107"/>
      <c r="AT86" s="107"/>
      <c r="AU86" s="107"/>
      <c r="AV86" s="107"/>
      <c r="AW86" s="107"/>
      <c r="AX86" s="107"/>
      <c r="AY86" s="107"/>
    </row>
    <row r="87" spans="1:51" x14ac:dyDescent="0.25">
      <c r="O87" s="114"/>
      <c r="R87" s="109"/>
      <c r="AS87" s="107"/>
      <c r="AT87" s="107"/>
      <c r="AU87" s="107"/>
      <c r="AV87" s="107"/>
      <c r="AW87" s="107"/>
      <c r="AX87" s="107"/>
      <c r="AY87" s="107"/>
    </row>
    <row r="88" spans="1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:51" x14ac:dyDescent="0.25">
      <c r="O90" s="114"/>
      <c r="AS90" s="107"/>
      <c r="AT90" s="107"/>
      <c r="AU90" s="107"/>
      <c r="AV90" s="107"/>
      <c r="AW90" s="107"/>
      <c r="AX90" s="107"/>
      <c r="AY90" s="107"/>
    </row>
    <row r="91" spans="1:51" x14ac:dyDescent="0.25">
      <c r="O91" s="114"/>
      <c r="AS91" s="107"/>
      <c r="AT91" s="107"/>
      <c r="AU91" s="107"/>
      <c r="AV91" s="107"/>
      <c r="AW91" s="107"/>
      <c r="AX91" s="107"/>
      <c r="AY91" s="107"/>
    </row>
    <row r="92" spans="1:51" x14ac:dyDescent="0.25">
      <c r="O92" s="114"/>
      <c r="AS92" s="107"/>
      <c r="AT92" s="107"/>
      <c r="AU92" s="107"/>
      <c r="AV92" s="107"/>
      <c r="AW92" s="107"/>
      <c r="AX92" s="107"/>
      <c r="AY92" s="107"/>
    </row>
    <row r="93" spans="1:51" x14ac:dyDescent="0.25">
      <c r="O93" s="114"/>
      <c r="AS93" s="107"/>
      <c r="AT93" s="107"/>
      <c r="AU93" s="107"/>
      <c r="AV93" s="107"/>
      <c r="AW93" s="107"/>
      <c r="AX93" s="107"/>
      <c r="AY93" s="107"/>
    </row>
    <row r="94" spans="1:51" x14ac:dyDescent="0.25">
      <c r="O94" s="114"/>
      <c r="Q94" s="109"/>
      <c r="AS94" s="107"/>
      <c r="AT94" s="107"/>
      <c r="AU94" s="107"/>
      <c r="AV94" s="107"/>
      <c r="AW94" s="107"/>
      <c r="AX94" s="107"/>
      <c r="AY94" s="107"/>
    </row>
    <row r="95" spans="1:51" x14ac:dyDescent="0.25">
      <c r="O95" s="14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:51" x14ac:dyDescent="0.25">
      <c r="O96" s="14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4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4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4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4"/>
      <c r="P100" s="109"/>
      <c r="Q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4"/>
      <c r="P101" s="109"/>
      <c r="Q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4"/>
      <c r="P102" s="109"/>
      <c r="Q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4"/>
      <c r="P103" s="109"/>
      <c r="Q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4"/>
      <c r="P104" s="109"/>
      <c r="Q104" s="109"/>
      <c r="R104" s="109"/>
      <c r="S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4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4"/>
      <c r="P106" s="109"/>
      <c r="Q106" s="109"/>
      <c r="R106" s="109"/>
      <c r="S106" s="109"/>
      <c r="T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4"/>
      <c r="P107" s="109"/>
      <c r="T107" s="109"/>
      <c r="AS107" s="107"/>
      <c r="AT107" s="107"/>
      <c r="AU107" s="107"/>
      <c r="AV107" s="107"/>
      <c r="AW107" s="107"/>
      <c r="AX107" s="107"/>
      <c r="AY107" s="107"/>
    </row>
    <row r="108" spans="15:51" x14ac:dyDescent="0.25">
      <c r="O108" s="109"/>
      <c r="Q108" s="109"/>
      <c r="R108" s="109"/>
      <c r="S108" s="109"/>
      <c r="AS108" s="107"/>
      <c r="AT108" s="107"/>
      <c r="AU108" s="107"/>
      <c r="AV108" s="107"/>
      <c r="AW108" s="107"/>
      <c r="AX108" s="107"/>
      <c r="AY108" s="107"/>
    </row>
    <row r="109" spans="15:51" x14ac:dyDescent="0.25">
      <c r="O109" s="14"/>
      <c r="P109" s="109"/>
      <c r="Q109" s="109"/>
      <c r="R109" s="109"/>
      <c r="S109" s="109"/>
      <c r="T109" s="109"/>
      <c r="AS109" s="107"/>
      <c r="AT109" s="107"/>
      <c r="AU109" s="107"/>
      <c r="AV109" s="107"/>
      <c r="AW109" s="107"/>
      <c r="AX109" s="107"/>
      <c r="AY109" s="107"/>
    </row>
    <row r="110" spans="15:51" x14ac:dyDescent="0.25">
      <c r="O110" s="14"/>
      <c r="P110" s="109"/>
      <c r="Q110" s="109"/>
      <c r="R110" s="109"/>
      <c r="S110" s="109"/>
      <c r="T110" s="109"/>
      <c r="U110" s="109"/>
      <c r="AS110" s="107"/>
      <c r="AT110" s="107"/>
      <c r="AU110" s="107"/>
      <c r="AV110" s="107"/>
      <c r="AW110" s="107"/>
      <c r="AX110" s="107"/>
      <c r="AY110" s="107"/>
    </row>
    <row r="111" spans="15:51" x14ac:dyDescent="0.25">
      <c r="O111" s="14"/>
      <c r="P111" s="109"/>
      <c r="T111" s="109"/>
      <c r="U111" s="109"/>
      <c r="AS111" s="107"/>
      <c r="AT111" s="107"/>
      <c r="AU111" s="107"/>
      <c r="AV111" s="107"/>
      <c r="AW111" s="107"/>
      <c r="AX111" s="107"/>
    </row>
    <row r="122" spans="45:51" x14ac:dyDescent="0.25">
      <c r="AY122" s="107"/>
    </row>
    <row r="123" spans="45:51" x14ac:dyDescent="0.25">
      <c r="AS123" s="107"/>
      <c r="AT123" s="107"/>
      <c r="AU123" s="107"/>
      <c r="AV123" s="107"/>
      <c r="AW123" s="107"/>
      <c r="AX123" s="107"/>
    </row>
  </sheetData>
  <protectedRanges>
    <protectedRange sqref="N67:R67 B81 S69:T75 B73:B78 S65:T66 N70:R75 T41:T44 T55:T64" name="Range2_12_5_1_1"/>
    <protectedRange sqref="N10 L10 L6 D6 D8 AD8 AF8 O8:U8 AJ8:AR8 AF10 AR11:AR34 L24:N31 G23:G34 N12:N23 N32:N34 E23:E34 N11:P11 E11:G22 O12:P34 R11:AF34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5 E74" name="Range2_2_2_9_2_1_1"/>
    <protectedRange sqref="D72 D75:D76" name="Range2_1_1_1_1_1_9_2_1_1"/>
    <protectedRange sqref="Q10:Q34" name="Range1_17_1_1_1"/>
    <protectedRange sqref="AG10:AG34" name="Range1_18_1_1_1"/>
    <protectedRange sqref="C73 C75" name="Range2_4_1_1_1"/>
    <protectedRange sqref="AS16:AS34" name="Range1_1_1_1"/>
    <protectedRange sqref="P3:U5" name="Range1_16_1_1_1_1"/>
    <protectedRange sqref="C76 C74 C71" name="Range2_1_3_1_1"/>
    <protectedRange sqref="H11:H34" name="Range1_1_1_1_1_1_1"/>
    <protectedRange sqref="B79:B80 J68:R69 D73:D74 I73:I74 Z66:Z67 S67:Y68 AA67:AU68 E75:E76 G77:H78 F76" name="Range2_2_1_10_1_1_1_2"/>
    <protectedRange sqref="C72" name="Range2_2_1_10_2_1_1_1"/>
    <protectedRange sqref="N65:R66 G73:H73 D69 F72 E71" name="Range2_12_1_6_1_1"/>
    <protectedRange sqref="D64:D65 I69:I71 I65:M66 G74:H75 G67:H69 E72:E73 F73:F74 F66:F68 E65:E67" name="Range2_2_12_1_7_1_1"/>
    <protectedRange sqref="D70:D71" name="Range2_1_1_1_1_11_1_2_1_1"/>
    <protectedRange sqref="E68 G70:H70 F69" name="Range2_2_2_9_1_1_1_1"/>
    <protectedRange sqref="D66" name="Range2_1_1_1_1_1_9_1_1_1_1"/>
    <protectedRange sqref="C70 C65" name="Range2_1_1_2_1_1"/>
    <protectedRange sqref="C69" name="Range2_1_2_2_1_1"/>
    <protectedRange sqref="C68" name="Range2_3_2_1_1"/>
    <protectedRange sqref="F64:F65 E64 G66:H66" name="Range2_2_12_1_1_1_1_1"/>
    <protectedRange sqref="C64" name="Range2_1_4_2_1_1_1"/>
    <protectedRange sqref="C66:C67" name="Range2_5_1_1_1"/>
    <protectedRange sqref="E69:E70 F70:F71 G71:H72 I67:I68" name="Range2_2_1_1_1_1"/>
    <protectedRange sqref="D67:D68" name="Range2_1_1_1_1_1_1_1_1"/>
    <protectedRange sqref="AS11:AS15" name="Range1_4_1_1_1_1"/>
    <protectedRange sqref="J11:J15 J26:J34" name="Range1_1_2_1_10_1_1_1_1"/>
    <protectedRange sqref="R82" name="Range2_2_1_10_1_1_1_1_1"/>
    <protectedRange sqref="B41:B42" name="Range2_12_5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G41:H42" name="Range2_2_12_1_3_1_1_1_1_1_4_1_1"/>
    <protectedRange sqref="E41:F42" name="Range2_2_12_1_7_1_1_3_1_1"/>
    <protectedRange sqref="S41:S44" name="Range2_12_5_1_1_2_3_1"/>
    <protectedRange sqref="Q41:R42" name="Range2_12_1_6_1_1_1_1_2_1"/>
    <protectedRange sqref="N41:P42" name="Range2_12_1_2_3_1_1_1_1_2_1"/>
    <protectedRange sqref="I41:M42" name="Range2_2_12_1_4_3_1_1_1_1_2_1"/>
    <protectedRange sqref="D41:D42" name="Range2_2_12_1_3_1_2_1_1_1_2_1_2_1"/>
    <protectedRange sqref="T48:T54" name="Range2_12_5_1_1_3"/>
    <protectedRange sqref="T47" name="Range2_12_5_1_1_2_2"/>
    <protectedRange sqref="S47" name="Range2_12_4_1_1_1_4_2_2_2"/>
    <protectedRange sqref="T45:T46" name="Range2_12_5_1_1_2_1_1"/>
    <protectedRange sqref="S45:S46" name="Range2_12_4_1_1_1_4_2_2_1_1"/>
    <protectedRange sqref="B70:B72" name="Range2_12_5_1_1_2"/>
    <protectedRange sqref="B69" name="Range2_12_5_1_1_2_1_4_1_1_1_2_1_1_1_1_1_1_1"/>
    <protectedRange sqref="F63 G65:H65" name="Range2_2_12_1_1_1_1_1_1"/>
    <protectedRange sqref="D63:E63" name="Range2_2_12_1_7_1_1_2_1"/>
    <protectedRange sqref="C63" name="Range2_1_1_2_1_1_1"/>
    <protectedRange sqref="B67:B68" name="Range2_12_5_1_1_2_1"/>
    <protectedRange sqref="B66" name="Range2_12_5_1_1_2_1_2_1"/>
    <protectedRange sqref="B65" name="Range2_12_5_1_1_2_1_2_2"/>
    <protectedRange sqref="G43:H44" name="Range2_2_12_1_3_1_1_1_1_1_4_1_1_1"/>
    <protectedRange sqref="E43:F44" name="Range2_2_12_1_7_1_1_3_1_1_1"/>
    <protectedRange sqref="Q43:R44" name="Range2_12_1_6_1_1_1_1_2_1_1"/>
    <protectedRange sqref="N43:P44" name="Range2_12_1_2_3_1_1_1_1_2_1_1"/>
    <protectedRange sqref="I43:M44" name="Range2_2_12_1_4_3_1_1_1_1_2_1_1"/>
    <protectedRange sqref="D43:D44" name="Range2_2_12_1_3_1_2_1_1_1_2_1_2_1_1"/>
    <protectedRange sqref="Q47:R47" name="Range2_12_1_6_1_1_1_2_3_2_1_1_3_1"/>
    <protectedRange sqref="N47:P47" name="Range2_12_1_2_3_1_1_1_2_3_2_1_1_3_1"/>
    <protectedRange sqref="K47:M47" name="Range2_2_12_1_4_3_1_1_1_3_3_2_1_1_3_1"/>
    <protectedRange sqref="J47" name="Range2_2_12_1_4_3_1_1_1_3_2_1_2_2_1"/>
    <protectedRange sqref="E45:H46" name="Range2_2_12_1_3_1_2_1_1_1_1_2_1_1_1_1_1_1_1"/>
    <protectedRange sqref="D45:D46" name="Range2_2_12_1_3_1_2_1_1_1_2_1_2_3_1_1_1_1_2"/>
    <protectedRange sqref="G47:H47 D47:E47" name="Range2_2_12_1_3_1_2_1_1_1_2_1_3_2_1_2_1_1_1_1_1_1"/>
    <protectedRange sqref="F47" name="Range2_2_12_1_3_1_2_1_1_1_1_1_2_2_1_2_1_1_1_1_1_1"/>
    <protectedRange sqref="Q45:R46" name="Range2_12_1_6_1_1_1_2_3_2_1_1_1_1_1"/>
    <protectedRange sqref="N45:P46" name="Range2_12_1_2_3_1_1_1_2_3_2_1_1_1_1_1"/>
    <protectedRange sqref="K45:M46" name="Range2_2_12_1_4_3_1_1_1_3_3_2_1_1_1_1_1"/>
    <protectedRange sqref="J45:J46" name="Range2_2_12_1_4_3_1_1_1_3_2_1_2_1_1_1"/>
    <protectedRange sqref="I45:I46" name="Range2_2_12_1_4_2_1_1_1_4_1_2_1_1_1_2_1_1_1"/>
    <protectedRange sqref="I47" name="Range2_2_12_1_4_2_1_1_1_4_1_2_1_1_1_2_2_1_1"/>
    <protectedRange sqref="S61:S64" name="Range2_12_5_1_1_5"/>
    <protectedRange sqref="N61:R64" name="Range2_12_1_6_1_1_1"/>
    <protectedRange sqref="J61:M64" name="Range2_2_12_1_7_1_1_2"/>
    <protectedRange sqref="S56:S60" name="Range2_12_2_1_1_1_2_1_1_1"/>
    <protectedRange sqref="Q57:R60" name="Range2_12_1_4_1_1_1_1_1_1_1_1_1_1_1_1_1_1_1"/>
    <protectedRange sqref="N57:P60" name="Range2_12_1_2_1_1_1_1_1_1_1_1_1_1_1_1_1_1_1_1"/>
    <protectedRange sqref="J57:M60" name="Range2_2_12_1_4_1_1_1_1_1_1_1_1_1_1_1_1_1_1_1_1"/>
    <protectedRange sqref="Q56:R56" name="Range2_12_1_6_1_1_1_2_3_1_1_3_1_1_1_1_1_1_1"/>
    <protectedRange sqref="N56:P56" name="Range2_12_1_2_3_1_1_1_2_3_1_1_3_1_1_1_1_1_1_1"/>
    <protectedRange sqref="J56:M56" name="Range2_2_12_1_4_3_1_1_1_3_3_1_1_3_1_1_1_1_1_1_1"/>
    <protectedRange sqref="S48:S55" name="Range2_12_4_1_1_1_4_2_2_2_1"/>
    <protectedRange sqref="Q48:R55" name="Range2_12_1_6_1_1_1_2_3_2_1_1_3_2"/>
    <protectedRange sqref="N48:P55" name="Range2_12_1_2_3_1_1_1_2_3_2_1_1_3_2"/>
    <protectedRange sqref="K48:M55" name="Range2_2_12_1_4_3_1_1_1_3_3_2_1_1_3_2"/>
    <protectedRange sqref="J48:J55" name="Range2_2_12_1_4_3_1_1_1_3_2_1_2_2_2"/>
    <protectedRange sqref="G48:H48" name="Range2_2_12_1_3_1_2_1_1_1_2_1_1_1_1_1_1_2_1_1_1"/>
    <protectedRange sqref="D48:E48" name="Range2_2_12_1_3_1_2_1_1_1_2_1_1_1_1_3_1_1_1_1_1"/>
    <protectedRange sqref="F48" name="Range2_2_12_1_3_1_2_1_1_1_3_1_1_1_1_1_3_1_1_1_1_1"/>
    <protectedRange sqref="I48:I51" name="Range2_2_12_1_4_3_1_1_1_2_1_2_1_1_3_1_1_1_1_1_1_1"/>
    <protectedRange sqref="I52:I54" name="Range2_2_12_1_4_3_1_1_1_3_3_1_1_3_1_1_1_1_1_1_2_2"/>
    <protectedRange sqref="I56:I64" name="Range2_2_12_1_7_1_1_2_2_1_1"/>
    <protectedRange sqref="I55" name="Range2_2_12_1_4_3_1_1_1_3_3_1_1_3_1_1_1_1_1_1_2_1_1"/>
    <protectedRange sqref="G55:H55" name="Range2_2_12_1_3_1_2_1_1_1_1_2_1_1_1_1_1_1_2_1_1"/>
    <protectedRange sqref="G64:H64" name="Range2_2_12_1_3_1_2_1_1_1_2_1_1_1_1_1_1_2_1_1_1_1_1_1_1_1_1"/>
    <protectedRange sqref="F62 G61:H63" name="Range2_2_12_1_3_3_1_1_1_2_1_1_1_1_1_1_1_1_1_1_1_1_1_1_1_1"/>
    <protectedRange sqref="G56:H56" name="Range2_2_12_1_3_1_2_1_1_1_2_1_1_1_1_1_1_2_1_1_1_1_1_2_1"/>
    <protectedRange sqref="F56:F61" name="Range2_2_12_1_3_1_2_1_1_1_3_1_1_1_1_1_3_1_1_1_1_1_1_1_1_1"/>
    <protectedRange sqref="F55 G57:H60" name="Range2_2_12_1_3_1_2_1_1_1_1_2_1_1_1_1_1_1_1_1_1_1_1"/>
    <protectedRange sqref="D62" name="Range2_2_12_1_7_1_1_2_1_1_1_1_1"/>
    <protectedRange sqref="E62" name="Range2_2_12_1_1_1_1_1_1_1_1_1_1_1"/>
    <protectedRange sqref="C62" name="Range2_1_4_2_1_1_1_1_1_1_1_1"/>
    <protectedRange sqref="D56:E61" name="Range2_2_12_1_3_1_2_1_1_1_3_1_1_1_1_1_1_1_2_1_1_1_1_1_1_1"/>
    <protectedRange sqref="D55:E55" name="Range2_2_12_1_3_1_2_1_1_1_2_1_1_1_1_3_1_1_1_1_1_1_1_1_1_1"/>
    <protectedRange sqref="B43:B44" name="Range2_12_5_1_1_1_2_2_1_1_1_1_1_1_1_1_1_1_1"/>
    <protectedRange sqref="B45" name="Range2_12_5_1_1_1_3_1_1_1_1_1_1_1_1_1_1_1_1"/>
    <protectedRange sqref="B63" name="Range2_12_5_1_1_2_1_4_1_1_1_2_1_1_1_1_1_1_1_1_1_2_1_1_1_1_1"/>
    <protectedRange sqref="B64" name="Range2_12_5_1_1_2_1_2_2_1_1_1_1_1"/>
    <protectedRange sqref="B46" name="Range2_12_5_1_1_1_2_2_1_1_1_1_1_1_1_1_1_1_1_1"/>
    <protectedRange sqref="G49:H50" name="Range2_2_12_1_3_1_2_1_1_1_2_1_1_1_1_1_1_2_1_1_1_1"/>
    <protectedRange sqref="E51:H51" name="Range2_2_12_1_3_1_2_1_1_1_1_2_1_1_1_1_1_1_2_2_1"/>
    <protectedRange sqref="D51" name="Range2_2_12_1_3_1_2_1_1_1_2_1_2_3_1_1_1_1_1_2_1"/>
    <protectedRange sqref="G52:H54" name="Range2_2_12_1_3_1_2_1_1_1_1_2_1_1_1_1_1_1_2_1_1_1"/>
    <protectedRange sqref="F52:F54" name="Range2_2_12_1_3_1_2_1_1_1_1_2_1_1_1_1_1_1_1_1_1_1_1_1"/>
    <protectedRange sqref="D52:E54" name="Range2_2_12_1_3_1_2_1_1_1_2_1_1_1_1_3_1_1_1_1_1_1_1_1_1_1_1"/>
    <protectedRange sqref="D49:E50" name="Range2_2_12_1_3_1_2_1_1_1_2_1_1_1_1_3_1_1_1_1_1_1_1"/>
    <protectedRange sqref="F49:F50" name="Range2_2_12_1_3_1_2_1_1_1_3_1_1_1_1_1_3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55" priority="13" operator="containsText" text="N/A">
      <formula>NOT(ISERROR(SEARCH("N/A",X11)))</formula>
    </cfRule>
    <cfRule type="cellIs" dxfId="454" priority="31" operator="equal">
      <formula>0</formula>
    </cfRule>
  </conditionalFormatting>
  <conditionalFormatting sqref="X11:AE34">
    <cfRule type="cellIs" dxfId="453" priority="30" operator="greaterThanOrEqual">
      <formula>1185</formula>
    </cfRule>
  </conditionalFormatting>
  <conditionalFormatting sqref="X11:AE34">
    <cfRule type="cellIs" dxfId="452" priority="29" operator="between">
      <formula>0.1</formula>
      <formula>1184</formula>
    </cfRule>
  </conditionalFormatting>
  <conditionalFormatting sqref="X8 AJ11:AO11 AJ15:AL15 AJ12:AN14 AJ16:AJ34 AK33:AK34 AO12:AO32 AM15:AN30 AL16:AL34 AL31:AN34">
    <cfRule type="cellIs" dxfId="451" priority="28" operator="equal">
      <formula>0</formula>
    </cfRule>
  </conditionalFormatting>
  <conditionalFormatting sqref="X8 AJ11:AO11 AJ15:AL15 AJ12:AN14 AJ16:AJ34 AK33:AK34 AO12:AO32 AM15:AN30 AL16:AL34 AL31:AN34">
    <cfRule type="cellIs" dxfId="450" priority="27" operator="greaterThan">
      <formula>1179</formula>
    </cfRule>
  </conditionalFormatting>
  <conditionalFormatting sqref="X8 AJ11:AO11 AJ15:AL15 AJ12:AN14 AJ16:AJ34 AK33:AK34 AO12:AO32 AM15:AN30 AL16:AL34 AL31:AN34">
    <cfRule type="cellIs" dxfId="449" priority="26" operator="greaterThan">
      <formula>99</formula>
    </cfRule>
  </conditionalFormatting>
  <conditionalFormatting sqref="X8 AJ11:AO11 AJ15:AL15 AJ12:AN14 AJ16:AJ34 AK33:AK34 AO12:AO32 AM15:AN30 AL16:AL34 AL31:AN34">
    <cfRule type="cellIs" dxfId="448" priority="25" operator="greaterThan">
      <formula>0.99</formula>
    </cfRule>
  </conditionalFormatting>
  <conditionalFormatting sqref="AB8">
    <cfRule type="cellIs" dxfId="447" priority="24" operator="equal">
      <formula>0</formula>
    </cfRule>
  </conditionalFormatting>
  <conditionalFormatting sqref="AB8">
    <cfRule type="cellIs" dxfId="446" priority="23" operator="greaterThan">
      <formula>1179</formula>
    </cfRule>
  </conditionalFormatting>
  <conditionalFormatting sqref="AB8">
    <cfRule type="cellIs" dxfId="445" priority="22" operator="greaterThan">
      <formula>99</formula>
    </cfRule>
  </conditionalFormatting>
  <conditionalFormatting sqref="AB8">
    <cfRule type="cellIs" dxfId="444" priority="21" operator="greaterThan">
      <formula>0.99</formula>
    </cfRule>
  </conditionalFormatting>
  <conditionalFormatting sqref="AO33:AO34 AQ11:AQ34 AK16:AK32">
    <cfRule type="cellIs" dxfId="443" priority="20" operator="equal">
      <formula>0</formula>
    </cfRule>
  </conditionalFormatting>
  <conditionalFormatting sqref="AO33:AO34 AQ11:AQ34 AK16:AK32">
    <cfRule type="cellIs" dxfId="442" priority="19" operator="greaterThan">
      <formula>1179</formula>
    </cfRule>
  </conditionalFormatting>
  <conditionalFormatting sqref="AO33:AO34 AQ11:AQ34 AK16:AK32">
    <cfRule type="cellIs" dxfId="441" priority="18" operator="greaterThan">
      <formula>99</formula>
    </cfRule>
  </conditionalFormatting>
  <conditionalFormatting sqref="AO33:AO34 AQ11:AQ34 AK16:AK32">
    <cfRule type="cellIs" dxfId="440" priority="17" operator="greaterThan">
      <formula>0.99</formula>
    </cfRule>
  </conditionalFormatting>
  <conditionalFormatting sqref="AI11:AI34">
    <cfRule type="cellIs" dxfId="439" priority="16" operator="greaterThan">
      <formula>$AI$8</formula>
    </cfRule>
  </conditionalFormatting>
  <conditionalFormatting sqref="AH11:AH34">
    <cfRule type="cellIs" dxfId="438" priority="14" operator="greaterThan">
      <formula>$AH$8</formula>
    </cfRule>
    <cfRule type="cellIs" dxfId="437" priority="15" operator="greaterThan">
      <formula>$AH$8</formula>
    </cfRule>
  </conditionalFormatting>
  <conditionalFormatting sqref="AP11:AP34">
    <cfRule type="cellIs" dxfId="436" priority="4" operator="equal">
      <formula>0</formula>
    </cfRule>
  </conditionalFormatting>
  <conditionalFormatting sqref="AP11:AP34">
    <cfRule type="cellIs" dxfId="435" priority="3" operator="greaterThan">
      <formula>1179</formula>
    </cfRule>
  </conditionalFormatting>
  <conditionalFormatting sqref="AP11:AP34">
    <cfRule type="cellIs" dxfId="434" priority="2" operator="greaterThan">
      <formula>99</formula>
    </cfRule>
  </conditionalFormatting>
  <conditionalFormatting sqref="AP11:AP34">
    <cfRule type="cellIs" dxfId="43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FEB 1</vt:lpstr>
      <vt:lpstr>FEB 2</vt:lpstr>
      <vt:lpstr>FEB 3</vt:lpstr>
      <vt:lpstr>FEB 4</vt:lpstr>
      <vt:lpstr>FEB 5</vt:lpstr>
      <vt:lpstr>FEB 6</vt:lpstr>
      <vt:lpstr>FEB 7</vt:lpstr>
      <vt:lpstr>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18</vt:lpstr>
      <vt:lpstr>FEB 19</vt:lpstr>
      <vt:lpstr>FEB 20</vt:lpstr>
      <vt:lpstr>FEB 21</vt:lpstr>
      <vt:lpstr>FEB 22</vt:lpstr>
      <vt:lpstr>FEB 23</vt:lpstr>
      <vt:lpstr>FEB 24</vt:lpstr>
      <vt:lpstr>FEB 25</vt:lpstr>
      <vt:lpstr>FEB 26</vt:lpstr>
      <vt:lpstr>FEB 27</vt:lpstr>
      <vt:lpstr>FEB 28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Michael Joseph R. Buligan</cp:lastModifiedBy>
  <dcterms:created xsi:type="dcterms:W3CDTF">2014-06-30T06:13:27Z</dcterms:created>
  <dcterms:modified xsi:type="dcterms:W3CDTF">2015-04-07T06:20:58Z</dcterms:modified>
</cp:coreProperties>
</file>